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5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" localSheetId="0">'Krycí list'!$A$1:$G$45</definedName>
    <definedName name="Objednatel">'Krycí list'!$C$10</definedName>
    <definedName name="_xlnm.Print_Area" localSheetId="0">'Krycí list'!$A$1:$G$42</definedName>
    <definedName name="_xlnm.Print_Area" localSheetId="2">Položky!$A$1:$G$73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21" i="3"/>
  <c r="BA21" s="1"/>
  <c r="G11"/>
  <c r="BA11" s="1"/>
  <c r="G13"/>
  <c r="BA13"/>
  <c r="C4"/>
  <c r="D21" i="1"/>
  <c r="D20"/>
  <c r="D19"/>
  <c r="D18"/>
  <c r="D17"/>
  <c r="D16"/>
  <c r="D15"/>
  <c r="BE72" i="3"/>
  <c r="BD72"/>
  <c r="G72"/>
  <c r="BC72"/>
  <c r="BB72"/>
  <c r="BA72"/>
  <c r="BE71"/>
  <c r="BC71"/>
  <c r="BC73" s="1"/>
  <c r="BB71"/>
  <c r="BB73" s="1"/>
  <c r="BA71"/>
  <c r="G71"/>
  <c r="G73" s="1"/>
  <c r="B11" i="2"/>
  <c r="A11"/>
  <c r="C73" i="3"/>
  <c r="BE68"/>
  <c r="BE69"/>
  <c r="BD68"/>
  <c r="BD69" s="1"/>
  <c r="BC68"/>
  <c r="BB68"/>
  <c r="BB69" s="1"/>
  <c r="G68"/>
  <c r="BA68" s="1"/>
  <c r="BA69" s="1"/>
  <c r="B10" i="2"/>
  <c r="A10"/>
  <c r="BC69" i="3"/>
  <c r="C69"/>
  <c r="BE65"/>
  <c r="BD65"/>
  <c r="BC65"/>
  <c r="BB65"/>
  <c r="G65"/>
  <c r="BA65" s="1"/>
  <c r="BE64"/>
  <c r="BD64"/>
  <c r="BC64"/>
  <c r="BB64"/>
  <c r="G64"/>
  <c r="BA64"/>
  <c r="BE63"/>
  <c r="BD63"/>
  <c r="BC63"/>
  <c r="BC43"/>
  <c r="BC44"/>
  <c r="BC45"/>
  <c r="BC46"/>
  <c r="BC47"/>
  <c r="BC48"/>
  <c r="BC49"/>
  <c r="BC50"/>
  <c r="BC51"/>
  <c r="BC52"/>
  <c r="BC53"/>
  <c r="BC54"/>
  <c r="BC55"/>
  <c r="BC56"/>
  <c r="BC57"/>
  <c r="BC58"/>
  <c r="BC59"/>
  <c r="BC60"/>
  <c r="BC61"/>
  <c r="BC62"/>
  <c r="BC66"/>
  <c r="BB63"/>
  <c r="G63"/>
  <c r="BA63"/>
  <c r="BE62"/>
  <c r="BD62"/>
  <c r="BB62"/>
  <c r="G62"/>
  <c r="BA62"/>
  <c r="BE61"/>
  <c r="BD61"/>
  <c r="BB61"/>
  <c r="G61"/>
  <c r="BA61" s="1"/>
  <c r="BE60"/>
  <c r="BD60"/>
  <c r="BB60"/>
  <c r="G60"/>
  <c r="BA60" s="1"/>
  <c r="BE59"/>
  <c r="BD59"/>
  <c r="BB59"/>
  <c r="G59"/>
  <c r="BA59" s="1"/>
  <c r="BE58"/>
  <c r="BD58"/>
  <c r="BB58"/>
  <c r="G58"/>
  <c r="BA58" s="1"/>
  <c r="BE57"/>
  <c r="BD57"/>
  <c r="BB57"/>
  <c r="G57"/>
  <c r="BA57" s="1"/>
  <c r="BE56"/>
  <c r="BD56"/>
  <c r="BB56"/>
  <c r="G56"/>
  <c r="BA56" s="1"/>
  <c r="BE55"/>
  <c r="BD55"/>
  <c r="BB55"/>
  <c r="G55"/>
  <c r="BA55"/>
  <c r="BE54"/>
  <c r="BD54"/>
  <c r="BB54"/>
  <c r="G54"/>
  <c r="BA54"/>
  <c r="BE53"/>
  <c r="BD53"/>
  <c r="BB53"/>
  <c r="G53"/>
  <c r="BA53" s="1"/>
  <c r="BE52"/>
  <c r="BD52"/>
  <c r="BB52"/>
  <c r="G52"/>
  <c r="BA52" s="1"/>
  <c r="BE51"/>
  <c r="BD51"/>
  <c r="BB51"/>
  <c r="G51"/>
  <c r="BA51" s="1"/>
  <c r="BE50"/>
  <c r="BD50"/>
  <c r="BB50"/>
  <c r="G50"/>
  <c r="BA50" s="1"/>
  <c r="BE49"/>
  <c r="BD49"/>
  <c r="BB49"/>
  <c r="G49"/>
  <c r="BA49" s="1"/>
  <c r="BE48"/>
  <c r="BD48"/>
  <c r="BB48"/>
  <c r="G48"/>
  <c r="BA48" s="1"/>
  <c r="BE47"/>
  <c r="BD47"/>
  <c r="BB47"/>
  <c r="G47"/>
  <c r="BA47"/>
  <c r="BE46"/>
  <c r="BD46"/>
  <c r="BB46"/>
  <c r="G46"/>
  <c r="BA46"/>
  <c r="BE45"/>
  <c r="BD45"/>
  <c r="BB45"/>
  <c r="G45"/>
  <c r="BA45" s="1"/>
  <c r="BE44"/>
  <c r="BD44"/>
  <c r="BB44"/>
  <c r="BB66" s="1"/>
  <c r="G44"/>
  <c r="BA44" s="1"/>
  <c r="BE43"/>
  <c r="BE66" s="1"/>
  <c r="BD43"/>
  <c r="BD66" s="1"/>
  <c r="BB43"/>
  <c r="G43"/>
  <c r="BA43" s="1"/>
  <c r="B9" i="2"/>
  <c r="A9"/>
  <c r="C66" i="3"/>
  <c r="BE40"/>
  <c r="BD40"/>
  <c r="BC40"/>
  <c r="BB40"/>
  <c r="G40"/>
  <c r="BA40"/>
  <c r="BE39"/>
  <c r="BD39"/>
  <c r="BC39"/>
  <c r="BB39"/>
  <c r="G39"/>
  <c r="BA39" s="1"/>
  <c r="BE38"/>
  <c r="BD38"/>
  <c r="BC38"/>
  <c r="BB38"/>
  <c r="G38"/>
  <c r="BA38" s="1"/>
  <c r="BE37"/>
  <c r="BD37"/>
  <c r="BC37"/>
  <c r="BB37"/>
  <c r="G37"/>
  <c r="BA37" s="1"/>
  <c r="BE36"/>
  <c r="BD36"/>
  <c r="BC36"/>
  <c r="BB36"/>
  <c r="G36"/>
  <c r="BA36"/>
  <c r="BE35"/>
  <c r="BD35"/>
  <c r="BC35"/>
  <c r="BB35"/>
  <c r="G35"/>
  <c r="BA35" s="1"/>
  <c r="BE34"/>
  <c r="BD34"/>
  <c r="BC34"/>
  <c r="BB34"/>
  <c r="G34"/>
  <c r="BA34" s="1"/>
  <c r="BE33"/>
  <c r="BE27"/>
  <c r="BE28"/>
  <c r="BE29"/>
  <c r="BE41" s="1"/>
  <c r="BE30"/>
  <c r="BE31"/>
  <c r="BE32"/>
  <c r="BD33"/>
  <c r="BC33"/>
  <c r="BB33"/>
  <c r="BB27"/>
  <c r="BB41" s="1"/>
  <c r="BB28"/>
  <c r="BB29"/>
  <c r="BB30"/>
  <c r="BB31"/>
  <c r="BB32"/>
  <c r="G33"/>
  <c r="BA33"/>
  <c r="BD32"/>
  <c r="BC32"/>
  <c r="G32"/>
  <c r="BA32" s="1"/>
  <c r="BD31"/>
  <c r="BD27"/>
  <c r="BD41" s="1"/>
  <c r="BD28"/>
  <c r="BD29"/>
  <c r="BD30"/>
  <c r="BC31"/>
  <c r="G31"/>
  <c r="BA31" s="1"/>
  <c r="BC30"/>
  <c r="G30"/>
  <c r="BA30"/>
  <c r="BC29"/>
  <c r="G29"/>
  <c r="BA29"/>
  <c r="BC28"/>
  <c r="G28"/>
  <c r="BA28" s="1"/>
  <c r="G27"/>
  <c r="BA27"/>
  <c r="BC27"/>
  <c r="BC41" s="1"/>
  <c r="B8" i="2"/>
  <c r="A8"/>
  <c r="C41" i="3"/>
  <c r="BE24"/>
  <c r="BD24"/>
  <c r="BC24"/>
  <c r="BB24"/>
  <c r="G24"/>
  <c r="BA24"/>
  <c r="BE23"/>
  <c r="BD23"/>
  <c r="BC23"/>
  <c r="BB23"/>
  <c r="G23"/>
  <c r="BA23" s="1"/>
  <c r="BE22"/>
  <c r="BD22"/>
  <c r="BC22"/>
  <c r="BB22"/>
  <c r="G22"/>
  <c r="BA22" s="1"/>
  <c r="BE21"/>
  <c r="BD21"/>
  <c r="BC21"/>
  <c r="BB21"/>
  <c r="BE20"/>
  <c r="BD20"/>
  <c r="BC20"/>
  <c r="BB20"/>
  <c r="G20"/>
  <c r="BA20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/>
  <c r="BE15"/>
  <c r="BD15"/>
  <c r="BC15"/>
  <c r="BB15"/>
  <c r="G15"/>
  <c r="BA15" s="1"/>
  <c r="BE14"/>
  <c r="BD14"/>
  <c r="BC14"/>
  <c r="BB14"/>
  <c r="G14"/>
  <c r="BA14" s="1"/>
  <c r="BE13"/>
  <c r="BD13"/>
  <c r="BC13"/>
  <c r="BB13"/>
  <c r="BE12"/>
  <c r="BD12"/>
  <c r="BC12"/>
  <c r="BB12"/>
  <c r="G12"/>
  <c r="BA12" s="1"/>
  <c r="BE11"/>
  <c r="BD11"/>
  <c r="BC11"/>
  <c r="BB11"/>
  <c r="BE10"/>
  <c r="BD10"/>
  <c r="BD25" s="1"/>
  <c r="BD9"/>
  <c r="BD8"/>
  <c r="BC10"/>
  <c r="BB10"/>
  <c r="G10"/>
  <c r="BA10" s="1"/>
  <c r="BE9"/>
  <c r="BC9"/>
  <c r="BB9"/>
  <c r="BB25" s="1"/>
  <c r="G9"/>
  <c r="BA9" s="1"/>
  <c r="BE8"/>
  <c r="BC8"/>
  <c r="BB8"/>
  <c r="G8"/>
  <c r="BA8" s="1"/>
  <c r="B7" i="2"/>
  <c r="A7"/>
  <c r="C25" i="3"/>
  <c r="E4"/>
  <c r="F3"/>
  <c r="C3"/>
  <c r="C2" i="2"/>
  <c r="C1"/>
  <c r="C33" i="1"/>
  <c r="F33" s="1"/>
  <c r="C31"/>
  <c r="C9"/>
  <c r="G7"/>
  <c r="D2"/>
  <c r="C2"/>
  <c r="F12" i="2"/>
  <c r="C16" i="1" s="1"/>
  <c r="G69" i="3"/>
  <c r="G66"/>
  <c r="BE73"/>
  <c r="G41"/>
  <c r="BA73"/>
  <c r="H12" i="2"/>
  <c r="C17" i="1"/>
  <c r="G12" i="2"/>
  <c r="C18" i="1" s="1"/>
  <c r="I12" i="2"/>
  <c r="C21" i="1" s="1"/>
  <c r="E12" i="2"/>
  <c r="G25" s="1"/>
  <c r="I25" s="1"/>
  <c r="C15" i="1"/>
  <c r="C19" s="1"/>
  <c r="C22" s="1"/>
  <c r="G25" i="3" l="1"/>
  <c r="BE25"/>
  <c r="BC25"/>
  <c r="BA25"/>
  <c r="BA66"/>
  <c r="BA41"/>
  <c r="G21" i="2"/>
  <c r="I21" s="1"/>
  <c r="G19" i="1" s="1"/>
  <c r="G17" i="2"/>
  <c r="I17" s="1"/>
  <c r="G18"/>
  <c r="I18" s="1"/>
  <c r="G16" i="1" s="1"/>
  <c r="G22" i="2"/>
  <c r="I22" s="1"/>
  <c r="G20" i="1" s="1"/>
  <c r="G24" i="2"/>
  <c r="I24" s="1"/>
  <c r="BD71" i="3"/>
  <c r="BD73" s="1"/>
  <c r="G23" i="2"/>
  <c r="I23" s="1"/>
  <c r="G21" i="1" s="1"/>
  <c r="G19" i="2"/>
  <c r="I19" s="1"/>
  <c r="G17" i="1" s="1"/>
  <c r="G20" i="2"/>
  <c r="I20" s="1"/>
  <c r="G18" i="1" s="1"/>
  <c r="G15" l="1"/>
  <c r="H26" i="2"/>
  <c r="G23" i="1" s="1"/>
  <c r="G22" l="1"/>
  <c r="C23"/>
  <c r="F30" s="1"/>
  <c r="F34" l="1"/>
  <c r="F31"/>
</calcChain>
</file>

<file path=xl/sharedStrings.xml><?xml version="1.0" encoding="utf-8"?>
<sst xmlns="http://schemas.openxmlformats.org/spreadsheetml/2006/main" count="302" uniqueCount="221">
  <si>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</si>
  <si>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</si>
  <si>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</si>
  <si>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</si>
  <si>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</si>
  <si>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</si>
  <si>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</si>
  <si>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</si>
  <si>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</si>
  <si>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</si>
  <si>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</si>
  <si>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</si>
  <si>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</si>
  <si>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</si>
  <si>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</si>
  <si>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</si>
  <si>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</si>
  <si>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</si>
  <si>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</si>
  <si>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</si>
  <si>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</si>
  <si>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</si>
  <si>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</si>
  <si>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</si>
  <si>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</si>
  <si>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</si>
  <si>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</si>
  <si>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</si>
  <si>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</si>
  <si>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</si>
  <si>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</si>
  <si>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</si>
  <si>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</si>
  <si>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</si>
  <si>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</si>
  <si>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</si>
  <si>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</si>
  <si>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</si>
  <si>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</si>
  <si>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</si>
  <si>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</si>
  <si>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</si>
  <si>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</si>
  <si>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</si>
  <si>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</si>
  <si>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</si>
  <si>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</si>
  <si>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</si>
  <si>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</si>
  <si>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</si>
  <si>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</si>
  <si>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</si>
  <si>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</si>
  <si>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</si>
  <si>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</si>
  <si>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</si>
  <si>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</si>
  <si>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</si>
  <si>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</si>
  <si>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</si>
  <si>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</si>
  <si>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</si>
  <si>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</si>
  <si>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</si>
  <si>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</si>
  <si>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</si>
  <si>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</si>
  <si>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</si>
  <si>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</si>
  <si>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</si>
  <si>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</si>
  <si>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</si>
  <si>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</si>
  <si>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</si>
  <si>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</si>
  <si>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</si>
  <si>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</si>
  <si>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</si>
  <si>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MODERNIZACE TEPELNÝCH SÍTÍ MĚSTA KOPŘIVNICE</t>
  </si>
  <si>
    <t>PŘÍPOJKY VODOVODU - STAVEBNÍ ČÁST</t>
  </si>
  <si>
    <t>PŘÍPOJKY VODY</t>
  </si>
  <si>
    <t>119001402R00</t>
  </si>
  <si>
    <t xml:space="preserve">Dočasné zajištění ocelového potrubí DN 200-500 mm </t>
  </si>
  <si>
    <t>m</t>
  </si>
  <si>
    <t>119001421R00</t>
  </si>
  <si>
    <t xml:space="preserve">Dočasné zajištění kabelů - do počtu 3 kabelů </t>
  </si>
  <si>
    <t>120001101R00</t>
  </si>
  <si>
    <t xml:space="preserve">Příplatek za ztížení vykopávky v blízkosti vedení </t>
  </si>
  <si>
    <t>m3</t>
  </si>
  <si>
    <t>132301202R00</t>
  </si>
  <si>
    <t xml:space="preserve">Hloubení rýh šířky do 200 cm v hor.4 do 1000 m3 </t>
  </si>
  <si>
    <t>132301209R00</t>
  </si>
  <si>
    <t xml:space="preserve">Příplatek za lepivost - hloubení rýh 200cm v hor.4 </t>
  </si>
  <si>
    <t>151101101R00</t>
  </si>
  <si>
    <t xml:space="preserve">Pažení a rozepření stěn rýh - příložné - hl. do 2m </t>
  </si>
  <si>
    <t>m2</t>
  </si>
  <si>
    <t>151101111R00</t>
  </si>
  <si>
    <t xml:space="preserve">Odstranění paženi stěn rýh - příložné - hl. do 2 m </t>
  </si>
  <si>
    <t>161101102R00</t>
  </si>
  <si>
    <t xml:space="preserve">Svislé přemístění výkopku z hor.1-4 do 4,0 m </t>
  </si>
  <si>
    <t>162307111R00</t>
  </si>
  <si>
    <t xml:space="preserve">Vodorov prem vykop horn 1-4 500m - mezideponie </t>
  </si>
  <si>
    <t>162701105R08</t>
  </si>
  <si>
    <t>Vodorovné přemístění výkopku z hor.1-4 do 10000 m kapacita 8 t</t>
  </si>
  <si>
    <t>162701109R08</t>
  </si>
  <si>
    <t>Příplatek k vod. přemístění hor.1-4 za další 1 km kapacita 8 t /odvoz do 20km - 10x příplatek/</t>
  </si>
  <si>
    <t>162702199R00</t>
  </si>
  <si>
    <t xml:space="preserve">Poplatek za skládku zeminy - </t>
  </si>
  <si>
    <t>171201101R00</t>
  </si>
  <si>
    <t xml:space="preserve">Uložení sypaniny do násypů nezhutněných </t>
  </si>
  <si>
    <t>174101101R00</t>
  </si>
  <si>
    <t xml:space="preserve">Zásyp jam, rýh, šachet se zhutněním </t>
  </si>
  <si>
    <t>175101101RT2</t>
  </si>
  <si>
    <t>Obsyp potrubí bez prohození sypaniny s dodáním štěrkopísku frakce 0 - 22 mm</t>
  </si>
  <si>
    <t>121100002RAA</t>
  </si>
  <si>
    <t>Sejmutí ornice a uložení na deponii zpětný přesun, rozprostření v tl. 20 cm</t>
  </si>
  <si>
    <t>180400020RA0</t>
  </si>
  <si>
    <t xml:space="preserve">Založení trávníku parkového, rovina, dodání osiva </t>
  </si>
  <si>
    <t>722/A</t>
  </si>
  <si>
    <t>Vnitřní vodovod - rekonstrukce k vodoměru</t>
  </si>
  <si>
    <t>722176015U00</t>
  </si>
  <si>
    <t xml:space="preserve">Rozvody z plastů polyfuze -D 40mm </t>
  </si>
  <si>
    <t>722176016U00</t>
  </si>
  <si>
    <t xml:space="preserve">Rozvody z plastů polyfuze -D 50mm </t>
  </si>
  <si>
    <t>722176017U00</t>
  </si>
  <si>
    <t xml:space="preserve">Rozvody z plastů polyfuze -D 63mm </t>
  </si>
  <si>
    <t>722176018U00</t>
  </si>
  <si>
    <t xml:space="preserve">Rozvody z plastů polyfuze -D 75mm </t>
  </si>
  <si>
    <t>722182115U00</t>
  </si>
  <si>
    <t xml:space="preserve">Plastové potrubí izolace PE -D 40 </t>
  </si>
  <si>
    <t>722182116U00</t>
  </si>
  <si>
    <t xml:space="preserve">Plastové potrubí izolace PE -D 50 </t>
  </si>
  <si>
    <t>722182117U00</t>
  </si>
  <si>
    <t xml:space="preserve">Plastové potrubí izolace PE -D 63 </t>
  </si>
  <si>
    <t>722182118U00</t>
  </si>
  <si>
    <t xml:space="preserve">Plastové potrubí izolace PE -D 75 </t>
  </si>
  <si>
    <t>722232046U00</t>
  </si>
  <si>
    <t xml:space="preserve">Kulo koh vnit záv G11/4 PN42-185°C </t>
  </si>
  <si>
    <t>kus</t>
  </si>
  <si>
    <t>722232047U00</t>
  </si>
  <si>
    <t xml:space="preserve">Kulo koh vnit záv G11/2 PN42-185°C </t>
  </si>
  <si>
    <t>722232048U00</t>
  </si>
  <si>
    <t xml:space="preserve">Kulo koh vnit záv G2 PN42-185°C </t>
  </si>
  <si>
    <t>722232049U00</t>
  </si>
  <si>
    <t xml:space="preserve">Kulo koh vnit záv G21/2 PN42-185°C </t>
  </si>
  <si>
    <t>722290229R00</t>
  </si>
  <si>
    <t xml:space="preserve">Zkouška tlaku potrubí závitového do DN 100 </t>
  </si>
  <si>
    <t>722290234R00</t>
  </si>
  <si>
    <t xml:space="preserve">Proplach a dezinfekce vodovod.potrubí DN 80 </t>
  </si>
  <si>
    <t>8</t>
  </si>
  <si>
    <t>Trubní vedení</t>
  </si>
  <si>
    <t>871171121R00</t>
  </si>
  <si>
    <t xml:space="preserve">Montáž trubek polyetylenových ve výkopu 40 mm </t>
  </si>
  <si>
    <t>871181121R00</t>
  </si>
  <si>
    <t xml:space="preserve">Montáž trubek polyetylenových ve výkopu 50 mm </t>
  </si>
  <si>
    <t>871211121R00</t>
  </si>
  <si>
    <t xml:space="preserve">Montáž trubek polyetylenových ve výkopu 63 mm </t>
  </si>
  <si>
    <t>871231121R00</t>
  </si>
  <si>
    <t xml:space="preserve">Montáž trubek polyetylenových ve výkopu 75 mm </t>
  </si>
  <si>
    <t>891249111/A</t>
  </si>
  <si>
    <t xml:space="preserve">Montáž  , dodávka zemních souprav telesk. </t>
  </si>
  <si>
    <t>891249111R00</t>
  </si>
  <si>
    <t xml:space="preserve">Montáž navrtávacích pasů DN 80 </t>
  </si>
  <si>
    <t>891269111R00</t>
  </si>
  <si>
    <t xml:space="preserve">Montáž navrtávacích pasů DN 100 </t>
  </si>
  <si>
    <t>891319111R00</t>
  </si>
  <si>
    <t xml:space="preserve">Montáž navrtávacích pasů DN 150 </t>
  </si>
  <si>
    <t>891359111R00</t>
  </si>
  <si>
    <t xml:space="preserve">Montáž navrtávacích pasů DN 200 </t>
  </si>
  <si>
    <t>892241111R00</t>
  </si>
  <si>
    <t xml:space="preserve">Tlaková zkouška vodovodního potrubí DN 80 </t>
  </si>
  <si>
    <t>892273111R00</t>
  </si>
  <si>
    <t xml:space="preserve">Desinfekce vodovodního potrubído  DN 125 </t>
  </si>
  <si>
    <t>899401112R00</t>
  </si>
  <si>
    <t xml:space="preserve">Osazení poklopů litinových šoupátkových </t>
  </si>
  <si>
    <t>R/D</t>
  </si>
  <si>
    <t xml:space="preserve">Demontáž stávajícího potrubí vč. odvozu </t>
  </si>
  <si>
    <t>kompl.</t>
  </si>
  <si>
    <t>R1</t>
  </si>
  <si>
    <t>Dodání a položení výstražnéhé pásu z PVC /modrá barva/</t>
  </si>
  <si>
    <t>28613781</t>
  </si>
  <si>
    <t>Trubka tlaková PE HD (PE100) d 40 x 3,7 mm PN 16</t>
  </si>
  <si>
    <t>28613782</t>
  </si>
  <si>
    <t>Trubka tlaková PE HD (PE100) d 50 x 4,6 mm PN 16</t>
  </si>
  <si>
    <t>28613783</t>
  </si>
  <si>
    <t>Trubka tlaková PE HD (PE100) d 63 x 5,8 mm PN 16</t>
  </si>
  <si>
    <t>28613784</t>
  </si>
  <si>
    <t>Trubka tlaková PE HD (PE100) d 75 x 6,8 mm PN 16</t>
  </si>
  <si>
    <t>42273500</t>
  </si>
  <si>
    <t>42273502</t>
  </si>
  <si>
    <t>42273506</t>
  </si>
  <si>
    <t>42273508</t>
  </si>
  <si>
    <t>42291352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</si>
  <si>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</si>
  <si>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</si>
  <si>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</si>
  <si>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</si>
  <si>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</si>
  <si>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M21</t>
  </si>
  <si>
    <t>Elektromontáže</t>
  </si>
  <si>
    <t>210800526R00</t>
  </si>
  <si>
    <t xml:space="preserve">Vodič nn a vn CY 4 mm2 uložený volně </t>
  </si>
  <si>
    <t>34140966</t>
  </si>
  <si>
    <t>Vodič silový CY zelenožlutý 4,00 mm2 - drát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</si>
  <si>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</si>
  <si>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</si>
  <si>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</si>
  <si>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</si>
  <si>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</si>
  <si>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</si>
  <si>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</si>
  <si>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</si>
  <si>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VRN</t>
  </si>
  <si>
    <t>Pás navrtávací ze šedé litiny DN 80</t>
  </si>
  <si>
    <t>Pás navrtávací ze šedé litiny DN 100</t>
  </si>
  <si>
    <t>Pás navrtávací ze šedé litiny DN 150</t>
  </si>
  <si>
    <t>Pás navrtávací ze šedé litiny DN 200</t>
  </si>
  <si>
    <t>Poklop litinový - šoupátkový</t>
  </si>
  <si>
    <t>IO 3</t>
  </si>
  <si>
    <t>Pokud se v této zadávací dokumentaci či jejích přílohách vyskytnou požadavky nebo odkazy na obchodní firmy, názvy nebo jména a příjmení, specifická označení zboží a služeb, které platí pro určitou osobu, popřípadě její organizační složku za příznačné, patenty na vynálezy, užitné vzory, průmyslové vzory, ochranné známky nebo označení původu, je uchazeč oprávněn navrhnout a poskytnout i jiné, technicky a kvalitativně obdobné řešení, které musí splňovat technické a funkční požadavky zadavatele uvedené v této zadávací dokumentaci a jejích přílohách.</t>
  </si>
  <si>
    <t>IO 03 (B.1+B.2)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</si>
</sst>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3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9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0" fontId="3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4" fillId="0" borderId="6" xfId="0" applyFont="1" applyBorder="1"/>
    <xf numFmtId="49" fontId="4" fillId="2" borderId="6" xfId="0" applyNumberFormat="1" applyFont="1" applyFill="1" applyBorder="1"/>
    <xf numFmtId="49" fontId="3" fillId="2" borderId="7" xfId="0" applyNumberFormat="1" applyFont="1" applyFill="1" applyBorder="1"/>
    <xf numFmtId="0" fontId="4" fillId="2" borderId="8" xfId="0" applyFont="1" applyFill="1" applyBorder="1"/>
    <xf numFmtId="0" fontId="3" fillId="2" borderId="8" xfId="0" applyFont="1" applyFill="1" applyBorder="1"/>
    <xf numFmtId="0" fontId="3" fillId="2" borderId="7" xfId="0" applyFont="1" applyFill="1" applyBorder="1"/>
    <xf numFmtId="0" fontId="5" fillId="0" borderId="9" xfId="0" applyFont="1" applyFill="1" applyBorder="1"/>
    <xf numFmtId="0" fontId="0" fillId="0" borderId="0" xfId="0" applyFill="1"/>
    <xf numFmtId="49" fontId="4" fillId="2" borderId="10" xfId="0" applyNumberFormat="1" applyFont="1" applyFill="1" applyBorder="1"/>
    <xf numFmtId="49" fontId="3" fillId="2" borderId="11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9" xfId="0" applyNumberFormat="1" applyFont="1" applyBorder="1" applyAlignment="1">
      <alignment horizontal="left"/>
    </xf>
    <xf numFmtId="0" fontId="5" fillId="0" borderId="12" xfId="0" applyFont="1" applyBorder="1"/>
    <xf numFmtId="0" fontId="5" fillId="0" borderId="9" xfId="0" applyNumberFormat="1" applyFont="1" applyBorder="1"/>
    <xf numFmtId="0" fontId="0" fillId="0" borderId="0" xfId="0" applyNumberFormat="1" applyBorder="1"/>
    <xf numFmtId="0" fontId="0" fillId="0" borderId="0" xfId="0" applyNumberFormat="1"/>
    <xf numFmtId="0" fontId="0" fillId="0" borderId="0" xfId="0" applyBorder="1"/>
    <xf numFmtId="0" fontId="5" fillId="0" borderId="9" xfId="0" applyFont="1" applyFill="1" applyBorder="1" applyAlignment="1"/>
    <xf numFmtId="0" fontId="1" fillId="0" borderId="0" xfId="0" applyFont="1" applyFill="1" applyBorder="1" applyAlignment="1"/>
    <xf numFmtId="0" fontId="5" fillId="0" borderId="9" xfId="0" applyFont="1" applyBorder="1" applyAlignment="1"/>
    <xf numFmtId="3" fontId="0" fillId="0" borderId="0" xfId="0" applyNumberFormat="1"/>
    <xf numFmtId="0" fontId="5" fillId="0" borderId="6" xfId="0" applyFont="1" applyBorder="1"/>
    <xf numFmtId="0" fontId="5" fillId="0" borderId="5" xfId="0" applyFont="1" applyBorder="1" applyAlignment="1">
      <alignment horizontal="left"/>
    </xf>
    <xf numFmtId="0" fontId="2" fillId="0" borderId="13" xfId="0" applyFont="1" applyBorder="1" applyAlignment="1">
      <alignment horizontal="centerContinuous" vertical="center"/>
    </xf>
    <xf numFmtId="0" fontId="7" fillId="0" borderId="14" xfId="0" applyFont="1" applyBorder="1" applyAlignment="1">
      <alignment horizontal="centerContinuous" vertical="center"/>
    </xf>
    <xf numFmtId="0" fontId="3" fillId="0" borderId="14" xfId="0" applyFont="1" applyBorder="1" applyAlignment="1">
      <alignment horizontal="centerContinuous" vertical="center"/>
    </xf>
    <xf numFmtId="0" fontId="3" fillId="0" borderId="15" xfId="0" applyFont="1" applyBorder="1" applyAlignment="1">
      <alignment horizontal="centerContinuous" vertical="center"/>
    </xf>
    <xf numFmtId="0" fontId="4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centerContinuous"/>
    </xf>
    <xf numFmtId="0" fontId="4" fillId="2" borderId="17" xfId="0" applyFont="1" applyFill="1" applyBorder="1" applyAlignment="1">
      <alignment horizontal="centerContinuous"/>
    </xf>
    <xf numFmtId="0" fontId="3" fillId="2" borderId="17" xfId="0" applyFont="1" applyFill="1" applyBorder="1" applyAlignment="1">
      <alignment horizontal="centerContinuous"/>
    </xf>
    <xf numFmtId="0" fontId="3" fillId="0" borderId="19" xfId="0" applyFont="1" applyBorder="1"/>
    <xf numFmtId="0" fontId="3" fillId="0" borderId="20" xfId="0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8" xfId="0" applyNumberFormat="1" applyFont="1" applyBorder="1"/>
    <xf numFmtId="0" fontId="3" fillId="0" borderId="7" xfId="0" applyFont="1" applyBorder="1"/>
    <xf numFmtId="0" fontId="3" fillId="0" borderId="21" xfId="0" applyFont="1" applyBorder="1"/>
    <xf numFmtId="0" fontId="3" fillId="0" borderId="20" xfId="0" applyFont="1" applyBorder="1" applyAlignment="1">
      <alignment shrinkToFit="1"/>
    </xf>
    <xf numFmtId="0" fontId="3" fillId="0" borderId="22" xfId="0" applyFont="1" applyBorder="1"/>
    <xf numFmtId="0" fontId="3" fillId="0" borderId="10" xfId="0" applyFont="1" applyBorder="1"/>
    <xf numFmtId="0" fontId="3" fillId="0" borderId="0" xfId="0" applyFont="1" applyBorder="1"/>
    <xf numFmtId="0" fontId="3" fillId="0" borderId="23" xfId="0" applyFont="1" applyBorder="1"/>
    <xf numFmtId="3" fontId="3" fillId="0" borderId="24" xfId="0" applyNumberFormat="1" applyFont="1" applyBorder="1"/>
    <xf numFmtId="0" fontId="3" fillId="0" borderId="25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26" xfId="0" applyFont="1" applyFill="1" applyBorder="1"/>
    <xf numFmtId="0" fontId="4" fillId="2" borderId="27" xfId="0" applyFont="1" applyFill="1" applyBorder="1"/>
    <xf numFmtId="0" fontId="3" fillId="0" borderId="11" xfId="0" applyFont="1" applyBorder="1"/>
    <xf numFmtId="0" fontId="3" fillId="0" borderId="0" xfId="0" applyFont="1"/>
    <xf numFmtId="0" fontId="3" fillId="0" borderId="28" xfId="0" applyFont="1" applyBorder="1"/>
    <xf numFmtId="0" fontId="3" fillId="0" borderId="29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0" xfId="0" applyFont="1" applyBorder="1"/>
    <xf numFmtId="0" fontId="3" fillId="0" borderId="31" xfId="0" applyFont="1" applyBorder="1"/>
    <xf numFmtId="0" fontId="3" fillId="0" borderId="32" xfId="0" applyFont="1" applyBorder="1"/>
    <xf numFmtId="0" fontId="3" fillId="0" borderId="33" xfId="0" applyFont="1" applyBorder="1"/>
    <xf numFmtId="0" fontId="3" fillId="0" borderId="34" xfId="0" applyFont="1" applyBorder="1"/>
    <xf numFmtId="0" fontId="3" fillId="0" borderId="8" xfId="0" applyFont="1" applyBorder="1"/>
    <xf numFmtId="0" fontId="7" fillId="2" borderId="23" xfId="0" applyFont="1" applyFill="1" applyBorder="1"/>
    <xf numFmtId="0" fontId="7" fillId="2" borderId="24" xfId="0" applyFont="1" applyFill="1" applyBorder="1"/>
    <xf numFmtId="0" fontId="7" fillId="2" borderId="25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35" xfId="1" applyFont="1" applyBorder="1"/>
    <xf numFmtId="0" fontId="3" fillId="0" borderId="35" xfId="1" applyFont="1" applyBorder="1"/>
    <xf numFmtId="0" fontId="3" fillId="0" borderId="35" xfId="1" applyFont="1" applyBorder="1" applyAlignment="1">
      <alignment horizontal="right"/>
    </xf>
    <xf numFmtId="0" fontId="3" fillId="0" borderId="36" xfId="1" applyFont="1" applyBorder="1"/>
    <xf numFmtId="0" fontId="3" fillId="0" borderId="35" xfId="0" applyNumberFormat="1" applyFont="1" applyBorder="1" applyAlignment="1">
      <alignment horizontal="left"/>
    </xf>
    <xf numFmtId="0" fontId="3" fillId="0" borderId="37" xfId="0" applyNumberFormat="1" applyFont="1" applyBorder="1"/>
    <xf numFmtId="0" fontId="4" fillId="0" borderId="38" xfId="1" applyFont="1" applyBorder="1"/>
    <xf numFmtId="0" fontId="3" fillId="0" borderId="38" xfId="1" applyFont="1" applyBorder="1"/>
    <xf numFmtId="0" fontId="3" fillId="0" borderId="38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16" xfId="0" applyNumberFormat="1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5" fillId="0" borderId="0" xfId="0" applyFont="1" applyBorder="1"/>
    <xf numFmtId="3" fontId="3" fillId="0" borderId="29" xfId="0" applyNumberFormat="1" applyFont="1" applyBorder="1"/>
    <xf numFmtId="0" fontId="4" fillId="2" borderId="16" xfId="0" applyFont="1" applyFill="1" applyBorder="1"/>
    <xf numFmtId="0" fontId="4" fillId="2" borderId="17" xfId="0" applyFont="1" applyFill="1" applyBorder="1"/>
    <xf numFmtId="3" fontId="4" fillId="2" borderId="18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27" xfId="0" applyFont="1" applyFill="1" applyBorder="1"/>
    <xf numFmtId="0" fontId="4" fillId="2" borderId="42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27" xfId="0" applyNumberFormat="1" applyFont="1" applyFill="1" applyBorder="1" applyAlignment="1">
      <alignment horizontal="right"/>
    </xf>
    <xf numFmtId="0" fontId="3" fillId="0" borderId="43" xfId="0" applyFont="1" applyBorder="1"/>
    <xf numFmtId="0" fontId="3" fillId="2" borderId="23" xfId="0" applyFont="1" applyFill="1" applyBorder="1"/>
    <xf numFmtId="0" fontId="4" fillId="2" borderId="24" xfId="0" applyFont="1" applyFill="1" applyBorder="1"/>
    <xf numFmtId="0" fontId="3" fillId="2" borderId="24" xfId="0" applyFont="1" applyFill="1" applyBorder="1"/>
    <xf numFmtId="4" fontId="3" fillId="2" borderId="44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9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5" fillId="0" borderId="36" xfId="1" applyFont="1" applyBorder="1" applyAlignment="1">
      <alignment horizontal="right"/>
    </xf>
    <xf numFmtId="0" fontId="3" fillId="0" borderId="35" xfId="1" applyFont="1" applyBorder="1" applyAlignment="1">
      <alignment horizontal="left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9" xfId="1" applyNumberFormat="1" applyFont="1" applyFill="1" applyBorder="1"/>
    <xf numFmtId="0" fontId="5" fillId="2" borderId="7" xfId="1" applyFont="1" applyFill="1" applyBorder="1" applyAlignment="1">
      <alignment horizontal="center"/>
    </xf>
    <xf numFmtId="0" fontId="5" fillId="2" borderId="7" xfId="1" applyNumberFormat="1" applyFont="1" applyFill="1" applyBorder="1" applyAlignment="1">
      <alignment horizontal="center"/>
    </xf>
    <xf numFmtId="0" fontId="5" fillId="2" borderId="9" xfId="1" applyFont="1" applyFill="1" applyBorder="1" applyAlignment="1">
      <alignment horizontal="center"/>
    </xf>
    <xf numFmtId="0" fontId="4" fillId="0" borderId="45" xfId="1" applyFont="1" applyBorder="1" applyAlignment="1">
      <alignment horizontal="center"/>
    </xf>
    <xf numFmtId="49" fontId="4" fillId="0" borderId="45" xfId="1" applyNumberFormat="1" applyFont="1" applyBorder="1" applyAlignment="1">
      <alignment horizontal="left"/>
    </xf>
    <xf numFmtId="0" fontId="4" fillId="0" borderId="46" xfId="1" applyFont="1" applyBorder="1"/>
    <xf numFmtId="0" fontId="3" fillId="0" borderId="8" xfId="1" applyFont="1" applyBorder="1" applyAlignment="1">
      <alignment horizontal="center"/>
    </xf>
    <xf numFmtId="0" fontId="3" fillId="0" borderId="8" xfId="1" applyNumberFormat="1" applyFont="1" applyBorder="1" applyAlignment="1">
      <alignment horizontal="right"/>
    </xf>
    <xf numFmtId="0" fontId="3" fillId="0" borderId="7" xfId="1" applyNumberFormat="1" applyFont="1" applyBorder="1"/>
    <xf numFmtId="0" fontId="9" fillId="0" borderId="0" xfId="1" applyNumberFormat="1"/>
    <xf numFmtId="0" fontId="15" fillId="0" borderId="0" xfId="1" applyFont="1"/>
    <xf numFmtId="0" fontId="16" fillId="0" borderId="47" xfId="1" applyFont="1" applyBorder="1" applyAlignment="1">
      <alignment horizontal="center" vertical="top"/>
    </xf>
    <xf numFmtId="49" fontId="16" fillId="0" borderId="47" xfId="1" applyNumberFormat="1" applyFont="1" applyBorder="1" applyAlignment="1">
      <alignment horizontal="left" vertical="top"/>
    </xf>
    <xf numFmtId="0" fontId="16" fillId="0" borderId="47" xfId="1" applyFont="1" applyBorder="1" applyAlignment="1">
      <alignment vertical="top" wrapText="1"/>
    </xf>
    <xf numFmtId="49" fontId="16" fillId="0" borderId="47" xfId="1" applyNumberFormat="1" applyFont="1" applyBorder="1" applyAlignment="1">
      <alignment horizontal="center" shrinkToFit="1"/>
    </xf>
    <xf numFmtId="4" fontId="16" fillId="0" borderId="47" xfId="1" applyNumberFormat="1" applyFont="1" applyBorder="1" applyAlignment="1">
      <alignment horizontal="right"/>
    </xf>
    <xf numFmtId="0" fontId="17" fillId="0" borderId="0" xfId="1" applyFont="1"/>
    <xf numFmtId="0" fontId="3" fillId="2" borderId="9" xfId="1" applyFont="1" applyFill="1" applyBorder="1" applyAlignment="1">
      <alignment horizontal="center"/>
    </xf>
    <xf numFmtId="49" fontId="18" fillId="2" borderId="9" xfId="1" applyNumberFormat="1" applyFont="1" applyFill="1" applyBorder="1" applyAlignment="1">
      <alignment horizontal="left"/>
    </xf>
    <xf numFmtId="0" fontId="18" fillId="2" borderId="46" xfId="1" applyFont="1" applyFill="1" applyBorder="1"/>
    <xf numFmtId="0" fontId="3" fillId="2" borderId="8" xfId="1" applyFont="1" applyFill="1" applyBorder="1" applyAlignment="1">
      <alignment horizontal="center"/>
    </xf>
    <xf numFmtId="4" fontId="3" fillId="2" borderId="8" xfId="1" applyNumberFormat="1" applyFont="1" applyFill="1" applyBorder="1" applyAlignment="1">
      <alignment horizontal="right"/>
    </xf>
    <xf numFmtId="3" fontId="9" fillId="0" borderId="0" xfId="1" applyNumberFormat="1"/>
    <xf numFmtId="0" fontId="9" fillId="0" borderId="0" xfId="1" applyBorder="1"/>
    <xf numFmtId="0" fontId="19" fillId="0" borderId="0" xfId="1" applyFont="1" applyAlignment="1"/>
    <xf numFmtId="0" fontId="9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9" fillId="0" borderId="0" xfId="1" applyBorder="1" applyAlignment="1">
      <alignment horizontal="right"/>
    </xf>
    <xf numFmtId="49" fontId="5" fillId="0" borderId="10" xfId="0" applyNumberFormat="1" applyFont="1" applyBorder="1"/>
    <xf numFmtId="49" fontId="5" fillId="0" borderId="48" xfId="0" applyNumberFormat="1" applyFont="1" applyBorder="1" applyAlignment="1" applyProtection="1">
      <alignment horizontal="left"/>
      <protection locked="0"/>
    </xf>
    <xf numFmtId="0" fontId="5" fillId="0" borderId="49" xfId="0" applyFont="1" applyBorder="1" applyAlignment="1" applyProtection="1">
      <alignment horizontal="left"/>
      <protection locked="0"/>
    </xf>
    <xf numFmtId="49" fontId="5" fillId="0" borderId="49" xfId="0" applyNumberFormat="1" applyFont="1" applyBorder="1" applyAlignment="1" applyProtection="1">
      <alignment horizontal="left"/>
      <protection locked="0"/>
    </xf>
    <xf numFmtId="3" fontId="5" fillId="0" borderId="49" xfId="0" applyNumberFormat="1" applyFont="1" applyBorder="1" applyAlignment="1" applyProtection="1">
      <alignment horizontal="left"/>
      <protection locked="0"/>
    </xf>
    <xf numFmtId="0" fontId="5" fillId="0" borderId="50" xfId="0" applyNumberFormat="1" applyFont="1" applyBorder="1" applyAlignment="1" applyProtection="1">
      <alignment horizontal="left"/>
      <protection locked="0"/>
    </xf>
    <xf numFmtId="0" fontId="5" fillId="0" borderId="50" xfId="0" applyFont="1" applyBorder="1" applyAlignment="1" applyProtection="1">
      <alignment horizontal="left"/>
      <protection locked="0"/>
    </xf>
    <xf numFmtId="0" fontId="5" fillId="0" borderId="50" xfId="0" applyFont="1" applyFill="1" applyBorder="1" applyAlignment="1" applyProtection="1">
      <protection locked="0"/>
    </xf>
    <xf numFmtId="0" fontId="5" fillId="0" borderId="50" xfId="0" applyFont="1" applyBorder="1" applyAlignment="1" applyProtection="1">
      <protection locked="0"/>
    </xf>
    <xf numFmtId="0" fontId="5" fillId="0" borderId="43" xfId="0" applyFont="1" applyBorder="1" applyAlignment="1" applyProtection="1">
      <alignment horizontal="left"/>
      <protection locked="0"/>
    </xf>
    <xf numFmtId="3" fontId="3" fillId="0" borderId="48" xfId="0" applyNumberFormat="1" applyFont="1" applyBorder="1" applyProtection="1">
      <protection locked="0"/>
    </xf>
    <xf numFmtId="3" fontId="3" fillId="0" borderId="51" xfId="0" applyNumberFormat="1" applyFont="1" applyBorder="1" applyProtection="1">
      <protection locked="0"/>
    </xf>
    <xf numFmtId="165" fontId="3" fillId="0" borderId="34" xfId="0" applyNumberFormat="1" applyFont="1" applyBorder="1" applyAlignment="1" applyProtection="1">
      <alignment horizontal="right"/>
      <protection locked="0"/>
    </xf>
    <xf numFmtId="165" fontId="3" fillId="0" borderId="7" xfId="0" applyNumberFormat="1" applyFont="1" applyBorder="1" applyAlignment="1" applyProtection="1">
      <alignment horizontal="right"/>
      <protection locked="0"/>
    </xf>
    <xf numFmtId="3" fontId="3" fillId="0" borderId="11" xfId="0" applyNumberFormat="1" applyFont="1" applyBorder="1" applyProtection="1">
      <protection locked="0"/>
    </xf>
    <xf numFmtId="3" fontId="3" fillId="0" borderId="45" xfId="0" applyNumberFormat="1" applyFont="1" applyBorder="1" applyProtection="1">
      <protection locked="0"/>
    </xf>
    <xf numFmtId="3" fontId="3" fillId="0" borderId="52" xfId="0" applyNumberFormat="1" applyFont="1" applyBorder="1" applyProtection="1">
      <protection locked="0"/>
    </xf>
    <xf numFmtId="3" fontId="4" fillId="2" borderId="39" xfId="0" applyNumberFormat="1" applyFont="1" applyFill="1" applyBorder="1" applyProtection="1">
      <protection locked="0"/>
    </xf>
    <xf numFmtId="3" fontId="4" fillId="2" borderId="40" xfId="0" applyNumberFormat="1" applyFont="1" applyFill="1" applyBorder="1" applyProtection="1">
      <protection locked="0"/>
    </xf>
    <xf numFmtId="3" fontId="4" fillId="2" borderId="41" xfId="0" applyNumberFormat="1" applyFont="1" applyFill="1" applyBorder="1" applyProtection="1">
      <protection locked="0"/>
    </xf>
    <xf numFmtId="3" fontId="3" fillId="0" borderId="21" xfId="0" applyNumberFormat="1" applyFont="1" applyBorder="1" applyAlignment="1" applyProtection="1">
      <alignment horizontal="right"/>
      <protection locked="0"/>
    </xf>
    <xf numFmtId="165" fontId="3" fillId="0" borderId="9" xfId="0" applyNumberFormat="1" applyFont="1" applyBorder="1" applyAlignment="1" applyProtection="1">
      <alignment horizontal="right"/>
      <protection locked="0"/>
    </xf>
    <xf numFmtId="3" fontId="3" fillId="0" borderId="30" xfId="0" applyNumberFormat="1" applyFont="1" applyBorder="1" applyAlignment="1" applyProtection="1">
      <alignment horizontal="right"/>
      <protection locked="0"/>
    </xf>
    <xf numFmtId="4" fontId="3" fillId="0" borderId="20" xfId="0" applyNumberFormat="1" applyFont="1" applyBorder="1" applyAlignment="1" applyProtection="1">
      <alignment horizontal="right"/>
      <protection locked="0"/>
    </xf>
    <xf numFmtId="3" fontId="3" fillId="0" borderId="43" xfId="0" applyNumberFormat="1" applyFont="1" applyBorder="1" applyAlignment="1" applyProtection="1">
      <alignment horizontal="right"/>
      <protection locked="0"/>
    </xf>
    <xf numFmtId="4" fontId="3" fillId="2" borderId="23" xfId="0" applyNumberFormat="1" applyFont="1" applyFill="1" applyBorder="1" applyProtection="1">
      <protection locked="0"/>
    </xf>
    <xf numFmtId="4" fontId="3" fillId="2" borderId="24" xfId="0" applyNumberFormat="1" applyFont="1" applyFill="1" applyBorder="1" applyProtection="1">
      <protection locked="0"/>
    </xf>
    <xf numFmtId="4" fontId="16" fillId="0" borderId="47" xfId="1" applyNumberFormat="1" applyFont="1" applyBorder="1" applyAlignment="1" applyProtection="1">
      <alignment horizontal="right"/>
      <protection locked="0"/>
    </xf>
    <xf numFmtId="4" fontId="16" fillId="0" borderId="47" xfId="1" applyNumberFormat="1" applyFont="1" applyBorder="1" applyProtection="1">
      <protection locked="0"/>
    </xf>
    <xf numFmtId="4" fontId="3" fillId="2" borderId="7" xfId="1" applyNumberFormat="1" applyFont="1" applyFill="1" applyBorder="1" applyAlignment="1" applyProtection="1">
      <alignment horizontal="right"/>
      <protection locked="0"/>
    </xf>
    <xf numFmtId="4" fontId="4" fillId="2" borderId="9" xfId="1" applyNumberFormat="1" applyFont="1" applyFill="1" applyBorder="1" applyProtection="1">
      <protection locked="0"/>
    </xf>
    <xf numFmtId="0" fontId="3" fillId="0" borderId="8" xfId="1" applyNumberFormat="1" applyFont="1" applyBorder="1" applyAlignment="1" applyProtection="1">
      <alignment horizontal="right"/>
      <protection locked="0"/>
    </xf>
    <xf numFmtId="0" fontId="3" fillId="0" borderId="7" xfId="1" applyNumberFormat="1" applyFont="1" applyBorder="1" applyProtection="1">
      <protection locked="0"/>
    </xf>
    <xf numFmtId="0" fontId="16" fillId="0" borderId="37" xfId="1" applyFont="1" applyBorder="1"/>
    <xf numFmtId="0" fontId="5" fillId="0" borderId="9" xfId="0" applyFont="1" applyBorder="1" applyAlignment="1">
      <alignment horizontal="left"/>
    </xf>
    <xf numFmtId="0" fontId="5" fillId="0" borderId="46" xfId="0" applyFont="1" applyBorder="1" applyAlignment="1">
      <alignment horizontal="left"/>
    </xf>
    <xf numFmtId="0" fontId="22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center"/>
    </xf>
    <xf numFmtId="166" fontId="3" fillId="0" borderId="46" xfId="0" applyNumberFormat="1" applyFont="1" applyBorder="1" applyAlignment="1" applyProtection="1">
      <alignment horizontal="right" indent="2"/>
      <protection locked="0"/>
    </xf>
    <xf numFmtId="166" fontId="3" fillId="0" borderId="50" xfId="0" applyNumberFormat="1" applyFont="1" applyBorder="1" applyAlignment="1" applyProtection="1">
      <alignment horizontal="right" indent="2"/>
      <protection locked="0"/>
    </xf>
    <xf numFmtId="166" fontId="7" fillId="2" borderId="53" xfId="0" applyNumberFormat="1" applyFont="1" applyFill="1" applyBorder="1" applyAlignment="1" applyProtection="1">
      <alignment horizontal="right" indent="2"/>
      <protection locked="0"/>
    </xf>
    <xf numFmtId="166" fontId="7" fillId="2" borderId="44" xfId="0" applyNumberFormat="1" applyFont="1" applyFill="1" applyBorder="1" applyAlignment="1" applyProtection="1">
      <alignment horizontal="right" indent="2"/>
      <protection locked="0"/>
    </xf>
    <xf numFmtId="0" fontId="3" fillId="0" borderId="23" xfId="0" applyFont="1" applyBorder="1" applyAlignment="1">
      <alignment horizontal="center" shrinkToFit="1"/>
    </xf>
    <xf numFmtId="0" fontId="3" fillId="0" borderId="25" xfId="0" applyFont="1" applyBorder="1" applyAlignment="1">
      <alignment horizontal="center" shrinkToFit="1"/>
    </xf>
    <xf numFmtId="0" fontId="0" fillId="0" borderId="0" xfId="0" applyAlignment="1">
      <alignment horizontal="left" wrapText="1"/>
    </xf>
    <xf numFmtId="0" fontId="3" fillId="0" borderId="54" xfId="1" applyFont="1" applyBorder="1" applyAlignment="1">
      <alignment horizontal="center"/>
    </xf>
    <xf numFmtId="0" fontId="3" fillId="0" borderId="55" xfId="1" applyFont="1" applyBorder="1" applyAlignment="1">
      <alignment horizontal="center"/>
    </xf>
    <xf numFmtId="0" fontId="3" fillId="0" borderId="56" xfId="1" applyFont="1" applyBorder="1" applyAlignment="1">
      <alignment horizontal="center"/>
    </xf>
    <xf numFmtId="0" fontId="3" fillId="0" borderId="57" xfId="1" applyFont="1" applyBorder="1" applyAlignment="1">
      <alignment horizontal="center"/>
    </xf>
    <xf numFmtId="0" fontId="3" fillId="0" borderId="58" xfId="1" applyFont="1" applyBorder="1" applyAlignment="1">
      <alignment horizontal="left"/>
    </xf>
    <xf numFmtId="0" fontId="3" fillId="0" borderId="38" xfId="1" applyFont="1" applyBorder="1" applyAlignment="1">
      <alignment horizontal="left"/>
    </xf>
    <xf numFmtId="0" fontId="3" fillId="0" borderId="59" xfId="1" applyFont="1" applyBorder="1" applyAlignment="1">
      <alignment horizontal="left"/>
    </xf>
    <xf numFmtId="3" fontId="4" fillId="2" borderId="24" xfId="0" applyNumberFormat="1" applyFont="1" applyFill="1" applyBorder="1" applyAlignment="1" applyProtection="1">
      <alignment horizontal="right"/>
      <protection locked="0"/>
    </xf>
    <xf numFmtId="3" fontId="4" fillId="2" borderId="44" xfId="0" applyNumberFormat="1" applyFont="1" applyFill="1" applyBorder="1" applyAlignment="1" applyProtection="1">
      <alignment horizontal="right"/>
      <protection locked="0"/>
    </xf>
    <xf numFmtId="0" fontId="12" fillId="0" borderId="0" xfId="1" applyFont="1" applyAlignment="1">
      <alignment horizontal="center"/>
    </xf>
    <xf numFmtId="49" fontId="3" fillId="0" borderId="56" xfId="1" applyNumberFormat="1" applyFont="1" applyBorder="1" applyAlignment="1">
      <alignment horizontal="center"/>
    </xf>
    <xf numFmtId="0" fontId="3" fillId="0" borderId="58" xfId="1" applyFont="1" applyBorder="1" applyAlignment="1">
      <alignment horizontal="center" shrinkToFit="1"/>
    </xf>
    <xf numFmtId="0" fontId="3" fillId="0" borderId="38" xfId="1" applyFont="1" applyBorder="1" applyAlignment="1">
      <alignment horizontal="center" shrinkToFit="1"/>
    </xf>
    <xf numFmtId="0" fontId="3" fillId="0" borderId="59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zoomScaleNormal="100" workbookViewId="0">
      <selection activeCell="C31" sqref="C31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0</v>
      </c>
      <c r="D2" s="5" t="str">
        <f>Rekapitulace!G2</f>
        <v>PŘÍPOJKY VODY</v>
      </c>
      <c r="E2" s="4"/>
      <c r="F2" s="6" t="s">
        <v>2</v>
      </c>
      <c r="G2" s="165"/>
    </row>
    <row r="3" spans="1:57" ht="3" hidden="1" customHeight="1">
      <c r="A3" s="7"/>
      <c r="B3" s="8"/>
      <c r="C3" s="9"/>
      <c r="D3" s="9"/>
      <c r="E3" s="8"/>
      <c r="F3" s="10"/>
      <c r="G3" s="166"/>
    </row>
    <row r="4" spans="1:57" ht="12" customHeight="1">
      <c r="A4" s="11" t="s">
        <v>3</v>
      </c>
      <c r="B4" s="8"/>
      <c r="C4" s="9" t="s">
        <v>4</v>
      </c>
      <c r="D4" s="9"/>
      <c r="E4" s="8"/>
      <c r="F4" s="10" t="s">
        <v>5</v>
      </c>
      <c r="G4" s="167"/>
    </row>
    <row r="5" spans="1:57" ht="12.95" customHeight="1">
      <c r="A5" s="12" t="s">
        <v>218</v>
      </c>
      <c r="B5" s="13"/>
      <c r="C5" s="14" t="s">
        <v>79</v>
      </c>
      <c r="D5" s="15"/>
      <c r="E5" s="16"/>
      <c r="F5" s="10" t="s">
        <v>7</v>
      </c>
      <c r="G5" s="166"/>
    </row>
    <row r="6" spans="1:57" ht="12.95" customHeight="1">
      <c r="A6" s="11" t="s">
        <v>8</v>
      </c>
      <c r="B6" s="8"/>
      <c r="C6" s="9" t="s">
        <v>9</v>
      </c>
      <c r="D6" s="9"/>
      <c r="E6" s="8"/>
      <c r="F6" s="17" t="s">
        <v>10</v>
      </c>
      <c r="G6" s="168">
        <v>0</v>
      </c>
      <c r="O6" s="18"/>
    </row>
    <row r="7" spans="1:57" ht="12.95" customHeight="1">
      <c r="A7" s="19"/>
      <c r="B7" s="20"/>
      <c r="C7" s="21" t="s">
        <v>78</v>
      </c>
      <c r="D7" s="22"/>
      <c r="E7" s="22"/>
      <c r="F7" s="23" t="s">
        <v>11</v>
      </c>
      <c r="G7" s="168">
        <f>IF(PocetMJ=0,,ROUND((F30+F32)/PocetMJ,1))</f>
        <v>0</v>
      </c>
    </row>
    <row r="8" spans="1:57">
      <c r="A8" s="24" t="s">
        <v>12</v>
      </c>
      <c r="B8" s="10"/>
      <c r="C8" s="198"/>
      <c r="D8" s="198"/>
      <c r="E8" s="199"/>
      <c r="F8" s="25" t="s">
        <v>13</v>
      </c>
      <c r="G8" s="169"/>
      <c r="H8" s="26"/>
      <c r="I8" s="27"/>
    </row>
    <row r="9" spans="1:57">
      <c r="A9" s="24" t="s">
        <v>14</v>
      </c>
      <c r="B9" s="10"/>
      <c r="C9" s="198">
        <f>Projektant</f>
        <v>0</v>
      </c>
      <c r="D9" s="198"/>
      <c r="E9" s="199"/>
      <c r="F9" s="10"/>
      <c r="G9" s="170"/>
      <c r="H9" s="28"/>
    </row>
    <row r="10" spans="1:57">
      <c r="A10" s="24" t="s">
        <v>15</v>
      </c>
      <c r="B10" s="10"/>
      <c r="C10" s="198"/>
      <c r="D10" s="198"/>
      <c r="E10" s="198"/>
      <c r="F10" s="29"/>
      <c r="G10" s="171"/>
      <c r="H10" s="30"/>
    </row>
    <row r="11" spans="1:57" ht="13.5" customHeight="1">
      <c r="A11" s="24" t="s">
        <v>16</v>
      </c>
      <c r="B11" s="10"/>
      <c r="C11" s="198"/>
      <c r="D11" s="198"/>
      <c r="E11" s="198"/>
      <c r="F11" s="31" t="s">
        <v>17</v>
      </c>
      <c r="G11" s="172">
        <v>1</v>
      </c>
      <c r="H11" s="28"/>
      <c r="BA11" s="32"/>
      <c r="BB11" s="32"/>
      <c r="BC11" s="32"/>
      <c r="BD11" s="32"/>
      <c r="BE11" s="32"/>
    </row>
    <row r="12" spans="1:57" ht="12.75" customHeight="1">
      <c r="A12" s="33" t="s">
        <v>18</v>
      </c>
      <c r="B12" s="8"/>
      <c r="C12" s="201"/>
      <c r="D12" s="201"/>
      <c r="E12" s="201"/>
      <c r="F12" s="34" t="s">
        <v>19</v>
      </c>
      <c r="G12" s="173"/>
      <c r="H12" s="28"/>
    </row>
    <row r="13" spans="1:57" ht="28.5" customHeight="1" thickBot="1">
      <c r="A13" s="35" t="s">
        <v>20</v>
      </c>
      <c r="B13" s="36"/>
      <c r="C13" s="36"/>
      <c r="D13" s="36"/>
      <c r="E13" s="37"/>
      <c r="F13" s="37"/>
      <c r="G13" s="38"/>
      <c r="H13" s="28"/>
    </row>
    <row r="14" spans="1:57" ht="17.25" customHeight="1" thickBot="1">
      <c r="A14" s="39" t="s">
        <v>21</v>
      </c>
      <c r="B14" s="40"/>
      <c r="C14" s="41"/>
      <c r="D14" s="42" t="s">
        <v>22</v>
      </c>
      <c r="E14" s="43"/>
      <c r="F14" s="43"/>
      <c r="G14" s="41"/>
    </row>
    <row r="15" spans="1:57" ht="15.95" customHeight="1">
      <c r="A15" s="44"/>
      <c r="B15" s="45" t="s">
        <v>23</v>
      </c>
      <c r="C15" s="174">
        <f>HSV</f>
        <v>0</v>
      </c>
      <c r="D15" s="46" t="str">
        <f>Rekapitulace!A17</f>
        <v>Ztížené výrobní podmínky</v>
      </c>
      <c r="E15" s="47"/>
      <c r="F15" s="48"/>
      <c r="G15" s="174">
        <f>Rekapitulace!I17</f>
        <v>0</v>
      </c>
    </row>
    <row r="16" spans="1:57" ht="15.95" customHeight="1">
      <c r="A16" s="44" t="s">
        <v>24</v>
      </c>
      <c r="B16" s="45" t="s">
        <v>25</v>
      </c>
      <c r="C16" s="174">
        <f>PSV</f>
        <v>0</v>
      </c>
      <c r="D16" s="7" t="str">
        <f>Rekapitulace!A18</f>
        <v>Oborová přirážka</v>
      </c>
      <c r="E16" s="49"/>
      <c r="F16" s="50"/>
      <c r="G16" s="174">
        <f>Rekapitulace!I18</f>
        <v>0</v>
      </c>
    </row>
    <row r="17" spans="1:7" ht="15.95" customHeight="1">
      <c r="A17" s="44" t="s">
        <v>26</v>
      </c>
      <c r="B17" s="45" t="s">
        <v>27</v>
      </c>
      <c r="C17" s="174">
        <f>Mont</f>
        <v>0</v>
      </c>
      <c r="D17" s="7" t="str">
        <f>Rekapitulace!A19</f>
        <v>Přesun stavebních kapacit</v>
      </c>
      <c r="E17" s="49"/>
      <c r="F17" s="50"/>
      <c r="G17" s="174">
        <f>Rekapitulace!I19</f>
        <v>0</v>
      </c>
    </row>
    <row r="18" spans="1:7" ht="15.95" customHeight="1">
      <c r="A18" s="51" t="s">
        <v>28</v>
      </c>
      <c r="B18" s="52" t="s">
        <v>29</v>
      </c>
      <c r="C18" s="174">
        <f>Dodavka</f>
        <v>0</v>
      </c>
      <c r="D18" s="7" t="str">
        <f>Rekapitulace!A20</f>
        <v>Mimostaveništní doprava</v>
      </c>
      <c r="E18" s="49"/>
      <c r="F18" s="50"/>
      <c r="G18" s="174">
        <f>Rekapitulace!I20</f>
        <v>0</v>
      </c>
    </row>
    <row r="19" spans="1:7" ht="15.95" customHeight="1">
      <c r="A19" s="53" t="s">
        <v>30</v>
      </c>
      <c r="B19" s="45"/>
      <c r="C19" s="174">
        <f>SUM(C15:C18)</f>
        <v>0</v>
      </c>
      <c r="D19" s="7" t="str">
        <f>Rekapitulace!A21</f>
        <v>Zařízení staveniště</v>
      </c>
      <c r="E19" s="49"/>
      <c r="F19" s="50"/>
      <c r="G19" s="174">
        <f>Rekapitulace!I21</f>
        <v>0</v>
      </c>
    </row>
    <row r="20" spans="1:7" ht="15.95" customHeight="1">
      <c r="A20" s="53"/>
      <c r="B20" s="45"/>
      <c r="C20" s="174"/>
      <c r="D20" s="7" t="str">
        <f>Rekapitulace!A22</f>
        <v>Provoz investora</v>
      </c>
      <c r="E20" s="49"/>
      <c r="F20" s="50"/>
      <c r="G20" s="174">
        <f>Rekapitulace!I22</f>
        <v>0</v>
      </c>
    </row>
    <row r="21" spans="1:7" ht="15.95" customHeight="1">
      <c r="A21" s="53" t="s">
        <v>31</v>
      </c>
      <c r="B21" s="45"/>
      <c r="C21" s="174">
        <f>HZS</f>
        <v>0</v>
      </c>
      <c r="D21" s="7" t="str">
        <f>Rekapitulace!A23</f>
        <v>Kompletační činnost (IČD)</v>
      </c>
      <c r="E21" s="49"/>
      <c r="F21" s="50"/>
      <c r="G21" s="174">
        <f>Rekapitulace!I23</f>
        <v>0</v>
      </c>
    </row>
    <row r="22" spans="1:7" ht="15.95" customHeight="1">
      <c r="A22" s="54" t="s">
        <v>32</v>
      </c>
      <c r="B22" s="55"/>
      <c r="C22" s="174">
        <f>C19+C21</f>
        <v>0</v>
      </c>
      <c r="D22" s="7" t="s">
        <v>33</v>
      </c>
      <c r="E22" s="49"/>
      <c r="F22" s="50"/>
      <c r="G22" s="174">
        <f>G23-SUM(G15:G21)</f>
        <v>0</v>
      </c>
    </row>
    <row r="23" spans="1:7" ht="15.95" customHeight="1" thickBot="1">
      <c r="A23" s="206" t="s">
        <v>34</v>
      </c>
      <c r="B23" s="207"/>
      <c r="C23" s="175">
        <f>C22+G23</f>
        <v>0</v>
      </c>
      <c r="D23" s="56" t="s">
        <v>35</v>
      </c>
      <c r="E23" s="57"/>
      <c r="F23" s="58"/>
      <c r="G23" s="174">
        <f>VRN</f>
        <v>0</v>
      </c>
    </row>
    <row r="24" spans="1:7">
      <c r="A24" s="59" t="s">
        <v>36</v>
      </c>
      <c r="B24" s="60"/>
      <c r="C24" s="61"/>
      <c r="D24" s="60" t="s">
        <v>37</v>
      </c>
      <c r="E24" s="60"/>
      <c r="F24" s="62" t="s">
        <v>38</v>
      </c>
      <c r="G24" s="63"/>
    </row>
    <row r="25" spans="1:7">
      <c r="A25" s="54" t="s">
        <v>39</v>
      </c>
      <c r="B25" s="55"/>
      <c r="C25" s="64"/>
      <c r="D25" s="55" t="s">
        <v>39</v>
      </c>
      <c r="E25" s="65"/>
      <c r="F25" s="66" t="s">
        <v>39</v>
      </c>
      <c r="G25" s="67"/>
    </row>
    <row r="26" spans="1:7" ht="37.5" customHeight="1">
      <c r="A26" s="54" t="s">
        <v>40</v>
      </c>
      <c r="B26" s="68"/>
      <c r="C26" s="64"/>
      <c r="D26" s="55" t="s">
        <v>40</v>
      </c>
      <c r="E26" s="65"/>
      <c r="F26" s="66" t="s">
        <v>40</v>
      </c>
      <c r="G26" s="67"/>
    </row>
    <row r="27" spans="1:7">
      <c r="A27" s="54"/>
      <c r="B27" s="69"/>
      <c r="C27" s="64"/>
      <c r="D27" s="55"/>
      <c r="E27" s="65"/>
      <c r="F27" s="66"/>
      <c r="G27" s="67"/>
    </row>
    <row r="28" spans="1:7">
      <c r="A28" s="54" t="s">
        <v>41</v>
      </c>
      <c r="B28" s="55"/>
      <c r="C28" s="64"/>
      <c r="D28" s="66" t="s">
        <v>42</v>
      </c>
      <c r="E28" s="64"/>
      <c r="F28" s="70" t="s">
        <v>42</v>
      </c>
      <c r="G28" s="67"/>
    </row>
    <row r="29" spans="1:7" ht="69" customHeight="1">
      <c r="A29" s="54"/>
      <c r="B29" s="55"/>
      <c r="C29" s="71"/>
      <c r="D29" s="72"/>
      <c r="E29" s="71"/>
      <c r="F29" s="55"/>
      <c r="G29" s="67"/>
    </row>
    <row r="30" spans="1:7">
      <c r="A30" s="73" t="s">
        <v>43</v>
      </c>
      <c r="B30" s="74"/>
      <c r="C30" s="176">
        <v>21</v>
      </c>
      <c r="D30" s="74" t="s">
        <v>44</v>
      </c>
      <c r="E30" s="75"/>
      <c r="F30" s="202">
        <f>C23-F32</f>
        <v>0</v>
      </c>
      <c r="G30" s="203"/>
    </row>
    <row r="31" spans="1:7">
      <c r="A31" s="73" t="s">
        <v>45</v>
      </c>
      <c r="B31" s="74"/>
      <c r="C31" s="176">
        <f>SazbaDPH1</f>
        <v>21</v>
      </c>
      <c r="D31" s="74" t="s">
        <v>46</v>
      </c>
      <c r="E31" s="75"/>
      <c r="F31" s="202">
        <f>ROUND(PRODUCT(F30,C31/100),0)</f>
        <v>0</v>
      </c>
      <c r="G31" s="203"/>
    </row>
    <row r="32" spans="1:7">
      <c r="A32" s="73" t="s">
        <v>43</v>
      </c>
      <c r="B32" s="74"/>
      <c r="C32" s="176">
        <v>0</v>
      </c>
      <c r="D32" s="74" t="s">
        <v>46</v>
      </c>
      <c r="E32" s="75"/>
      <c r="F32" s="202">
        <v>0</v>
      </c>
      <c r="G32" s="203"/>
    </row>
    <row r="33" spans="1:8">
      <c r="A33" s="73" t="s">
        <v>45</v>
      </c>
      <c r="B33" s="76"/>
      <c r="C33" s="177">
        <f>SazbaDPH2</f>
        <v>0</v>
      </c>
      <c r="D33" s="74" t="s">
        <v>46</v>
      </c>
      <c r="E33" s="50"/>
      <c r="F33" s="202">
        <f>ROUND(PRODUCT(F32,C33/100),0)</f>
        <v>0</v>
      </c>
      <c r="G33" s="203"/>
    </row>
    <row r="34" spans="1:8" s="80" customFormat="1" ht="19.5" customHeight="1" thickBot="1">
      <c r="A34" s="77" t="s">
        <v>47</v>
      </c>
      <c r="B34" s="78"/>
      <c r="C34" s="78"/>
      <c r="D34" s="78"/>
      <c r="E34" s="79"/>
      <c r="F34" s="204">
        <f>ROUND(SUM(F30:F33),0)</f>
        <v>0</v>
      </c>
      <c r="G34" s="205"/>
    </row>
    <row r="36" spans="1:8">
      <c r="A36" s="81" t="s">
        <v>48</v>
      </c>
      <c r="B36" s="81"/>
      <c r="C36" s="81"/>
      <c r="D36" s="81"/>
      <c r="E36" s="81"/>
      <c r="F36" s="81"/>
      <c r="G36" s="81"/>
      <c r="H36" t="s">
        <v>6</v>
      </c>
    </row>
    <row r="37" spans="1:8" ht="14.25" customHeight="1">
      <c r="A37" s="81"/>
      <c r="B37" s="200" t="s">
        <v>219</v>
      </c>
      <c r="C37" s="200"/>
      <c r="D37" s="200"/>
      <c r="E37" s="200"/>
      <c r="F37" s="200"/>
      <c r="G37" s="200"/>
      <c r="H37" t="s">
        <v>6</v>
      </c>
    </row>
    <row r="38" spans="1:8" ht="12.75" customHeight="1">
      <c r="A38" s="82"/>
      <c r="B38" s="200"/>
      <c r="C38" s="200"/>
      <c r="D38" s="200"/>
      <c r="E38" s="200"/>
      <c r="F38" s="200"/>
      <c r="G38" s="200"/>
      <c r="H38" t="s">
        <v>6</v>
      </c>
    </row>
    <row r="39" spans="1:8">
      <c r="A39" s="82"/>
      <c r="B39" s="200"/>
      <c r="C39" s="200"/>
      <c r="D39" s="200"/>
      <c r="E39" s="200"/>
      <c r="F39" s="200"/>
      <c r="G39" s="200"/>
      <c r="H39" t="s">
        <v>6</v>
      </c>
    </row>
    <row r="40" spans="1:8">
      <c r="A40" s="82"/>
      <c r="B40" s="200"/>
      <c r="C40" s="200"/>
      <c r="D40" s="200"/>
      <c r="E40" s="200"/>
      <c r="F40" s="200"/>
      <c r="G40" s="200"/>
      <c r="H40" t="s">
        <v>6</v>
      </c>
    </row>
    <row r="41" spans="1:8">
      <c r="A41" s="82"/>
      <c r="B41" s="200"/>
      <c r="C41" s="200"/>
      <c r="D41" s="200"/>
      <c r="E41" s="200"/>
      <c r="F41" s="200"/>
      <c r="G41" s="200"/>
      <c r="H41" t="s">
        <v>6</v>
      </c>
    </row>
    <row r="42" spans="1:8">
      <c r="A42" s="82"/>
      <c r="B42" s="200"/>
      <c r="C42" s="200"/>
      <c r="D42" s="200"/>
      <c r="E42" s="200"/>
      <c r="F42" s="200"/>
      <c r="G42" s="200"/>
      <c r="H42" t="s">
        <v>6</v>
      </c>
    </row>
    <row r="43" spans="1:8">
      <c r="A43" s="82"/>
      <c r="B43" s="200"/>
      <c r="C43" s="200"/>
      <c r="D43" s="200"/>
      <c r="E43" s="200"/>
      <c r="F43" s="200"/>
      <c r="G43" s="200"/>
      <c r="H43" t="s">
        <v>6</v>
      </c>
    </row>
    <row r="44" spans="1:8">
      <c r="A44" s="82"/>
      <c r="B44" s="200"/>
      <c r="C44" s="200"/>
      <c r="D44" s="200"/>
      <c r="E44" s="200"/>
      <c r="F44" s="200"/>
      <c r="G44" s="200"/>
      <c r="H44" t="s">
        <v>6</v>
      </c>
    </row>
    <row r="45" spans="1:8" ht="0.75" customHeight="1">
      <c r="A45" s="82"/>
      <c r="B45" s="200"/>
      <c r="C45" s="200"/>
      <c r="D45" s="200"/>
      <c r="E45" s="200"/>
      <c r="F45" s="200"/>
      <c r="G45" s="200"/>
      <c r="H45" t="s">
        <v>6</v>
      </c>
    </row>
    <row r="46" spans="1:8">
      <c r="B46" s="208"/>
      <c r="C46" s="208"/>
      <c r="D46" s="208"/>
      <c r="E46" s="208"/>
      <c r="F46" s="208"/>
      <c r="G46" s="208"/>
    </row>
    <row r="47" spans="1:8">
      <c r="B47" s="208"/>
      <c r="C47" s="208"/>
      <c r="D47" s="208"/>
      <c r="E47" s="208"/>
      <c r="F47" s="208"/>
      <c r="G47" s="208"/>
    </row>
    <row r="48" spans="1:8">
      <c r="B48" s="208"/>
      <c r="C48" s="208"/>
      <c r="D48" s="208"/>
      <c r="E48" s="208"/>
      <c r="F48" s="208"/>
      <c r="G48" s="208"/>
    </row>
    <row r="49" spans="2:7">
      <c r="B49" s="208"/>
      <c r="C49" s="208"/>
      <c r="D49" s="208"/>
      <c r="E49" s="208"/>
      <c r="F49" s="208"/>
      <c r="G49" s="208"/>
    </row>
    <row r="50" spans="2:7">
      <c r="B50" s="208"/>
      <c r="C50" s="208"/>
      <c r="D50" s="208"/>
      <c r="E50" s="208"/>
      <c r="F50" s="208"/>
      <c r="G50" s="208"/>
    </row>
    <row r="51" spans="2:7">
      <c r="B51" s="208"/>
      <c r="C51" s="208"/>
      <c r="D51" s="208"/>
      <c r="E51" s="208"/>
      <c r="F51" s="208"/>
      <c r="G51" s="208"/>
    </row>
    <row r="52" spans="2:7">
      <c r="B52" s="208"/>
      <c r="C52" s="208"/>
      <c r="D52" s="208"/>
      <c r="E52" s="208"/>
      <c r="F52" s="208"/>
      <c r="G52" s="208"/>
    </row>
    <row r="53" spans="2:7">
      <c r="B53" s="208"/>
      <c r="C53" s="208"/>
      <c r="D53" s="208"/>
      <c r="E53" s="208"/>
      <c r="F53" s="208"/>
      <c r="G53" s="208"/>
    </row>
    <row r="54" spans="2:7">
      <c r="B54" s="208"/>
      <c r="C54" s="208"/>
      <c r="D54" s="208"/>
      <c r="E54" s="208"/>
      <c r="F54" s="208"/>
      <c r="G54" s="208"/>
    </row>
    <row r="55" spans="2:7">
      <c r="B55" s="208"/>
      <c r="C55" s="208"/>
      <c r="D55" s="208"/>
      <c r="E55" s="208"/>
      <c r="F55" s="208"/>
      <c r="G55" s="208"/>
    </row>
  </sheetData>
  <sheetProtection password="C790" sheet="1" objects="1" scenarios="1" selectLockedCells="1"/>
  <mergeCells count="22">
    <mergeCell ref="B54:G54"/>
    <mergeCell ref="B55:G55"/>
    <mergeCell ref="B46:G46"/>
    <mergeCell ref="B47:G47"/>
    <mergeCell ref="B48:G48"/>
    <mergeCell ref="B49:G49"/>
    <mergeCell ref="B52:G52"/>
    <mergeCell ref="B50:G50"/>
    <mergeCell ref="B51:G51"/>
    <mergeCell ref="B53:G53"/>
    <mergeCell ref="C8:E8"/>
    <mergeCell ref="C9:E9"/>
    <mergeCell ref="C10:E10"/>
    <mergeCell ref="C11:E11"/>
    <mergeCell ref="B37:G45"/>
    <mergeCell ref="C12:E12"/>
    <mergeCell ref="F31:G31"/>
    <mergeCell ref="F34:G34"/>
    <mergeCell ref="F32:G32"/>
    <mergeCell ref="F33:G33"/>
    <mergeCell ref="A23:B23"/>
    <mergeCell ref="F30:G30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7"/>
  <sheetViews>
    <sheetView workbookViewId="0">
      <selection activeCell="F22" sqref="F2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09" t="s">
        <v>49</v>
      </c>
      <c r="B1" s="210"/>
      <c r="C1" s="83" t="str">
        <f>CONCATENATE(cislostavby," ",nazevstavby)</f>
        <v xml:space="preserve"> MODERNIZACE TEPELNÝCH SÍTÍ MĚSTA KOPŘIVNICE</v>
      </c>
      <c r="D1" s="84"/>
      <c r="E1" s="85"/>
      <c r="F1" s="84"/>
      <c r="G1" s="86" t="s">
        <v>50</v>
      </c>
      <c r="H1" s="87"/>
      <c r="I1" s="88"/>
    </row>
    <row r="2" spans="1:57" ht="13.5" thickBot="1">
      <c r="A2" s="211" t="s">
        <v>51</v>
      </c>
      <c r="B2" s="212"/>
      <c r="C2" s="89" t="str">
        <f>CONCATENATE(cisloobjektu," ",nazevobjektu)</f>
        <v>IO 3 PŘÍPOJKY VODOVODU - STAVEBNÍ ČÁST</v>
      </c>
      <c r="D2" s="90"/>
      <c r="E2" s="91"/>
      <c r="F2" s="90"/>
      <c r="G2" s="213" t="s">
        <v>80</v>
      </c>
      <c r="H2" s="214"/>
      <c r="I2" s="215"/>
    </row>
    <row r="3" spans="1:57" ht="13.5" thickTop="1">
      <c r="A3" s="65"/>
      <c r="B3" s="65"/>
      <c r="C3" s="65"/>
      <c r="D3" s="65"/>
      <c r="E3" s="65"/>
      <c r="F3" s="55"/>
      <c r="G3" s="65"/>
      <c r="H3" s="65"/>
      <c r="I3" s="65"/>
    </row>
    <row r="4" spans="1:57" ht="19.5" customHeight="1">
      <c r="A4" s="92" t="s">
        <v>52</v>
      </c>
      <c r="B4" s="93"/>
      <c r="C4" s="93"/>
      <c r="D4" s="93"/>
      <c r="E4" s="94"/>
      <c r="F4" s="93"/>
      <c r="G4" s="93"/>
      <c r="H4" s="93"/>
      <c r="I4" s="93"/>
    </row>
    <row r="5" spans="1:57" ht="13.5" thickBot="1">
      <c r="A5" s="65"/>
      <c r="B5" s="65"/>
      <c r="C5" s="65"/>
      <c r="D5" s="65"/>
      <c r="E5" s="65"/>
      <c r="F5" s="65"/>
      <c r="G5" s="65"/>
      <c r="H5" s="65"/>
      <c r="I5" s="65"/>
    </row>
    <row r="6" spans="1:57" s="28" customFormat="1" ht="13.5" thickBot="1">
      <c r="A6" s="95"/>
      <c r="B6" s="96" t="s">
        <v>53</v>
      </c>
      <c r="C6" s="96"/>
      <c r="D6" s="97"/>
      <c r="E6" s="98" t="s">
        <v>54</v>
      </c>
      <c r="F6" s="99" t="s">
        <v>55</v>
      </c>
      <c r="G6" s="99" t="s">
        <v>56</v>
      </c>
      <c r="H6" s="99" t="s">
        <v>57</v>
      </c>
      <c r="I6" s="100" t="s">
        <v>31</v>
      </c>
    </row>
    <row r="7" spans="1:57" s="28" customFormat="1">
      <c r="A7" s="164" t="str">
        <f>Položky!B7</f>
        <v>1</v>
      </c>
      <c r="B7" s="101" t="str">
        <f>Položky!C7</f>
        <v>Zemní práce</v>
      </c>
      <c r="C7" s="55"/>
      <c r="D7" s="102"/>
      <c r="E7" s="178"/>
      <c r="F7" s="179"/>
      <c r="G7" s="179"/>
      <c r="H7" s="179"/>
      <c r="I7" s="180"/>
    </row>
    <row r="8" spans="1:57" s="28" customFormat="1">
      <c r="A8" s="164" t="str">
        <f>Položky!B26</f>
        <v>722/A</v>
      </c>
      <c r="B8" s="101" t="str">
        <f>Položky!C26</f>
        <v>Vnitřní vodovod - rekonstrukce k vodoměru</v>
      </c>
      <c r="C8" s="55"/>
      <c r="D8" s="102"/>
      <c r="E8" s="178"/>
      <c r="F8" s="179"/>
      <c r="G8" s="179"/>
      <c r="H8" s="179"/>
      <c r="I8" s="180"/>
    </row>
    <row r="9" spans="1:57" s="28" customFormat="1">
      <c r="A9" s="164" t="str">
        <f>Položky!B42</f>
        <v>8</v>
      </c>
      <c r="B9" s="101" t="str">
        <f>Položky!C42</f>
        <v>Trubní vedení</v>
      </c>
      <c r="C9" s="55"/>
      <c r="D9" s="102"/>
      <c r="E9" s="178"/>
      <c r="F9" s="179"/>
      <c r="G9" s="179"/>
      <c r="H9" s="179"/>
      <c r="I9" s="180"/>
    </row>
    <row r="10" spans="1:57" s="28" customFormat="1">
      <c r="A10" s="164" t="str">
        <f>Položky!B67</f>
        <v>99</v>
      </c>
      <c r="B10" s="101" t="str">
        <f>Položky!C67</f>
        <v>Staveništní přesun hmot</v>
      </c>
      <c r="C10" s="55"/>
      <c r="D10" s="102"/>
      <c r="E10" s="178"/>
      <c r="F10" s="179"/>
      <c r="G10" s="179"/>
      <c r="H10" s="179"/>
      <c r="I10" s="180"/>
    </row>
    <row r="11" spans="1:57" s="28" customFormat="1" ht="13.5" thickBot="1">
      <c r="A11" s="164" t="str">
        <f>Položky!B70</f>
        <v>M21</v>
      </c>
      <c r="B11" s="101" t="str">
        <f>Položky!C70</f>
        <v>Elektromontáže</v>
      </c>
      <c r="C11" s="55"/>
      <c r="D11" s="102"/>
      <c r="E11" s="178"/>
      <c r="F11" s="179"/>
      <c r="G11" s="179"/>
      <c r="H11" s="179"/>
      <c r="I11" s="180"/>
    </row>
    <row r="12" spans="1:57" s="106" customFormat="1" ht="13.5" thickBot="1">
      <c r="A12" s="103"/>
      <c r="B12" s="104" t="s">
        <v>58</v>
      </c>
      <c r="C12" s="104"/>
      <c r="D12" s="105"/>
      <c r="E12" s="181">
        <f>SUM(E7:E11)</f>
        <v>0</v>
      </c>
      <c r="F12" s="182">
        <f>SUM(F7:F11)</f>
        <v>0</v>
      </c>
      <c r="G12" s="182">
        <f>SUM(G7:G11)</f>
        <v>0</v>
      </c>
      <c r="H12" s="182">
        <f>SUM(H7:H11)</f>
        <v>0</v>
      </c>
      <c r="I12" s="183">
        <f>SUM(I7:I11)</f>
        <v>0</v>
      </c>
    </row>
    <row r="13" spans="1:57">
      <c r="A13" s="55"/>
      <c r="B13" s="55"/>
      <c r="C13" s="55"/>
      <c r="D13" s="55"/>
      <c r="E13" s="55"/>
      <c r="F13" s="55"/>
      <c r="G13" s="55"/>
      <c r="H13" s="55"/>
      <c r="I13" s="55"/>
    </row>
    <row r="14" spans="1:57" ht="19.5" customHeight="1">
      <c r="A14" s="93" t="s">
        <v>59</v>
      </c>
      <c r="B14" s="93"/>
      <c r="C14" s="93"/>
      <c r="D14" s="93"/>
      <c r="E14" s="93"/>
      <c r="F14" s="93"/>
      <c r="G14" s="107"/>
      <c r="H14" s="93"/>
      <c r="I14" s="93"/>
      <c r="BA14" s="32"/>
      <c r="BB14" s="32"/>
      <c r="BC14" s="32"/>
      <c r="BD14" s="32"/>
      <c r="BE14" s="32"/>
    </row>
    <row r="15" spans="1:57" ht="13.5" thickBot="1">
      <c r="A15" s="65"/>
      <c r="B15" s="65"/>
      <c r="C15" s="65"/>
      <c r="D15" s="65"/>
      <c r="E15" s="65"/>
      <c r="F15" s="65"/>
      <c r="G15" s="65"/>
      <c r="H15" s="65"/>
      <c r="I15" s="65"/>
    </row>
    <row r="16" spans="1:57">
      <c r="A16" s="59" t="s">
        <v>60</v>
      </c>
      <c r="B16" s="60"/>
      <c r="C16" s="60"/>
      <c r="D16" s="108"/>
      <c r="E16" s="109" t="s">
        <v>61</v>
      </c>
      <c r="F16" s="110" t="s">
        <v>62</v>
      </c>
      <c r="G16" s="111" t="s">
        <v>63</v>
      </c>
      <c r="H16" s="112"/>
      <c r="I16" s="113" t="s">
        <v>61</v>
      </c>
    </row>
    <row r="17" spans="1:53">
      <c r="A17" s="53" t="s">
        <v>204</v>
      </c>
      <c r="B17" s="45"/>
      <c r="C17" s="45"/>
      <c r="D17" s="114"/>
      <c r="E17" s="184">
        <v>0</v>
      </c>
      <c r="F17" s="185">
        <v>0</v>
      </c>
      <c r="G17" s="186">
        <f t="shared" ref="G17:G25" si="0">CHOOSE(BA17+1,HSV+PSV,HSV+PSV+Mont,HSV+PSV+Dodavka+Mont,HSV,PSV,Mont,Dodavka,Mont+Dodavka,0)</f>
        <v>0</v>
      </c>
      <c r="H17" s="187"/>
      <c r="I17" s="188">
        <f t="shared" ref="I17:I25" si="1">E17+F17*G17/100</f>
        <v>0</v>
      </c>
      <c r="BA17">
        <v>0</v>
      </c>
    </row>
    <row r="18" spans="1:53">
      <c r="A18" s="53" t="s">
        <v>205</v>
      </c>
      <c r="B18" s="45"/>
      <c r="C18" s="45"/>
      <c r="D18" s="114"/>
      <c r="E18" s="184">
        <v>0</v>
      </c>
      <c r="F18" s="185">
        <v>0</v>
      </c>
      <c r="G18" s="186">
        <f t="shared" si="0"/>
        <v>0</v>
      </c>
      <c r="H18" s="187"/>
      <c r="I18" s="188">
        <f t="shared" si="1"/>
        <v>0</v>
      </c>
      <c r="BA18">
        <v>0</v>
      </c>
    </row>
    <row r="19" spans="1:53">
      <c r="A19" s="53" t="s">
        <v>206</v>
      </c>
      <c r="B19" s="45"/>
      <c r="C19" s="45"/>
      <c r="D19" s="114"/>
      <c r="E19" s="184">
        <v>0</v>
      </c>
      <c r="F19" s="185">
        <v>0</v>
      </c>
      <c r="G19" s="186">
        <f t="shared" si="0"/>
        <v>0</v>
      </c>
      <c r="H19" s="187"/>
      <c r="I19" s="188">
        <f t="shared" si="1"/>
        <v>0</v>
      </c>
      <c r="BA19">
        <v>0</v>
      </c>
    </row>
    <row r="20" spans="1:53">
      <c r="A20" s="53" t="s">
        <v>207</v>
      </c>
      <c r="B20" s="45"/>
      <c r="C20" s="45"/>
      <c r="D20" s="114"/>
      <c r="E20" s="184">
        <v>0</v>
      </c>
      <c r="F20" s="185">
        <v>0</v>
      </c>
      <c r="G20" s="186">
        <f t="shared" si="0"/>
        <v>0</v>
      </c>
      <c r="H20" s="187"/>
      <c r="I20" s="188">
        <f t="shared" si="1"/>
        <v>0</v>
      </c>
      <c r="BA20">
        <v>0</v>
      </c>
    </row>
    <row r="21" spans="1:53">
      <c r="A21" s="53" t="s">
        <v>208</v>
      </c>
      <c r="B21" s="45"/>
      <c r="C21" s="45"/>
      <c r="D21" s="114"/>
      <c r="E21" s="184">
        <v>0</v>
      </c>
      <c r="F21" s="185">
        <v>4</v>
      </c>
      <c r="G21" s="186">
        <f>CHOOSE(BA21+1,HSV+PSV,HSV+PSV+Mont,HSV+PSV+Dodavka+Mont,HSV,PSV,Mont,Dodavka,Mont+Dodavka,0)</f>
        <v>0</v>
      </c>
      <c r="H21" s="187"/>
      <c r="I21" s="188">
        <f t="shared" si="1"/>
        <v>0</v>
      </c>
      <c r="BA21">
        <v>1</v>
      </c>
    </row>
    <row r="22" spans="1:53">
      <c r="A22" s="53" t="s">
        <v>209</v>
      </c>
      <c r="B22" s="45"/>
      <c r="C22" s="45"/>
      <c r="D22" s="114"/>
      <c r="E22" s="184">
        <v>0</v>
      </c>
      <c r="F22" s="185">
        <v>0</v>
      </c>
      <c r="G22" s="186">
        <f t="shared" si="0"/>
        <v>0</v>
      </c>
      <c r="H22" s="187"/>
      <c r="I22" s="188">
        <f t="shared" si="1"/>
        <v>0</v>
      </c>
      <c r="BA22">
        <v>1</v>
      </c>
    </row>
    <row r="23" spans="1:53">
      <c r="A23" s="53" t="s">
        <v>210</v>
      </c>
      <c r="B23" s="45"/>
      <c r="C23" s="45"/>
      <c r="D23" s="114"/>
      <c r="E23" s="184">
        <v>0</v>
      </c>
      <c r="F23" s="185">
        <v>0</v>
      </c>
      <c r="G23" s="186">
        <f t="shared" si="0"/>
        <v>0</v>
      </c>
      <c r="H23" s="187"/>
      <c r="I23" s="188">
        <f t="shared" si="1"/>
        <v>0</v>
      </c>
      <c r="BA23">
        <v>2</v>
      </c>
    </row>
    <row r="24" spans="1:53">
      <c r="A24" s="53" t="s">
        <v>211</v>
      </c>
      <c r="B24" s="45"/>
      <c r="C24" s="45"/>
      <c r="D24" s="114"/>
      <c r="E24" s="184">
        <v>0</v>
      </c>
      <c r="F24" s="185">
        <v>0</v>
      </c>
      <c r="G24" s="186">
        <f t="shared" si="0"/>
        <v>0</v>
      </c>
      <c r="H24" s="187"/>
      <c r="I24" s="188">
        <f t="shared" si="1"/>
        <v>0</v>
      </c>
      <c r="BA24">
        <v>2</v>
      </c>
    </row>
    <row r="25" spans="1:53">
      <c r="A25" s="53" t="s">
        <v>212</v>
      </c>
      <c r="B25" s="45"/>
      <c r="C25" s="45"/>
      <c r="D25" s="114"/>
      <c r="E25" s="184">
        <v>0</v>
      </c>
      <c r="F25" s="185">
        <v>0</v>
      </c>
      <c r="G25" s="186">
        <f t="shared" si="0"/>
        <v>0</v>
      </c>
      <c r="H25" s="187"/>
      <c r="I25" s="188">
        <f t="shared" si="1"/>
        <v>0</v>
      </c>
      <c r="BA25">
        <v>0</v>
      </c>
    </row>
    <row r="26" spans="1:53" ht="13.5" thickBot="1">
      <c r="A26" s="115"/>
      <c r="B26" s="116" t="s">
        <v>64</v>
      </c>
      <c r="C26" s="117"/>
      <c r="D26" s="118"/>
      <c r="E26" s="189"/>
      <c r="F26" s="190"/>
      <c r="G26" s="190"/>
      <c r="H26" s="216">
        <f>SUM(I17:I25)</f>
        <v>0</v>
      </c>
      <c r="I26" s="217"/>
    </row>
    <row r="28" spans="1:53">
      <c r="B28" s="106"/>
      <c r="F28" s="119"/>
      <c r="G28" s="120"/>
      <c r="H28" s="120"/>
      <c r="I28" s="121"/>
    </row>
    <row r="29" spans="1:53">
      <c r="F29" s="119"/>
      <c r="G29" s="120"/>
      <c r="H29" s="120"/>
      <c r="I29" s="121"/>
    </row>
    <row r="30" spans="1:53">
      <c r="F30" s="119"/>
      <c r="G30" s="120"/>
      <c r="H30" s="120"/>
      <c r="I30" s="121"/>
    </row>
    <row r="31" spans="1:53">
      <c r="F31" s="119"/>
      <c r="G31" s="120"/>
      <c r="H31" s="120"/>
      <c r="I31" s="121"/>
    </row>
    <row r="32" spans="1:53">
      <c r="F32" s="119"/>
      <c r="G32" s="120"/>
      <c r="H32" s="120"/>
      <c r="I32" s="121"/>
    </row>
    <row r="33" spans="6:9">
      <c r="F33" s="119"/>
      <c r="G33" s="120"/>
      <c r="H33" s="120"/>
      <c r="I33" s="121"/>
    </row>
    <row r="34" spans="6:9">
      <c r="F34" s="119"/>
      <c r="G34" s="120"/>
      <c r="H34" s="120"/>
      <c r="I34" s="121"/>
    </row>
    <row r="35" spans="6:9">
      <c r="F35" s="119"/>
      <c r="G35" s="120"/>
      <c r="H35" s="120"/>
      <c r="I35" s="121"/>
    </row>
    <row r="36" spans="6:9">
      <c r="F36" s="119"/>
      <c r="G36" s="120"/>
      <c r="H36" s="120"/>
      <c r="I36" s="121"/>
    </row>
    <row r="37" spans="6:9">
      <c r="F37" s="119"/>
      <c r="G37" s="120"/>
      <c r="H37" s="120"/>
      <c r="I37" s="121"/>
    </row>
    <row r="38" spans="6:9">
      <c r="F38" s="119"/>
      <c r="G38" s="120"/>
      <c r="H38" s="120"/>
      <c r="I38" s="121"/>
    </row>
    <row r="39" spans="6:9">
      <c r="F39" s="119"/>
      <c r="G39" s="120"/>
      <c r="H39" s="120"/>
      <c r="I39" s="121"/>
    </row>
    <row r="40" spans="6:9">
      <c r="F40" s="119"/>
      <c r="G40" s="120"/>
      <c r="H40" s="120"/>
      <c r="I40" s="121"/>
    </row>
    <row r="41" spans="6:9">
      <c r="F41" s="119"/>
      <c r="G41" s="120"/>
      <c r="H41" s="120"/>
      <c r="I41" s="121"/>
    </row>
    <row r="42" spans="6:9">
      <c r="F42" s="119"/>
      <c r="G42" s="120"/>
      <c r="H42" s="120"/>
      <c r="I42" s="121"/>
    </row>
    <row r="43" spans="6:9">
      <c r="F43" s="119"/>
      <c r="G43" s="120"/>
      <c r="H43" s="120"/>
      <c r="I43" s="121"/>
    </row>
    <row r="44" spans="6:9">
      <c r="F44" s="119"/>
      <c r="G44" s="120"/>
      <c r="H44" s="120"/>
      <c r="I44" s="121"/>
    </row>
    <row r="45" spans="6:9">
      <c r="F45" s="119"/>
      <c r="G45" s="120"/>
      <c r="H45" s="120"/>
      <c r="I45" s="121"/>
    </row>
    <row r="46" spans="6:9">
      <c r="F46" s="119"/>
      <c r="G46" s="120"/>
      <c r="H46" s="120"/>
      <c r="I46" s="121"/>
    </row>
    <row r="47" spans="6:9">
      <c r="F47" s="119"/>
      <c r="G47" s="120"/>
      <c r="H47" s="120"/>
      <c r="I47" s="121"/>
    </row>
    <row r="48" spans="6:9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  <row r="71" spans="6:9">
      <c r="F71" s="119"/>
      <c r="G71" s="120"/>
      <c r="H71" s="120"/>
      <c r="I71" s="121"/>
    </row>
    <row r="72" spans="6:9">
      <c r="F72" s="119"/>
      <c r="G72" s="120"/>
      <c r="H72" s="120"/>
      <c r="I72" s="121"/>
    </row>
    <row r="73" spans="6:9">
      <c r="F73" s="119"/>
      <c r="G73" s="120"/>
      <c r="H73" s="120"/>
      <c r="I73" s="121"/>
    </row>
    <row r="74" spans="6:9">
      <c r="F74" s="119"/>
      <c r="G74" s="120"/>
      <c r="H74" s="120"/>
      <c r="I74" s="121"/>
    </row>
    <row r="75" spans="6:9">
      <c r="F75" s="119"/>
      <c r="G75" s="120"/>
      <c r="H75" s="120"/>
      <c r="I75" s="121"/>
    </row>
    <row r="76" spans="6:9">
      <c r="F76" s="119"/>
      <c r="G76" s="120"/>
      <c r="H76" s="120"/>
      <c r="I76" s="121"/>
    </row>
    <row r="77" spans="6:9">
      <c r="F77" s="119"/>
      <c r="G77" s="120"/>
      <c r="H77" s="120"/>
      <c r="I77" s="121"/>
    </row>
  </sheetData>
  <sheetProtection password="C790" sheet="1" objects="1" scenarios="1" selectLockedCells="1"/>
  <mergeCells count="4">
    <mergeCell ref="A1:B1"/>
    <mergeCell ref="A2:B2"/>
    <mergeCell ref="G2:I2"/>
    <mergeCell ref="H26:I2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46"/>
  <sheetViews>
    <sheetView showGridLines="0" showZeros="0" tabSelected="1" zoomScaleNormal="100" workbookViewId="0">
      <selection activeCell="I17" sqref="I17"/>
    </sheetView>
  </sheetViews>
  <sheetFormatPr defaultRowHeight="12.75"/>
  <cols>
    <col min="1" max="1" width="4.42578125" style="122" customWidth="1"/>
    <col min="2" max="2" width="11.5703125" style="122" customWidth="1"/>
    <col min="3" max="3" width="40.42578125" style="122" customWidth="1"/>
    <col min="4" max="4" width="5.5703125" style="122" customWidth="1"/>
    <col min="5" max="5" width="8.5703125" style="158" customWidth="1"/>
    <col min="6" max="6" width="9.85546875" style="122" customWidth="1"/>
    <col min="7" max="7" width="13.85546875" style="122" customWidth="1"/>
    <col min="8" max="11" width="9.140625" style="122"/>
    <col min="12" max="12" width="75.42578125" style="122" customWidth="1"/>
    <col min="13" max="13" width="45.28515625" style="122" customWidth="1"/>
    <col min="14" max="16384" width="9.140625" style="122"/>
  </cols>
  <sheetData>
    <row r="1" spans="1:104" ht="15.75">
      <c r="A1" s="218" t="s">
        <v>65</v>
      </c>
      <c r="B1" s="218"/>
      <c r="C1" s="218"/>
      <c r="D1" s="218"/>
      <c r="E1" s="218"/>
      <c r="F1" s="218"/>
      <c r="G1" s="218"/>
    </row>
    <row r="2" spans="1:104" ht="14.25" customHeight="1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209" t="s">
        <v>49</v>
      </c>
      <c r="B3" s="210"/>
      <c r="C3" s="83" t="str">
        <f>CONCATENATE(cislostavby," ",nazevstavby)</f>
        <v xml:space="preserve"> MODERNIZACE TEPELNÝCH SÍTÍ MĚSTA KOPŘIVNICE</v>
      </c>
      <c r="D3" s="84"/>
      <c r="E3" s="127" t="s">
        <v>66</v>
      </c>
      <c r="F3" s="128">
        <f>Rekapitulace!H1</f>
        <v>0</v>
      </c>
      <c r="G3" s="197" t="s">
        <v>220</v>
      </c>
    </row>
    <row r="4" spans="1:104" ht="13.5" thickBot="1">
      <c r="A4" s="219" t="s">
        <v>51</v>
      </c>
      <c r="B4" s="212"/>
      <c r="C4" s="89" t="str">
        <f>CONCATENATE(cisloobjektu," ",nazevobjektu)</f>
        <v>IO 3 PŘÍPOJKY VODOVODU - STAVEBNÍ ČÁST</v>
      </c>
      <c r="D4" s="90"/>
      <c r="E4" s="220" t="str">
        <f>Rekapitulace!G2</f>
        <v>PŘÍPOJKY VODY</v>
      </c>
      <c r="F4" s="221"/>
      <c r="G4" s="222"/>
    </row>
    <row r="5" spans="1:104" ht="13.5" thickTop="1">
      <c r="A5" s="129"/>
      <c r="B5" s="123"/>
      <c r="C5" s="123"/>
      <c r="D5" s="123"/>
      <c r="E5" s="130"/>
      <c r="F5" s="123"/>
      <c r="G5" s="131"/>
    </row>
    <row r="6" spans="1:104">
      <c r="A6" s="132" t="s">
        <v>67</v>
      </c>
      <c r="B6" s="133" t="s">
        <v>68</v>
      </c>
      <c r="C6" s="133" t="s">
        <v>69</v>
      </c>
      <c r="D6" s="133" t="s">
        <v>70</v>
      </c>
      <c r="E6" s="134" t="s">
        <v>71</v>
      </c>
      <c r="F6" s="133" t="s">
        <v>72</v>
      </c>
      <c r="G6" s="135" t="s">
        <v>73</v>
      </c>
    </row>
    <row r="7" spans="1:104">
      <c r="A7" s="136" t="s">
        <v>74</v>
      </c>
      <c r="B7" s="137" t="s">
        <v>75</v>
      </c>
      <c r="C7" s="138" t="s">
        <v>76</v>
      </c>
      <c r="D7" s="139"/>
      <c r="E7" s="140"/>
      <c r="F7" s="140"/>
      <c r="G7" s="141"/>
      <c r="H7" s="142"/>
      <c r="I7" s="142"/>
      <c r="O7" s="143">
        <v>1</v>
      </c>
    </row>
    <row r="8" spans="1:104">
      <c r="A8" s="144">
        <v>1</v>
      </c>
      <c r="B8" s="145" t="s">
        <v>81</v>
      </c>
      <c r="C8" s="146" t="s">
        <v>82</v>
      </c>
      <c r="D8" s="147" t="s">
        <v>83</v>
      </c>
      <c r="E8" s="148">
        <v>18</v>
      </c>
      <c r="F8" s="191"/>
      <c r="G8" s="192">
        <f t="shared" ref="G8:G24" si="0">E8*F8</f>
        <v>0</v>
      </c>
      <c r="O8" s="143">
        <v>2</v>
      </c>
      <c r="AA8" s="122">
        <v>1</v>
      </c>
      <c r="AB8" s="122">
        <v>1</v>
      </c>
      <c r="AC8" s="122">
        <v>1</v>
      </c>
      <c r="AZ8" s="122">
        <v>1</v>
      </c>
      <c r="BA8" s="122">
        <f t="shared" ref="BA8:BA24" si="1">IF(AZ8=1,G8,0)</f>
        <v>0</v>
      </c>
      <c r="BB8" s="122">
        <f t="shared" ref="BB8:BB24" si="2">IF(AZ8=2,G8,0)</f>
        <v>0</v>
      </c>
      <c r="BC8" s="122">
        <f t="shared" ref="BC8:BC24" si="3">IF(AZ8=3,G8,0)</f>
        <v>0</v>
      </c>
      <c r="BD8" s="122">
        <f t="shared" ref="BD8:BD24" si="4">IF(AZ8=4,G8,0)</f>
        <v>0</v>
      </c>
      <c r="BE8" s="122">
        <f t="shared" ref="BE8:BE24" si="5">IF(AZ8=5,G8,0)</f>
        <v>0</v>
      </c>
      <c r="CA8" s="149">
        <v>1</v>
      </c>
      <c r="CB8" s="149">
        <v>1</v>
      </c>
      <c r="CZ8" s="122">
        <v>1.2710000000000001E-2</v>
      </c>
    </row>
    <row r="9" spans="1:104">
      <c r="A9" s="144">
        <v>2</v>
      </c>
      <c r="B9" s="145" t="s">
        <v>84</v>
      </c>
      <c r="C9" s="146" t="s">
        <v>85</v>
      </c>
      <c r="D9" s="147" t="s">
        <v>83</v>
      </c>
      <c r="E9" s="148">
        <v>65</v>
      </c>
      <c r="F9" s="191"/>
      <c r="G9" s="192">
        <f t="shared" si="0"/>
        <v>0</v>
      </c>
      <c r="O9" s="143">
        <v>2</v>
      </c>
      <c r="AA9" s="122">
        <v>1</v>
      </c>
      <c r="AB9" s="122">
        <v>1</v>
      </c>
      <c r="AC9" s="122">
        <v>1</v>
      </c>
      <c r="AZ9" s="122">
        <v>1</v>
      </c>
      <c r="BA9" s="122">
        <f t="shared" si="1"/>
        <v>0</v>
      </c>
      <c r="BB9" s="122">
        <f t="shared" si="2"/>
        <v>0</v>
      </c>
      <c r="BC9" s="122">
        <f t="shared" si="3"/>
        <v>0</v>
      </c>
      <c r="BD9" s="122">
        <f t="shared" si="4"/>
        <v>0</v>
      </c>
      <c r="BE9" s="122">
        <f t="shared" si="5"/>
        <v>0</v>
      </c>
      <c r="CA9" s="149">
        <v>1</v>
      </c>
      <c r="CB9" s="149">
        <v>1</v>
      </c>
      <c r="CZ9" s="122">
        <v>2.478E-2</v>
      </c>
    </row>
    <row r="10" spans="1:104">
      <c r="A10" s="144">
        <v>3</v>
      </c>
      <c r="B10" s="145" t="s">
        <v>86</v>
      </c>
      <c r="C10" s="146" t="s">
        <v>87</v>
      </c>
      <c r="D10" s="147" t="s">
        <v>88</v>
      </c>
      <c r="E10" s="148">
        <v>87.15</v>
      </c>
      <c r="F10" s="191"/>
      <c r="G10" s="192">
        <f t="shared" si="0"/>
        <v>0</v>
      </c>
      <c r="O10" s="143">
        <v>2</v>
      </c>
      <c r="AA10" s="122">
        <v>1</v>
      </c>
      <c r="AB10" s="122">
        <v>1</v>
      </c>
      <c r="AC10" s="122">
        <v>1</v>
      </c>
      <c r="AZ10" s="122">
        <v>1</v>
      </c>
      <c r="BA10" s="122">
        <f t="shared" si="1"/>
        <v>0</v>
      </c>
      <c r="BB10" s="122">
        <f t="shared" si="2"/>
        <v>0</v>
      </c>
      <c r="BC10" s="122">
        <f t="shared" si="3"/>
        <v>0</v>
      </c>
      <c r="BD10" s="122">
        <f t="shared" si="4"/>
        <v>0</v>
      </c>
      <c r="BE10" s="122">
        <f t="shared" si="5"/>
        <v>0</v>
      </c>
      <c r="CA10" s="149">
        <v>1</v>
      </c>
      <c r="CB10" s="149">
        <v>1</v>
      </c>
      <c r="CZ10" s="122">
        <v>0</v>
      </c>
    </row>
    <row r="11" spans="1:104">
      <c r="A11" s="144">
        <v>4</v>
      </c>
      <c r="B11" s="145" t="s">
        <v>89</v>
      </c>
      <c r="C11" s="146" t="s">
        <v>90</v>
      </c>
      <c r="D11" s="147" t="s">
        <v>88</v>
      </c>
      <c r="E11" s="148">
        <v>284.55</v>
      </c>
      <c r="F11" s="191"/>
      <c r="G11" s="192">
        <f>E11*F11</f>
        <v>0</v>
      </c>
      <c r="O11" s="143">
        <v>2</v>
      </c>
      <c r="AA11" s="122">
        <v>1</v>
      </c>
      <c r="AB11" s="122">
        <v>1</v>
      </c>
      <c r="AC11" s="122">
        <v>1</v>
      </c>
      <c r="AZ11" s="122">
        <v>1</v>
      </c>
      <c r="BA11" s="122">
        <f t="shared" si="1"/>
        <v>0</v>
      </c>
      <c r="BB11" s="122">
        <f t="shared" si="2"/>
        <v>0</v>
      </c>
      <c r="BC11" s="122">
        <f t="shared" si="3"/>
        <v>0</v>
      </c>
      <c r="BD11" s="122">
        <f t="shared" si="4"/>
        <v>0</v>
      </c>
      <c r="BE11" s="122">
        <f t="shared" si="5"/>
        <v>0</v>
      </c>
      <c r="CA11" s="149">
        <v>1</v>
      </c>
      <c r="CB11" s="149">
        <v>1</v>
      </c>
      <c r="CZ11" s="122">
        <v>0</v>
      </c>
    </row>
    <row r="12" spans="1:104">
      <c r="A12" s="144">
        <v>5</v>
      </c>
      <c r="B12" s="145" t="s">
        <v>91</v>
      </c>
      <c r="C12" s="146" t="s">
        <v>92</v>
      </c>
      <c r="D12" s="147" t="s">
        <v>88</v>
      </c>
      <c r="E12" s="148">
        <v>170.55</v>
      </c>
      <c r="F12" s="191"/>
      <c r="G12" s="192">
        <f t="shared" si="0"/>
        <v>0</v>
      </c>
      <c r="O12" s="143">
        <v>2</v>
      </c>
      <c r="AA12" s="122">
        <v>1</v>
      </c>
      <c r="AB12" s="122">
        <v>1</v>
      </c>
      <c r="AC12" s="122">
        <v>1</v>
      </c>
      <c r="AZ12" s="122">
        <v>1</v>
      </c>
      <c r="BA12" s="122">
        <f t="shared" si="1"/>
        <v>0</v>
      </c>
      <c r="BB12" s="122">
        <f t="shared" si="2"/>
        <v>0</v>
      </c>
      <c r="BC12" s="122">
        <f t="shared" si="3"/>
        <v>0</v>
      </c>
      <c r="BD12" s="122">
        <f t="shared" si="4"/>
        <v>0</v>
      </c>
      <c r="BE12" s="122">
        <f t="shared" si="5"/>
        <v>0</v>
      </c>
      <c r="CA12" s="149">
        <v>1</v>
      </c>
      <c r="CB12" s="149">
        <v>1</v>
      </c>
      <c r="CZ12" s="122">
        <v>0</v>
      </c>
    </row>
    <row r="13" spans="1:104">
      <c r="A13" s="144">
        <v>6</v>
      </c>
      <c r="B13" s="145" t="s">
        <v>93</v>
      </c>
      <c r="C13" s="146" t="s">
        <v>94</v>
      </c>
      <c r="D13" s="147" t="s">
        <v>95</v>
      </c>
      <c r="E13" s="148">
        <v>813</v>
      </c>
      <c r="F13" s="191"/>
      <c r="G13" s="192">
        <f t="shared" si="0"/>
        <v>0</v>
      </c>
      <c r="O13" s="143">
        <v>2</v>
      </c>
      <c r="AA13" s="122">
        <v>1</v>
      </c>
      <c r="AB13" s="122">
        <v>1</v>
      </c>
      <c r="AC13" s="122">
        <v>1</v>
      </c>
      <c r="AZ13" s="122">
        <v>1</v>
      </c>
      <c r="BA13" s="122">
        <f t="shared" si="1"/>
        <v>0</v>
      </c>
      <c r="BB13" s="122">
        <f t="shared" si="2"/>
        <v>0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CA13" s="149">
        <v>1</v>
      </c>
      <c r="CB13" s="149">
        <v>1</v>
      </c>
      <c r="CZ13" s="122">
        <v>9.8999999999999999E-4</v>
      </c>
    </row>
    <row r="14" spans="1:104">
      <c r="A14" s="144">
        <v>7</v>
      </c>
      <c r="B14" s="145" t="s">
        <v>96</v>
      </c>
      <c r="C14" s="146" t="s">
        <v>97</v>
      </c>
      <c r="D14" s="147" t="s">
        <v>95</v>
      </c>
      <c r="E14" s="148">
        <v>813</v>
      </c>
      <c r="F14" s="191"/>
      <c r="G14" s="192">
        <f t="shared" si="0"/>
        <v>0</v>
      </c>
      <c r="O14" s="143">
        <v>2</v>
      </c>
      <c r="AA14" s="122">
        <v>1</v>
      </c>
      <c r="AB14" s="122">
        <v>1</v>
      </c>
      <c r="AC14" s="122">
        <v>1</v>
      </c>
      <c r="AZ14" s="122">
        <v>1</v>
      </c>
      <c r="BA14" s="122">
        <f t="shared" si="1"/>
        <v>0</v>
      </c>
      <c r="BB14" s="122">
        <f t="shared" si="2"/>
        <v>0</v>
      </c>
      <c r="BC14" s="122">
        <f t="shared" si="3"/>
        <v>0</v>
      </c>
      <c r="BD14" s="122">
        <f t="shared" si="4"/>
        <v>0</v>
      </c>
      <c r="BE14" s="122">
        <f t="shared" si="5"/>
        <v>0</v>
      </c>
      <c r="CA14" s="149">
        <v>1</v>
      </c>
      <c r="CB14" s="149">
        <v>1</v>
      </c>
      <c r="CZ14" s="122">
        <v>0</v>
      </c>
    </row>
    <row r="15" spans="1:104">
      <c r="A15" s="144">
        <v>8</v>
      </c>
      <c r="B15" s="145" t="s">
        <v>98</v>
      </c>
      <c r="C15" s="146" t="s">
        <v>99</v>
      </c>
      <c r="D15" s="147" t="s">
        <v>88</v>
      </c>
      <c r="E15" s="148">
        <v>142.27500000000001</v>
      </c>
      <c r="F15" s="191"/>
      <c r="G15" s="192">
        <f t="shared" si="0"/>
        <v>0</v>
      </c>
      <c r="O15" s="143">
        <v>2</v>
      </c>
      <c r="AA15" s="122">
        <v>1</v>
      </c>
      <c r="AB15" s="122">
        <v>1</v>
      </c>
      <c r="AC15" s="122">
        <v>1</v>
      </c>
      <c r="AZ15" s="122">
        <v>1</v>
      </c>
      <c r="BA15" s="122">
        <f t="shared" si="1"/>
        <v>0</v>
      </c>
      <c r="BB15" s="122">
        <f t="shared" si="2"/>
        <v>0</v>
      </c>
      <c r="BC15" s="122">
        <f t="shared" si="3"/>
        <v>0</v>
      </c>
      <c r="BD15" s="122">
        <f t="shared" si="4"/>
        <v>0</v>
      </c>
      <c r="BE15" s="122">
        <f t="shared" si="5"/>
        <v>0</v>
      </c>
      <c r="CA15" s="149">
        <v>1</v>
      </c>
      <c r="CB15" s="149">
        <v>1</v>
      </c>
      <c r="CZ15" s="122">
        <v>0</v>
      </c>
    </row>
    <row r="16" spans="1:104">
      <c r="A16" s="144">
        <v>9</v>
      </c>
      <c r="B16" s="145" t="s">
        <v>100</v>
      </c>
      <c r="C16" s="146" t="s">
        <v>101</v>
      </c>
      <c r="D16" s="147" t="s">
        <v>88</v>
      </c>
      <c r="E16" s="148">
        <v>189.7</v>
      </c>
      <c r="F16" s="191"/>
      <c r="G16" s="192">
        <f t="shared" si="0"/>
        <v>0</v>
      </c>
      <c r="O16" s="143">
        <v>2</v>
      </c>
      <c r="AA16" s="122">
        <v>1</v>
      </c>
      <c r="AB16" s="122">
        <v>1</v>
      </c>
      <c r="AC16" s="122">
        <v>1</v>
      </c>
      <c r="AZ16" s="122">
        <v>1</v>
      </c>
      <c r="BA16" s="122">
        <f t="shared" si="1"/>
        <v>0</v>
      </c>
      <c r="BB16" s="122">
        <f t="shared" si="2"/>
        <v>0</v>
      </c>
      <c r="BC16" s="122">
        <f t="shared" si="3"/>
        <v>0</v>
      </c>
      <c r="BD16" s="122">
        <f t="shared" si="4"/>
        <v>0</v>
      </c>
      <c r="BE16" s="122">
        <f t="shared" si="5"/>
        <v>0</v>
      </c>
      <c r="CA16" s="149">
        <v>1</v>
      </c>
      <c r="CB16" s="149">
        <v>1</v>
      </c>
      <c r="CZ16" s="122">
        <v>0</v>
      </c>
    </row>
    <row r="17" spans="1:104" ht="22.5">
      <c r="A17" s="144">
        <v>10</v>
      </c>
      <c r="B17" s="145" t="s">
        <v>102</v>
      </c>
      <c r="C17" s="146" t="s">
        <v>103</v>
      </c>
      <c r="D17" s="147" t="s">
        <v>88</v>
      </c>
      <c r="E17" s="148">
        <v>94.85</v>
      </c>
      <c r="F17" s="191"/>
      <c r="G17" s="192">
        <f t="shared" si="0"/>
        <v>0</v>
      </c>
      <c r="O17" s="143">
        <v>2</v>
      </c>
      <c r="AA17" s="122">
        <v>1</v>
      </c>
      <c r="AB17" s="122">
        <v>1</v>
      </c>
      <c r="AC17" s="122">
        <v>1</v>
      </c>
      <c r="AZ17" s="122">
        <v>1</v>
      </c>
      <c r="BA17" s="122">
        <f t="shared" si="1"/>
        <v>0</v>
      </c>
      <c r="BB17" s="122">
        <f t="shared" si="2"/>
        <v>0</v>
      </c>
      <c r="BC17" s="122">
        <f t="shared" si="3"/>
        <v>0</v>
      </c>
      <c r="BD17" s="122">
        <f t="shared" si="4"/>
        <v>0</v>
      </c>
      <c r="BE17" s="122">
        <f t="shared" si="5"/>
        <v>0</v>
      </c>
      <c r="CA17" s="149">
        <v>1</v>
      </c>
      <c r="CB17" s="149">
        <v>1</v>
      </c>
      <c r="CZ17" s="122">
        <v>0</v>
      </c>
    </row>
    <row r="18" spans="1:104" ht="22.5">
      <c r="A18" s="144">
        <v>11</v>
      </c>
      <c r="B18" s="145" t="s">
        <v>104</v>
      </c>
      <c r="C18" s="146" t="s">
        <v>105</v>
      </c>
      <c r="D18" s="147" t="s">
        <v>88</v>
      </c>
      <c r="E18" s="148">
        <v>94.85</v>
      </c>
      <c r="F18" s="191"/>
      <c r="G18" s="192">
        <f t="shared" si="0"/>
        <v>0</v>
      </c>
      <c r="O18" s="143">
        <v>2</v>
      </c>
      <c r="AA18" s="122">
        <v>1</v>
      </c>
      <c r="AB18" s="122">
        <v>1</v>
      </c>
      <c r="AC18" s="122">
        <v>1</v>
      </c>
      <c r="AZ18" s="122">
        <v>1</v>
      </c>
      <c r="BA18" s="122">
        <f t="shared" si="1"/>
        <v>0</v>
      </c>
      <c r="BB18" s="122">
        <f t="shared" si="2"/>
        <v>0</v>
      </c>
      <c r="BC18" s="122">
        <f t="shared" si="3"/>
        <v>0</v>
      </c>
      <c r="BD18" s="122">
        <f t="shared" si="4"/>
        <v>0</v>
      </c>
      <c r="BE18" s="122">
        <f t="shared" si="5"/>
        <v>0</v>
      </c>
      <c r="CA18" s="149">
        <v>1</v>
      </c>
      <c r="CB18" s="149">
        <v>1</v>
      </c>
      <c r="CZ18" s="122">
        <v>0</v>
      </c>
    </row>
    <row r="19" spans="1:104">
      <c r="A19" s="144">
        <v>12</v>
      </c>
      <c r="B19" s="145" t="s">
        <v>106</v>
      </c>
      <c r="C19" s="146" t="s">
        <v>107</v>
      </c>
      <c r="D19" s="147" t="s">
        <v>88</v>
      </c>
      <c r="E19" s="148">
        <v>94.85</v>
      </c>
      <c r="F19" s="191"/>
      <c r="G19" s="192">
        <f t="shared" si="0"/>
        <v>0</v>
      </c>
      <c r="O19" s="143">
        <v>2</v>
      </c>
      <c r="AA19" s="122">
        <v>1</v>
      </c>
      <c r="AB19" s="122">
        <v>1</v>
      </c>
      <c r="AC19" s="122">
        <v>1</v>
      </c>
      <c r="AZ19" s="122">
        <v>1</v>
      </c>
      <c r="BA19" s="122">
        <f t="shared" si="1"/>
        <v>0</v>
      </c>
      <c r="BB19" s="122">
        <f t="shared" si="2"/>
        <v>0</v>
      </c>
      <c r="BC19" s="122">
        <f t="shared" si="3"/>
        <v>0</v>
      </c>
      <c r="BD19" s="122">
        <f t="shared" si="4"/>
        <v>0</v>
      </c>
      <c r="BE19" s="122">
        <f t="shared" si="5"/>
        <v>0</v>
      </c>
      <c r="CA19" s="149">
        <v>1</v>
      </c>
      <c r="CB19" s="149">
        <v>1</v>
      </c>
      <c r="CZ19" s="122">
        <v>0</v>
      </c>
    </row>
    <row r="20" spans="1:104">
      <c r="A20" s="144">
        <v>13</v>
      </c>
      <c r="B20" s="145" t="s">
        <v>108</v>
      </c>
      <c r="C20" s="146" t="s">
        <v>109</v>
      </c>
      <c r="D20" s="147" t="s">
        <v>88</v>
      </c>
      <c r="E20" s="148">
        <v>94.85</v>
      </c>
      <c r="F20" s="191"/>
      <c r="G20" s="192">
        <f t="shared" si="0"/>
        <v>0</v>
      </c>
      <c r="O20" s="143">
        <v>2</v>
      </c>
      <c r="AA20" s="122">
        <v>1</v>
      </c>
      <c r="AB20" s="122">
        <v>1</v>
      </c>
      <c r="AC20" s="122">
        <v>1</v>
      </c>
      <c r="AZ20" s="122">
        <v>1</v>
      </c>
      <c r="BA20" s="122">
        <f t="shared" si="1"/>
        <v>0</v>
      </c>
      <c r="BB20" s="122">
        <f t="shared" si="2"/>
        <v>0</v>
      </c>
      <c r="BC20" s="122">
        <f t="shared" si="3"/>
        <v>0</v>
      </c>
      <c r="BD20" s="122">
        <f t="shared" si="4"/>
        <v>0</v>
      </c>
      <c r="BE20" s="122">
        <f t="shared" si="5"/>
        <v>0</v>
      </c>
      <c r="CA20" s="149">
        <v>1</v>
      </c>
      <c r="CB20" s="149">
        <v>1</v>
      </c>
      <c r="CZ20" s="122">
        <v>0</v>
      </c>
    </row>
    <row r="21" spans="1:104">
      <c r="A21" s="144">
        <v>14</v>
      </c>
      <c r="B21" s="145" t="s">
        <v>110</v>
      </c>
      <c r="C21" s="146" t="s">
        <v>111</v>
      </c>
      <c r="D21" s="147" t="s">
        <v>88</v>
      </c>
      <c r="E21" s="148">
        <v>189.7</v>
      </c>
      <c r="F21" s="191"/>
      <c r="G21" s="192">
        <f t="shared" si="0"/>
        <v>0</v>
      </c>
      <c r="O21" s="143">
        <v>2</v>
      </c>
      <c r="AA21" s="122">
        <v>1</v>
      </c>
      <c r="AB21" s="122">
        <v>1</v>
      </c>
      <c r="AC21" s="122">
        <v>1</v>
      </c>
      <c r="AZ21" s="122">
        <v>1</v>
      </c>
      <c r="BA21" s="122">
        <f t="shared" si="1"/>
        <v>0</v>
      </c>
      <c r="BB21" s="122">
        <f t="shared" si="2"/>
        <v>0</v>
      </c>
      <c r="BC21" s="122">
        <f t="shared" si="3"/>
        <v>0</v>
      </c>
      <c r="BD21" s="122">
        <f t="shared" si="4"/>
        <v>0</v>
      </c>
      <c r="BE21" s="122">
        <f t="shared" si="5"/>
        <v>0</v>
      </c>
      <c r="CA21" s="149">
        <v>1</v>
      </c>
      <c r="CB21" s="149">
        <v>1</v>
      </c>
      <c r="CZ21" s="122">
        <v>0</v>
      </c>
    </row>
    <row r="22" spans="1:104" ht="22.5">
      <c r="A22" s="144">
        <v>15</v>
      </c>
      <c r="B22" s="145" t="s">
        <v>112</v>
      </c>
      <c r="C22" s="146" t="s">
        <v>113</v>
      </c>
      <c r="D22" s="147" t="s">
        <v>88</v>
      </c>
      <c r="E22" s="148">
        <v>94.85</v>
      </c>
      <c r="F22" s="191"/>
      <c r="G22" s="192">
        <f t="shared" si="0"/>
        <v>0</v>
      </c>
      <c r="O22" s="143">
        <v>2</v>
      </c>
      <c r="AA22" s="122">
        <v>1</v>
      </c>
      <c r="AB22" s="122">
        <v>1</v>
      </c>
      <c r="AC22" s="122">
        <v>1</v>
      </c>
      <c r="AZ22" s="122">
        <v>1</v>
      </c>
      <c r="BA22" s="122">
        <f t="shared" si="1"/>
        <v>0</v>
      </c>
      <c r="BB22" s="122">
        <f t="shared" si="2"/>
        <v>0</v>
      </c>
      <c r="BC22" s="122">
        <f t="shared" si="3"/>
        <v>0</v>
      </c>
      <c r="BD22" s="122">
        <f t="shared" si="4"/>
        <v>0</v>
      </c>
      <c r="BE22" s="122">
        <f t="shared" si="5"/>
        <v>0</v>
      </c>
      <c r="CA22" s="149">
        <v>1</v>
      </c>
      <c r="CB22" s="149">
        <v>1</v>
      </c>
      <c r="CZ22" s="122">
        <v>1.7</v>
      </c>
    </row>
    <row r="23" spans="1:104" ht="22.5">
      <c r="A23" s="144">
        <v>16</v>
      </c>
      <c r="B23" s="145" t="s">
        <v>114</v>
      </c>
      <c r="C23" s="146" t="s">
        <v>115</v>
      </c>
      <c r="D23" s="147" t="s">
        <v>88</v>
      </c>
      <c r="E23" s="148">
        <v>25</v>
      </c>
      <c r="F23" s="191"/>
      <c r="G23" s="192">
        <f t="shared" si="0"/>
        <v>0</v>
      </c>
      <c r="O23" s="143">
        <v>2</v>
      </c>
      <c r="AA23" s="122">
        <v>2</v>
      </c>
      <c r="AB23" s="122">
        <v>1</v>
      </c>
      <c r="AC23" s="122">
        <v>1</v>
      </c>
      <c r="AZ23" s="122">
        <v>1</v>
      </c>
      <c r="BA23" s="122">
        <f t="shared" si="1"/>
        <v>0</v>
      </c>
      <c r="BB23" s="122">
        <f t="shared" si="2"/>
        <v>0</v>
      </c>
      <c r="BC23" s="122">
        <f t="shared" si="3"/>
        <v>0</v>
      </c>
      <c r="BD23" s="122">
        <f t="shared" si="4"/>
        <v>0</v>
      </c>
      <c r="BE23" s="122">
        <f t="shared" si="5"/>
        <v>0</v>
      </c>
      <c r="CA23" s="149">
        <v>2</v>
      </c>
      <c r="CB23" s="149">
        <v>1</v>
      </c>
      <c r="CZ23" s="122">
        <v>0</v>
      </c>
    </row>
    <row r="24" spans="1:104">
      <c r="A24" s="144">
        <v>17</v>
      </c>
      <c r="B24" s="145" t="s">
        <v>116</v>
      </c>
      <c r="C24" s="146" t="s">
        <v>117</v>
      </c>
      <c r="D24" s="147" t="s">
        <v>95</v>
      </c>
      <c r="E24" s="148">
        <v>125</v>
      </c>
      <c r="F24" s="191"/>
      <c r="G24" s="192">
        <f t="shared" si="0"/>
        <v>0</v>
      </c>
      <c r="O24" s="143">
        <v>2</v>
      </c>
      <c r="AA24" s="122">
        <v>2</v>
      </c>
      <c r="AB24" s="122">
        <v>1</v>
      </c>
      <c r="AC24" s="122">
        <v>1</v>
      </c>
      <c r="AZ24" s="122">
        <v>1</v>
      </c>
      <c r="BA24" s="122">
        <f t="shared" si="1"/>
        <v>0</v>
      </c>
      <c r="BB24" s="122">
        <f t="shared" si="2"/>
        <v>0</v>
      </c>
      <c r="BC24" s="122">
        <f t="shared" si="3"/>
        <v>0</v>
      </c>
      <c r="BD24" s="122">
        <f t="shared" si="4"/>
        <v>0</v>
      </c>
      <c r="BE24" s="122">
        <f t="shared" si="5"/>
        <v>0</v>
      </c>
      <c r="CA24" s="149">
        <v>2</v>
      </c>
      <c r="CB24" s="149">
        <v>1</v>
      </c>
      <c r="CZ24" s="122">
        <v>3.0000000000000001E-5</v>
      </c>
    </row>
    <row r="25" spans="1:104">
      <c r="A25" s="150"/>
      <c r="B25" s="151" t="s">
        <v>77</v>
      </c>
      <c r="C25" s="152" t="str">
        <f>CONCATENATE(B7," ",C7)</f>
        <v>1 Zemní práce</v>
      </c>
      <c r="D25" s="153"/>
      <c r="E25" s="154"/>
      <c r="F25" s="193"/>
      <c r="G25" s="194">
        <f>SUM(G7:G24)</f>
        <v>0</v>
      </c>
      <c r="O25" s="143">
        <v>4</v>
      </c>
      <c r="BA25" s="155">
        <f>SUM(BA7:BA24)</f>
        <v>0</v>
      </c>
      <c r="BB25" s="155">
        <f>SUM(BB7:BB24)</f>
        <v>0</v>
      </c>
      <c r="BC25" s="155">
        <f>SUM(BC7:BC24)</f>
        <v>0</v>
      </c>
      <c r="BD25" s="155">
        <f>SUM(BD7:BD24)</f>
        <v>0</v>
      </c>
      <c r="BE25" s="155">
        <f>SUM(BE7:BE24)</f>
        <v>0</v>
      </c>
    </row>
    <row r="26" spans="1:104">
      <c r="A26" s="136" t="s">
        <v>74</v>
      </c>
      <c r="B26" s="137" t="s">
        <v>118</v>
      </c>
      <c r="C26" s="138" t="s">
        <v>119</v>
      </c>
      <c r="D26" s="139"/>
      <c r="E26" s="140"/>
      <c r="F26" s="195"/>
      <c r="G26" s="196"/>
      <c r="H26" s="142"/>
      <c r="I26" s="142"/>
      <c r="O26" s="143">
        <v>1</v>
      </c>
    </row>
    <row r="27" spans="1:104">
      <c r="A27" s="144">
        <v>18</v>
      </c>
      <c r="B27" s="145" t="s">
        <v>120</v>
      </c>
      <c r="C27" s="146" t="s">
        <v>121</v>
      </c>
      <c r="D27" s="147" t="s">
        <v>83</v>
      </c>
      <c r="E27" s="148">
        <v>3</v>
      </c>
      <c r="F27" s="191"/>
      <c r="G27" s="192">
        <f t="shared" ref="G27:G40" si="6">E27*F27</f>
        <v>0</v>
      </c>
      <c r="O27" s="143">
        <v>2</v>
      </c>
      <c r="AA27" s="122">
        <v>1</v>
      </c>
      <c r="AB27" s="122">
        <v>7</v>
      </c>
      <c r="AC27" s="122">
        <v>7</v>
      </c>
      <c r="AZ27" s="122">
        <v>1</v>
      </c>
      <c r="BA27" s="122">
        <f t="shared" ref="BA27:BA40" si="7">IF(AZ27=1,G27,0)</f>
        <v>0</v>
      </c>
      <c r="BB27" s="122">
        <f t="shared" ref="BB27:BB40" si="8">IF(AZ27=2,G27,0)</f>
        <v>0</v>
      </c>
      <c r="BC27" s="122">
        <f t="shared" ref="BC27:BC40" si="9">IF(AZ27=3,G27,0)</f>
        <v>0</v>
      </c>
      <c r="BD27" s="122">
        <f t="shared" ref="BD27:BD40" si="10">IF(AZ27=4,G27,0)</f>
        <v>0</v>
      </c>
      <c r="BE27" s="122">
        <f t="shared" ref="BE27:BE40" si="11">IF(AZ27=5,G27,0)</f>
        <v>0</v>
      </c>
      <c r="CA27" s="149">
        <v>1</v>
      </c>
      <c r="CB27" s="149">
        <v>7</v>
      </c>
      <c r="CZ27" s="122">
        <v>1.1000000000000001E-3</v>
      </c>
    </row>
    <row r="28" spans="1:104">
      <c r="A28" s="144">
        <v>19</v>
      </c>
      <c r="B28" s="145" t="s">
        <v>122</v>
      </c>
      <c r="C28" s="146" t="s">
        <v>123</v>
      </c>
      <c r="D28" s="147" t="s">
        <v>83</v>
      </c>
      <c r="E28" s="148">
        <v>3</v>
      </c>
      <c r="F28" s="191"/>
      <c r="G28" s="192">
        <f t="shared" si="6"/>
        <v>0</v>
      </c>
      <c r="O28" s="143">
        <v>2</v>
      </c>
      <c r="AA28" s="122">
        <v>1</v>
      </c>
      <c r="AB28" s="122">
        <v>7</v>
      </c>
      <c r="AC28" s="122">
        <v>7</v>
      </c>
      <c r="AZ28" s="122">
        <v>1</v>
      </c>
      <c r="BA28" s="122">
        <f t="shared" si="7"/>
        <v>0</v>
      </c>
      <c r="BB28" s="122">
        <f t="shared" si="8"/>
        <v>0</v>
      </c>
      <c r="BC28" s="122">
        <f t="shared" si="9"/>
        <v>0</v>
      </c>
      <c r="BD28" s="122">
        <f t="shared" si="10"/>
        <v>0</v>
      </c>
      <c r="BE28" s="122">
        <f t="shared" si="11"/>
        <v>0</v>
      </c>
      <c r="CA28" s="149">
        <v>1</v>
      </c>
      <c r="CB28" s="149">
        <v>7</v>
      </c>
      <c r="CZ28" s="122">
        <v>1.57E-3</v>
      </c>
    </row>
    <row r="29" spans="1:104">
      <c r="A29" s="144">
        <v>20</v>
      </c>
      <c r="B29" s="145" t="s">
        <v>124</v>
      </c>
      <c r="C29" s="146" t="s">
        <v>125</v>
      </c>
      <c r="D29" s="147" t="s">
        <v>83</v>
      </c>
      <c r="E29" s="148">
        <v>45</v>
      </c>
      <c r="F29" s="191"/>
      <c r="G29" s="192">
        <f t="shared" si="6"/>
        <v>0</v>
      </c>
      <c r="O29" s="143">
        <v>2</v>
      </c>
      <c r="AA29" s="122">
        <v>1</v>
      </c>
      <c r="AB29" s="122">
        <v>7</v>
      </c>
      <c r="AC29" s="122">
        <v>7</v>
      </c>
      <c r="AZ29" s="122">
        <v>1</v>
      </c>
      <c r="BA29" s="122">
        <f t="shared" si="7"/>
        <v>0</v>
      </c>
      <c r="BB29" s="122">
        <f t="shared" si="8"/>
        <v>0</v>
      </c>
      <c r="BC29" s="122">
        <f t="shared" si="9"/>
        <v>0</v>
      </c>
      <c r="BD29" s="122">
        <f t="shared" si="10"/>
        <v>0</v>
      </c>
      <c r="BE29" s="122">
        <f t="shared" si="11"/>
        <v>0</v>
      </c>
      <c r="CA29" s="149">
        <v>1</v>
      </c>
      <c r="CB29" s="149">
        <v>7</v>
      </c>
      <c r="CZ29" s="122">
        <v>2.3900000000000002E-3</v>
      </c>
    </row>
    <row r="30" spans="1:104">
      <c r="A30" s="144">
        <v>21</v>
      </c>
      <c r="B30" s="145" t="s">
        <v>126</v>
      </c>
      <c r="C30" s="146" t="s">
        <v>127</v>
      </c>
      <c r="D30" s="147" t="s">
        <v>83</v>
      </c>
      <c r="E30" s="148">
        <v>12</v>
      </c>
      <c r="F30" s="191"/>
      <c r="G30" s="192">
        <f t="shared" si="6"/>
        <v>0</v>
      </c>
      <c r="O30" s="143">
        <v>2</v>
      </c>
      <c r="AA30" s="122">
        <v>1</v>
      </c>
      <c r="AB30" s="122">
        <v>7</v>
      </c>
      <c r="AC30" s="122">
        <v>7</v>
      </c>
      <c r="AZ30" s="122">
        <v>1</v>
      </c>
      <c r="BA30" s="122">
        <f t="shared" si="7"/>
        <v>0</v>
      </c>
      <c r="BB30" s="122">
        <f t="shared" si="8"/>
        <v>0</v>
      </c>
      <c r="BC30" s="122">
        <f t="shared" si="9"/>
        <v>0</v>
      </c>
      <c r="BD30" s="122">
        <f t="shared" si="10"/>
        <v>0</v>
      </c>
      <c r="BE30" s="122">
        <f t="shared" si="11"/>
        <v>0</v>
      </c>
      <c r="CA30" s="149">
        <v>1</v>
      </c>
      <c r="CB30" s="149">
        <v>7</v>
      </c>
      <c r="CZ30" s="122">
        <v>3.32E-3</v>
      </c>
    </row>
    <row r="31" spans="1:104">
      <c r="A31" s="144">
        <v>22</v>
      </c>
      <c r="B31" s="145" t="s">
        <v>128</v>
      </c>
      <c r="C31" s="146" t="s">
        <v>129</v>
      </c>
      <c r="D31" s="147" t="s">
        <v>83</v>
      </c>
      <c r="E31" s="148">
        <v>3</v>
      </c>
      <c r="F31" s="191"/>
      <c r="G31" s="192">
        <f t="shared" si="6"/>
        <v>0</v>
      </c>
      <c r="O31" s="143">
        <v>2</v>
      </c>
      <c r="AA31" s="122">
        <v>1</v>
      </c>
      <c r="AB31" s="122">
        <v>7</v>
      </c>
      <c r="AC31" s="122">
        <v>7</v>
      </c>
      <c r="AZ31" s="122">
        <v>1</v>
      </c>
      <c r="BA31" s="122">
        <f t="shared" si="7"/>
        <v>0</v>
      </c>
      <c r="BB31" s="122">
        <f t="shared" si="8"/>
        <v>0</v>
      </c>
      <c r="BC31" s="122">
        <f t="shared" si="9"/>
        <v>0</v>
      </c>
      <c r="BD31" s="122">
        <f t="shared" si="10"/>
        <v>0</v>
      </c>
      <c r="BE31" s="122">
        <f t="shared" si="11"/>
        <v>0</v>
      </c>
      <c r="CA31" s="149">
        <v>1</v>
      </c>
      <c r="CB31" s="149">
        <v>7</v>
      </c>
      <c r="CZ31" s="122">
        <v>9.0000000000000006E-5</v>
      </c>
    </row>
    <row r="32" spans="1:104">
      <c r="A32" s="144">
        <v>23</v>
      </c>
      <c r="B32" s="145" t="s">
        <v>130</v>
      </c>
      <c r="C32" s="146" t="s">
        <v>131</v>
      </c>
      <c r="D32" s="147" t="s">
        <v>83</v>
      </c>
      <c r="E32" s="148">
        <v>3</v>
      </c>
      <c r="F32" s="191"/>
      <c r="G32" s="192">
        <f t="shared" si="6"/>
        <v>0</v>
      </c>
      <c r="O32" s="143">
        <v>2</v>
      </c>
      <c r="AA32" s="122">
        <v>1</v>
      </c>
      <c r="AB32" s="122">
        <v>7</v>
      </c>
      <c r="AC32" s="122">
        <v>7</v>
      </c>
      <c r="AZ32" s="122">
        <v>1</v>
      </c>
      <c r="BA32" s="122">
        <f t="shared" si="7"/>
        <v>0</v>
      </c>
      <c r="BB32" s="122">
        <f t="shared" si="8"/>
        <v>0</v>
      </c>
      <c r="BC32" s="122">
        <f t="shared" si="9"/>
        <v>0</v>
      </c>
      <c r="BD32" s="122">
        <f t="shared" si="10"/>
        <v>0</v>
      </c>
      <c r="BE32" s="122">
        <f t="shared" si="11"/>
        <v>0</v>
      </c>
      <c r="CA32" s="149">
        <v>1</v>
      </c>
      <c r="CB32" s="149">
        <v>7</v>
      </c>
      <c r="CZ32" s="122">
        <v>9.0000000000000006E-5</v>
      </c>
    </row>
    <row r="33" spans="1:104">
      <c r="A33" s="144">
        <v>24</v>
      </c>
      <c r="B33" s="145" t="s">
        <v>132</v>
      </c>
      <c r="C33" s="146" t="s">
        <v>133</v>
      </c>
      <c r="D33" s="147" t="s">
        <v>83</v>
      </c>
      <c r="E33" s="148">
        <v>45</v>
      </c>
      <c r="F33" s="191"/>
      <c r="G33" s="192">
        <f t="shared" si="6"/>
        <v>0</v>
      </c>
      <c r="O33" s="143">
        <v>2</v>
      </c>
      <c r="AA33" s="122">
        <v>1</v>
      </c>
      <c r="AB33" s="122">
        <v>7</v>
      </c>
      <c r="AC33" s="122">
        <v>7</v>
      </c>
      <c r="AZ33" s="122">
        <v>1</v>
      </c>
      <c r="BA33" s="122">
        <f t="shared" si="7"/>
        <v>0</v>
      </c>
      <c r="BB33" s="122">
        <f t="shared" si="8"/>
        <v>0</v>
      </c>
      <c r="BC33" s="122">
        <f t="shared" si="9"/>
        <v>0</v>
      </c>
      <c r="BD33" s="122">
        <f t="shared" si="10"/>
        <v>0</v>
      </c>
      <c r="BE33" s="122">
        <f t="shared" si="11"/>
        <v>0</v>
      </c>
      <c r="CA33" s="149">
        <v>1</v>
      </c>
      <c r="CB33" s="149">
        <v>7</v>
      </c>
      <c r="CZ33" s="122">
        <v>1.2E-4</v>
      </c>
    </row>
    <row r="34" spans="1:104">
      <c r="A34" s="144">
        <v>25</v>
      </c>
      <c r="B34" s="145" t="s">
        <v>134</v>
      </c>
      <c r="C34" s="146" t="s">
        <v>135</v>
      </c>
      <c r="D34" s="147" t="s">
        <v>83</v>
      </c>
      <c r="E34" s="148">
        <v>12</v>
      </c>
      <c r="F34" s="191"/>
      <c r="G34" s="192">
        <f t="shared" si="6"/>
        <v>0</v>
      </c>
      <c r="O34" s="143">
        <v>2</v>
      </c>
      <c r="AA34" s="122">
        <v>1</v>
      </c>
      <c r="AB34" s="122">
        <v>7</v>
      </c>
      <c r="AC34" s="122">
        <v>7</v>
      </c>
      <c r="AZ34" s="122">
        <v>1</v>
      </c>
      <c r="BA34" s="122">
        <f t="shared" si="7"/>
        <v>0</v>
      </c>
      <c r="BB34" s="122">
        <f t="shared" si="8"/>
        <v>0</v>
      </c>
      <c r="BC34" s="122">
        <f t="shared" si="9"/>
        <v>0</v>
      </c>
      <c r="BD34" s="122">
        <f t="shared" si="10"/>
        <v>0</v>
      </c>
      <c r="BE34" s="122">
        <f t="shared" si="11"/>
        <v>0</v>
      </c>
      <c r="CA34" s="149">
        <v>1</v>
      </c>
      <c r="CB34" s="149">
        <v>7</v>
      </c>
      <c r="CZ34" s="122">
        <v>1.9000000000000001E-4</v>
      </c>
    </row>
    <row r="35" spans="1:104">
      <c r="A35" s="144">
        <v>26</v>
      </c>
      <c r="B35" s="145" t="s">
        <v>136</v>
      </c>
      <c r="C35" s="146" t="s">
        <v>137</v>
      </c>
      <c r="D35" s="147" t="s">
        <v>138</v>
      </c>
      <c r="E35" s="148">
        <v>1</v>
      </c>
      <c r="F35" s="191"/>
      <c r="G35" s="192">
        <f t="shared" si="6"/>
        <v>0</v>
      </c>
      <c r="O35" s="143">
        <v>2</v>
      </c>
      <c r="AA35" s="122">
        <v>1</v>
      </c>
      <c r="AB35" s="122">
        <v>7</v>
      </c>
      <c r="AC35" s="122">
        <v>7</v>
      </c>
      <c r="AZ35" s="122">
        <v>1</v>
      </c>
      <c r="BA35" s="122">
        <f t="shared" si="7"/>
        <v>0</v>
      </c>
      <c r="BB35" s="122">
        <f t="shared" si="8"/>
        <v>0</v>
      </c>
      <c r="BC35" s="122">
        <f t="shared" si="9"/>
        <v>0</v>
      </c>
      <c r="BD35" s="122">
        <f t="shared" si="10"/>
        <v>0</v>
      </c>
      <c r="BE35" s="122">
        <f t="shared" si="11"/>
        <v>0</v>
      </c>
      <c r="CA35" s="149">
        <v>1</v>
      </c>
      <c r="CB35" s="149">
        <v>7</v>
      </c>
      <c r="CZ35" s="122">
        <v>6.9999999999999999E-4</v>
      </c>
    </row>
    <row r="36" spans="1:104">
      <c r="A36" s="144">
        <v>27</v>
      </c>
      <c r="B36" s="145" t="s">
        <v>139</v>
      </c>
      <c r="C36" s="146" t="s">
        <v>140</v>
      </c>
      <c r="D36" s="147" t="s">
        <v>138</v>
      </c>
      <c r="E36" s="148">
        <v>1</v>
      </c>
      <c r="F36" s="191"/>
      <c r="G36" s="192">
        <f t="shared" si="6"/>
        <v>0</v>
      </c>
      <c r="O36" s="143">
        <v>2</v>
      </c>
      <c r="AA36" s="122">
        <v>1</v>
      </c>
      <c r="AB36" s="122">
        <v>7</v>
      </c>
      <c r="AC36" s="122">
        <v>7</v>
      </c>
      <c r="AZ36" s="122">
        <v>1</v>
      </c>
      <c r="BA36" s="122">
        <f t="shared" si="7"/>
        <v>0</v>
      </c>
      <c r="BB36" s="122">
        <f t="shared" si="8"/>
        <v>0</v>
      </c>
      <c r="BC36" s="122">
        <f t="shared" si="9"/>
        <v>0</v>
      </c>
      <c r="BD36" s="122">
        <f t="shared" si="10"/>
        <v>0</v>
      </c>
      <c r="BE36" s="122">
        <f t="shared" si="11"/>
        <v>0</v>
      </c>
      <c r="CA36" s="149">
        <v>1</v>
      </c>
      <c r="CB36" s="149">
        <v>7</v>
      </c>
      <c r="CZ36" s="122">
        <v>1.07E-3</v>
      </c>
    </row>
    <row r="37" spans="1:104">
      <c r="A37" s="144">
        <v>28</v>
      </c>
      <c r="B37" s="145" t="s">
        <v>141</v>
      </c>
      <c r="C37" s="146" t="s">
        <v>142</v>
      </c>
      <c r="D37" s="147" t="s">
        <v>138</v>
      </c>
      <c r="E37" s="148">
        <v>15</v>
      </c>
      <c r="F37" s="191"/>
      <c r="G37" s="192">
        <f t="shared" si="6"/>
        <v>0</v>
      </c>
      <c r="O37" s="143">
        <v>2</v>
      </c>
      <c r="AA37" s="122">
        <v>1</v>
      </c>
      <c r="AB37" s="122">
        <v>7</v>
      </c>
      <c r="AC37" s="122">
        <v>7</v>
      </c>
      <c r="AZ37" s="122">
        <v>1</v>
      </c>
      <c r="BA37" s="122">
        <f t="shared" si="7"/>
        <v>0</v>
      </c>
      <c r="BB37" s="122">
        <f t="shared" si="8"/>
        <v>0</v>
      </c>
      <c r="BC37" s="122">
        <f t="shared" si="9"/>
        <v>0</v>
      </c>
      <c r="BD37" s="122">
        <f t="shared" si="10"/>
        <v>0</v>
      </c>
      <c r="BE37" s="122">
        <f t="shared" si="11"/>
        <v>0</v>
      </c>
      <c r="CA37" s="149">
        <v>1</v>
      </c>
      <c r="CB37" s="149">
        <v>7</v>
      </c>
      <c r="CZ37" s="122">
        <v>1.6800000000000001E-3</v>
      </c>
    </row>
    <row r="38" spans="1:104">
      <c r="A38" s="144">
        <v>29</v>
      </c>
      <c r="B38" s="145" t="s">
        <v>143</v>
      </c>
      <c r="C38" s="146" t="s">
        <v>144</v>
      </c>
      <c r="D38" s="147" t="s">
        <v>138</v>
      </c>
      <c r="E38" s="148">
        <v>4</v>
      </c>
      <c r="F38" s="191"/>
      <c r="G38" s="192">
        <f t="shared" si="6"/>
        <v>0</v>
      </c>
      <c r="O38" s="143">
        <v>2</v>
      </c>
      <c r="AA38" s="122">
        <v>1</v>
      </c>
      <c r="AB38" s="122">
        <v>7</v>
      </c>
      <c r="AC38" s="122">
        <v>7</v>
      </c>
      <c r="AZ38" s="122">
        <v>1</v>
      </c>
      <c r="BA38" s="122">
        <f t="shared" si="7"/>
        <v>0</v>
      </c>
      <c r="BB38" s="122">
        <f t="shared" si="8"/>
        <v>0</v>
      </c>
      <c r="BC38" s="122">
        <f t="shared" si="9"/>
        <v>0</v>
      </c>
      <c r="BD38" s="122">
        <f t="shared" si="10"/>
        <v>0</v>
      </c>
      <c r="BE38" s="122">
        <f t="shared" si="11"/>
        <v>0</v>
      </c>
      <c r="CA38" s="149">
        <v>1</v>
      </c>
      <c r="CB38" s="149">
        <v>7</v>
      </c>
      <c r="CZ38" s="122">
        <v>3.15E-3</v>
      </c>
    </row>
    <row r="39" spans="1:104">
      <c r="A39" s="144">
        <v>30</v>
      </c>
      <c r="B39" s="145" t="s">
        <v>145</v>
      </c>
      <c r="C39" s="146" t="s">
        <v>146</v>
      </c>
      <c r="D39" s="147" t="s">
        <v>83</v>
      </c>
      <c r="E39" s="148">
        <v>63</v>
      </c>
      <c r="F39" s="191"/>
      <c r="G39" s="192">
        <f t="shared" si="6"/>
        <v>0</v>
      </c>
      <c r="O39" s="143">
        <v>2</v>
      </c>
      <c r="AA39" s="122">
        <v>1</v>
      </c>
      <c r="AB39" s="122">
        <v>7</v>
      </c>
      <c r="AC39" s="122">
        <v>7</v>
      </c>
      <c r="AZ39" s="122">
        <v>1</v>
      </c>
      <c r="BA39" s="122">
        <f t="shared" si="7"/>
        <v>0</v>
      </c>
      <c r="BB39" s="122">
        <f t="shared" si="8"/>
        <v>0</v>
      </c>
      <c r="BC39" s="122">
        <f t="shared" si="9"/>
        <v>0</v>
      </c>
      <c r="BD39" s="122">
        <f t="shared" si="10"/>
        <v>0</v>
      </c>
      <c r="BE39" s="122">
        <f t="shared" si="11"/>
        <v>0</v>
      </c>
      <c r="CA39" s="149">
        <v>1</v>
      </c>
      <c r="CB39" s="149">
        <v>7</v>
      </c>
      <c r="CZ39" s="122">
        <v>3.4000000000000002E-4</v>
      </c>
    </row>
    <row r="40" spans="1:104">
      <c r="A40" s="144">
        <v>31</v>
      </c>
      <c r="B40" s="145" t="s">
        <v>147</v>
      </c>
      <c r="C40" s="146" t="s">
        <v>148</v>
      </c>
      <c r="D40" s="147" t="s">
        <v>83</v>
      </c>
      <c r="E40" s="148">
        <v>63</v>
      </c>
      <c r="F40" s="191"/>
      <c r="G40" s="192">
        <f t="shared" si="6"/>
        <v>0</v>
      </c>
      <c r="O40" s="143">
        <v>2</v>
      </c>
      <c r="AA40" s="122">
        <v>1</v>
      </c>
      <c r="AB40" s="122">
        <v>7</v>
      </c>
      <c r="AC40" s="122">
        <v>7</v>
      </c>
      <c r="AZ40" s="122">
        <v>1</v>
      </c>
      <c r="BA40" s="122">
        <f t="shared" si="7"/>
        <v>0</v>
      </c>
      <c r="BB40" s="122">
        <f t="shared" si="8"/>
        <v>0</v>
      </c>
      <c r="BC40" s="122">
        <f t="shared" si="9"/>
        <v>0</v>
      </c>
      <c r="BD40" s="122">
        <f t="shared" si="10"/>
        <v>0</v>
      </c>
      <c r="BE40" s="122">
        <f t="shared" si="11"/>
        <v>0</v>
      </c>
      <c r="CA40" s="149">
        <v>1</v>
      </c>
      <c r="CB40" s="149">
        <v>7</v>
      </c>
      <c r="CZ40" s="122">
        <v>1.0000000000000001E-5</v>
      </c>
    </row>
    <row r="41" spans="1:104">
      <c r="A41" s="150"/>
      <c r="B41" s="151" t="s">
        <v>77</v>
      </c>
      <c r="C41" s="152" t="str">
        <f>CONCATENATE(B26," ",C26)</f>
        <v>722/A Vnitřní vodovod - rekonstrukce k vodoměru</v>
      </c>
      <c r="D41" s="153"/>
      <c r="E41" s="154"/>
      <c r="F41" s="193"/>
      <c r="G41" s="194">
        <f>SUM(G26:G40)</f>
        <v>0</v>
      </c>
      <c r="O41" s="143">
        <v>4</v>
      </c>
      <c r="BA41" s="155">
        <f>SUM(BA26:BA40)</f>
        <v>0</v>
      </c>
      <c r="BB41" s="155">
        <f>SUM(BB26:BB40)</f>
        <v>0</v>
      </c>
      <c r="BC41" s="155">
        <f>SUM(BC26:BC40)</f>
        <v>0</v>
      </c>
      <c r="BD41" s="155">
        <f>SUM(BD26:BD40)</f>
        <v>0</v>
      </c>
      <c r="BE41" s="155">
        <f>SUM(BE26:BE40)</f>
        <v>0</v>
      </c>
    </row>
    <row r="42" spans="1:104">
      <c r="A42" s="136" t="s">
        <v>74</v>
      </c>
      <c r="B42" s="137" t="s">
        <v>149</v>
      </c>
      <c r="C42" s="138" t="s">
        <v>150</v>
      </c>
      <c r="D42" s="139"/>
      <c r="E42" s="140"/>
      <c r="F42" s="195"/>
      <c r="G42" s="196"/>
      <c r="H42" s="142"/>
      <c r="I42" s="142"/>
      <c r="O42" s="143">
        <v>1</v>
      </c>
    </row>
    <row r="43" spans="1:104">
      <c r="A43" s="144">
        <v>32</v>
      </c>
      <c r="B43" s="145" t="s">
        <v>151</v>
      </c>
      <c r="C43" s="146" t="s">
        <v>152</v>
      </c>
      <c r="D43" s="147" t="s">
        <v>83</v>
      </c>
      <c r="E43" s="148">
        <v>25</v>
      </c>
      <c r="F43" s="191"/>
      <c r="G43" s="192">
        <f t="shared" ref="G43:G65" si="12">E43*F43</f>
        <v>0</v>
      </c>
      <c r="O43" s="143">
        <v>2</v>
      </c>
      <c r="AA43" s="122">
        <v>1</v>
      </c>
      <c r="AB43" s="122">
        <v>1</v>
      </c>
      <c r="AC43" s="122">
        <v>1</v>
      </c>
      <c r="AZ43" s="122">
        <v>1</v>
      </c>
      <c r="BA43" s="122">
        <f t="shared" ref="BA43:BA65" si="13">IF(AZ43=1,G43,0)</f>
        <v>0</v>
      </c>
      <c r="BB43" s="122">
        <f t="shared" ref="BB43:BB65" si="14">IF(AZ43=2,G43,0)</f>
        <v>0</v>
      </c>
      <c r="BC43" s="122">
        <f t="shared" ref="BC43:BC65" si="15">IF(AZ43=3,G43,0)</f>
        <v>0</v>
      </c>
      <c r="BD43" s="122">
        <f t="shared" ref="BD43:BD65" si="16">IF(AZ43=4,G43,0)</f>
        <v>0</v>
      </c>
      <c r="BE43" s="122">
        <f t="shared" ref="BE43:BE65" si="17">IF(AZ43=5,G43,0)</f>
        <v>0</v>
      </c>
      <c r="CA43" s="149">
        <v>1</v>
      </c>
      <c r="CB43" s="149">
        <v>1</v>
      </c>
      <c r="CZ43" s="122">
        <v>0</v>
      </c>
    </row>
    <row r="44" spans="1:104">
      <c r="A44" s="144">
        <v>33</v>
      </c>
      <c r="B44" s="145" t="s">
        <v>153</v>
      </c>
      <c r="C44" s="146" t="s">
        <v>154</v>
      </c>
      <c r="D44" s="147" t="s">
        <v>83</v>
      </c>
      <c r="E44" s="148">
        <v>11</v>
      </c>
      <c r="F44" s="191"/>
      <c r="G44" s="192">
        <f t="shared" si="12"/>
        <v>0</v>
      </c>
      <c r="O44" s="143">
        <v>2</v>
      </c>
      <c r="AA44" s="122">
        <v>1</v>
      </c>
      <c r="AB44" s="122">
        <v>1</v>
      </c>
      <c r="AC44" s="122">
        <v>1</v>
      </c>
      <c r="AZ44" s="122">
        <v>1</v>
      </c>
      <c r="BA44" s="122">
        <f t="shared" si="13"/>
        <v>0</v>
      </c>
      <c r="BB44" s="122">
        <f t="shared" si="14"/>
        <v>0</v>
      </c>
      <c r="BC44" s="122">
        <f t="shared" si="15"/>
        <v>0</v>
      </c>
      <c r="BD44" s="122">
        <f t="shared" si="16"/>
        <v>0</v>
      </c>
      <c r="BE44" s="122">
        <f t="shared" si="17"/>
        <v>0</v>
      </c>
      <c r="CA44" s="149">
        <v>1</v>
      </c>
      <c r="CB44" s="149">
        <v>1</v>
      </c>
      <c r="CZ44" s="122">
        <v>0</v>
      </c>
    </row>
    <row r="45" spans="1:104">
      <c r="A45" s="144">
        <v>34</v>
      </c>
      <c r="B45" s="145" t="s">
        <v>155</v>
      </c>
      <c r="C45" s="146" t="s">
        <v>156</v>
      </c>
      <c r="D45" s="147" t="s">
        <v>83</v>
      </c>
      <c r="E45" s="148">
        <v>213</v>
      </c>
      <c r="F45" s="191"/>
      <c r="G45" s="192">
        <f t="shared" si="12"/>
        <v>0</v>
      </c>
      <c r="O45" s="143">
        <v>2</v>
      </c>
      <c r="AA45" s="122">
        <v>1</v>
      </c>
      <c r="AB45" s="122">
        <v>1</v>
      </c>
      <c r="AC45" s="122">
        <v>1</v>
      </c>
      <c r="AZ45" s="122">
        <v>1</v>
      </c>
      <c r="BA45" s="122">
        <f t="shared" si="13"/>
        <v>0</v>
      </c>
      <c r="BB45" s="122">
        <f t="shared" si="14"/>
        <v>0</v>
      </c>
      <c r="BC45" s="122">
        <f t="shared" si="15"/>
        <v>0</v>
      </c>
      <c r="BD45" s="122">
        <f t="shared" si="16"/>
        <v>0</v>
      </c>
      <c r="BE45" s="122">
        <f t="shared" si="17"/>
        <v>0</v>
      </c>
      <c r="CA45" s="149">
        <v>1</v>
      </c>
      <c r="CB45" s="149">
        <v>1</v>
      </c>
      <c r="CZ45" s="122">
        <v>0</v>
      </c>
    </row>
    <row r="46" spans="1:104">
      <c r="A46" s="144">
        <v>35</v>
      </c>
      <c r="B46" s="145" t="s">
        <v>157</v>
      </c>
      <c r="C46" s="146" t="s">
        <v>158</v>
      </c>
      <c r="D46" s="147" t="s">
        <v>83</v>
      </c>
      <c r="E46" s="148">
        <v>22</v>
      </c>
      <c r="F46" s="191"/>
      <c r="G46" s="192">
        <f t="shared" si="12"/>
        <v>0</v>
      </c>
      <c r="O46" s="143">
        <v>2</v>
      </c>
      <c r="AA46" s="122">
        <v>1</v>
      </c>
      <c r="AB46" s="122">
        <v>1</v>
      </c>
      <c r="AC46" s="122">
        <v>1</v>
      </c>
      <c r="AZ46" s="122">
        <v>1</v>
      </c>
      <c r="BA46" s="122">
        <f t="shared" si="13"/>
        <v>0</v>
      </c>
      <c r="BB46" s="122">
        <f t="shared" si="14"/>
        <v>0</v>
      </c>
      <c r="BC46" s="122">
        <f t="shared" si="15"/>
        <v>0</v>
      </c>
      <c r="BD46" s="122">
        <f t="shared" si="16"/>
        <v>0</v>
      </c>
      <c r="BE46" s="122">
        <f t="shared" si="17"/>
        <v>0</v>
      </c>
      <c r="CA46" s="149">
        <v>1</v>
      </c>
      <c r="CB46" s="149">
        <v>1</v>
      </c>
      <c r="CZ46" s="122">
        <v>0</v>
      </c>
    </row>
    <row r="47" spans="1:104">
      <c r="A47" s="144">
        <v>36</v>
      </c>
      <c r="B47" s="145" t="s">
        <v>159</v>
      </c>
      <c r="C47" s="146" t="s">
        <v>160</v>
      </c>
      <c r="D47" s="147" t="s">
        <v>138</v>
      </c>
      <c r="E47" s="148">
        <v>21</v>
      </c>
      <c r="F47" s="191"/>
      <c r="G47" s="192">
        <f t="shared" si="12"/>
        <v>0</v>
      </c>
      <c r="O47" s="143">
        <v>2</v>
      </c>
      <c r="AA47" s="122">
        <v>1</v>
      </c>
      <c r="AB47" s="122">
        <v>1</v>
      </c>
      <c r="AC47" s="122">
        <v>1</v>
      </c>
      <c r="AZ47" s="122">
        <v>1</v>
      </c>
      <c r="BA47" s="122">
        <f t="shared" si="13"/>
        <v>0</v>
      </c>
      <c r="BB47" s="122">
        <f t="shared" si="14"/>
        <v>0</v>
      </c>
      <c r="BC47" s="122">
        <f t="shared" si="15"/>
        <v>0</v>
      </c>
      <c r="BD47" s="122">
        <f t="shared" si="16"/>
        <v>0</v>
      </c>
      <c r="BE47" s="122">
        <f t="shared" si="17"/>
        <v>0</v>
      </c>
      <c r="CA47" s="149">
        <v>1</v>
      </c>
      <c r="CB47" s="149">
        <v>1</v>
      </c>
      <c r="CZ47" s="122">
        <v>0</v>
      </c>
    </row>
    <row r="48" spans="1:104">
      <c r="A48" s="144">
        <v>37</v>
      </c>
      <c r="B48" s="145" t="s">
        <v>161</v>
      </c>
      <c r="C48" s="146" t="s">
        <v>162</v>
      </c>
      <c r="D48" s="147" t="s">
        <v>138</v>
      </c>
      <c r="E48" s="148">
        <v>1</v>
      </c>
      <c r="F48" s="191"/>
      <c r="G48" s="192">
        <f t="shared" si="12"/>
        <v>0</v>
      </c>
      <c r="O48" s="143">
        <v>2</v>
      </c>
      <c r="AA48" s="122">
        <v>1</v>
      </c>
      <c r="AB48" s="122">
        <v>1</v>
      </c>
      <c r="AC48" s="122">
        <v>1</v>
      </c>
      <c r="AZ48" s="122">
        <v>1</v>
      </c>
      <c r="BA48" s="122">
        <f t="shared" si="13"/>
        <v>0</v>
      </c>
      <c r="BB48" s="122">
        <f t="shared" si="14"/>
        <v>0</v>
      </c>
      <c r="BC48" s="122">
        <f t="shared" si="15"/>
        <v>0</v>
      </c>
      <c r="BD48" s="122">
        <f t="shared" si="16"/>
        <v>0</v>
      </c>
      <c r="BE48" s="122">
        <f t="shared" si="17"/>
        <v>0</v>
      </c>
      <c r="CA48" s="149">
        <v>1</v>
      </c>
      <c r="CB48" s="149">
        <v>1</v>
      </c>
      <c r="CZ48" s="122">
        <v>0</v>
      </c>
    </row>
    <row r="49" spans="1:104">
      <c r="A49" s="144">
        <v>38</v>
      </c>
      <c r="B49" s="145" t="s">
        <v>163</v>
      </c>
      <c r="C49" s="146" t="s">
        <v>164</v>
      </c>
      <c r="D49" s="147" t="s">
        <v>138</v>
      </c>
      <c r="E49" s="148">
        <v>6</v>
      </c>
      <c r="F49" s="191"/>
      <c r="G49" s="192">
        <f t="shared" si="12"/>
        <v>0</v>
      </c>
      <c r="O49" s="143">
        <v>2</v>
      </c>
      <c r="AA49" s="122">
        <v>1</v>
      </c>
      <c r="AB49" s="122">
        <v>1</v>
      </c>
      <c r="AC49" s="122">
        <v>1</v>
      </c>
      <c r="AZ49" s="122">
        <v>1</v>
      </c>
      <c r="BA49" s="122">
        <f t="shared" si="13"/>
        <v>0</v>
      </c>
      <c r="BB49" s="122">
        <f t="shared" si="14"/>
        <v>0</v>
      </c>
      <c r="BC49" s="122">
        <f t="shared" si="15"/>
        <v>0</v>
      </c>
      <c r="BD49" s="122">
        <f t="shared" si="16"/>
        <v>0</v>
      </c>
      <c r="BE49" s="122">
        <f t="shared" si="17"/>
        <v>0</v>
      </c>
      <c r="CA49" s="149">
        <v>1</v>
      </c>
      <c r="CB49" s="149">
        <v>1</v>
      </c>
      <c r="CZ49" s="122">
        <v>0</v>
      </c>
    </row>
    <row r="50" spans="1:104">
      <c r="A50" s="144">
        <v>39</v>
      </c>
      <c r="B50" s="145" t="s">
        <v>165</v>
      </c>
      <c r="C50" s="146" t="s">
        <v>166</v>
      </c>
      <c r="D50" s="147" t="s">
        <v>138</v>
      </c>
      <c r="E50" s="148">
        <v>12</v>
      </c>
      <c r="F50" s="191"/>
      <c r="G50" s="192">
        <f t="shared" si="12"/>
        <v>0</v>
      </c>
      <c r="O50" s="143">
        <v>2</v>
      </c>
      <c r="AA50" s="122">
        <v>1</v>
      </c>
      <c r="AB50" s="122">
        <v>1</v>
      </c>
      <c r="AC50" s="122">
        <v>1</v>
      </c>
      <c r="AZ50" s="122">
        <v>1</v>
      </c>
      <c r="BA50" s="122">
        <f t="shared" si="13"/>
        <v>0</v>
      </c>
      <c r="BB50" s="122">
        <f t="shared" si="14"/>
        <v>0</v>
      </c>
      <c r="BC50" s="122">
        <f t="shared" si="15"/>
        <v>0</v>
      </c>
      <c r="BD50" s="122">
        <f t="shared" si="16"/>
        <v>0</v>
      </c>
      <c r="BE50" s="122">
        <f t="shared" si="17"/>
        <v>0</v>
      </c>
      <c r="CA50" s="149">
        <v>1</v>
      </c>
      <c r="CB50" s="149">
        <v>1</v>
      </c>
      <c r="CZ50" s="122">
        <v>0</v>
      </c>
    </row>
    <row r="51" spans="1:104">
      <c r="A51" s="144">
        <v>40</v>
      </c>
      <c r="B51" s="145" t="s">
        <v>167</v>
      </c>
      <c r="C51" s="146" t="s">
        <v>168</v>
      </c>
      <c r="D51" s="147" t="s">
        <v>138</v>
      </c>
      <c r="E51" s="148">
        <v>2</v>
      </c>
      <c r="F51" s="191"/>
      <c r="G51" s="192">
        <f t="shared" si="12"/>
        <v>0</v>
      </c>
      <c r="O51" s="143">
        <v>2</v>
      </c>
      <c r="AA51" s="122">
        <v>1</v>
      </c>
      <c r="AB51" s="122">
        <v>1</v>
      </c>
      <c r="AC51" s="122">
        <v>1</v>
      </c>
      <c r="AZ51" s="122">
        <v>1</v>
      </c>
      <c r="BA51" s="122">
        <f t="shared" si="13"/>
        <v>0</v>
      </c>
      <c r="BB51" s="122">
        <f t="shared" si="14"/>
        <v>0</v>
      </c>
      <c r="BC51" s="122">
        <f t="shared" si="15"/>
        <v>0</v>
      </c>
      <c r="BD51" s="122">
        <f t="shared" si="16"/>
        <v>0</v>
      </c>
      <c r="BE51" s="122">
        <f t="shared" si="17"/>
        <v>0</v>
      </c>
      <c r="CA51" s="149">
        <v>1</v>
      </c>
      <c r="CB51" s="149">
        <v>1</v>
      </c>
      <c r="CZ51" s="122">
        <v>0</v>
      </c>
    </row>
    <row r="52" spans="1:104">
      <c r="A52" s="144">
        <v>41</v>
      </c>
      <c r="B52" s="145" t="s">
        <v>169</v>
      </c>
      <c r="C52" s="146" t="s">
        <v>170</v>
      </c>
      <c r="D52" s="147" t="s">
        <v>83</v>
      </c>
      <c r="E52" s="148">
        <v>271</v>
      </c>
      <c r="F52" s="191"/>
      <c r="G52" s="192">
        <f t="shared" si="12"/>
        <v>0</v>
      </c>
      <c r="O52" s="143">
        <v>2</v>
      </c>
      <c r="AA52" s="122">
        <v>1</v>
      </c>
      <c r="AB52" s="122">
        <v>1</v>
      </c>
      <c r="AC52" s="122">
        <v>1</v>
      </c>
      <c r="AZ52" s="122">
        <v>1</v>
      </c>
      <c r="BA52" s="122">
        <f t="shared" si="13"/>
        <v>0</v>
      </c>
      <c r="BB52" s="122">
        <f t="shared" si="14"/>
        <v>0</v>
      </c>
      <c r="BC52" s="122">
        <f t="shared" si="15"/>
        <v>0</v>
      </c>
      <c r="BD52" s="122">
        <f t="shared" si="16"/>
        <v>0</v>
      </c>
      <c r="BE52" s="122">
        <f t="shared" si="17"/>
        <v>0</v>
      </c>
      <c r="CA52" s="149">
        <v>1</v>
      </c>
      <c r="CB52" s="149">
        <v>1</v>
      </c>
      <c r="CZ52" s="122">
        <v>0</v>
      </c>
    </row>
    <row r="53" spans="1:104">
      <c r="A53" s="144">
        <v>42</v>
      </c>
      <c r="B53" s="145" t="s">
        <v>171</v>
      </c>
      <c r="C53" s="146" t="s">
        <v>172</v>
      </c>
      <c r="D53" s="147" t="s">
        <v>83</v>
      </c>
      <c r="E53" s="148">
        <v>271</v>
      </c>
      <c r="F53" s="191"/>
      <c r="G53" s="192">
        <f t="shared" si="12"/>
        <v>0</v>
      </c>
      <c r="O53" s="143">
        <v>2</v>
      </c>
      <c r="AA53" s="122">
        <v>1</v>
      </c>
      <c r="AB53" s="122">
        <v>1</v>
      </c>
      <c r="AC53" s="122">
        <v>1</v>
      </c>
      <c r="AZ53" s="122">
        <v>1</v>
      </c>
      <c r="BA53" s="122">
        <f t="shared" si="13"/>
        <v>0</v>
      </c>
      <c r="BB53" s="122">
        <f t="shared" si="14"/>
        <v>0</v>
      </c>
      <c r="BC53" s="122">
        <f t="shared" si="15"/>
        <v>0</v>
      </c>
      <c r="BD53" s="122">
        <f t="shared" si="16"/>
        <v>0</v>
      </c>
      <c r="BE53" s="122">
        <f t="shared" si="17"/>
        <v>0</v>
      </c>
      <c r="CA53" s="149">
        <v>1</v>
      </c>
      <c r="CB53" s="149">
        <v>1</v>
      </c>
      <c r="CZ53" s="122">
        <v>0</v>
      </c>
    </row>
    <row r="54" spans="1:104">
      <c r="A54" s="144">
        <v>43</v>
      </c>
      <c r="B54" s="145" t="s">
        <v>173</v>
      </c>
      <c r="C54" s="146" t="s">
        <v>174</v>
      </c>
      <c r="D54" s="147" t="s">
        <v>138</v>
      </c>
      <c r="E54" s="148">
        <v>21</v>
      </c>
      <c r="F54" s="191"/>
      <c r="G54" s="192">
        <f t="shared" si="12"/>
        <v>0</v>
      </c>
      <c r="O54" s="143">
        <v>2</v>
      </c>
      <c r="AA54" s="122">
        <v>1</v>
      </c>
      <c r="AB54" s="122">
        <v>1</v>
      </c>
      <c r="AC54" s="122">
        <v>1</v>
      </c>
      <c r="AZ54" s="122">
        <v>1</v>
      </c>
      <c r="BA54" s="122">
        <f t="shared" si="13"/>
        <v>0</v>
      </c>
      <c r="BB54" s="122">
        <f t="shared" si="14"/>
        <v>0</v>
      </c>
      <c r="BC54" s="122">
        <f t="shared" si="15"/>
        <v>0</v>
      </c>
      <c r="BD54" s="122">
        <f t="shared" si="16"/>
        <v>0</v>
      </c>
      <c r="BE54" s="122">
        <f t="shared" si="17"/>
        <v>0</v>
      </c>
      <c r="CA54" s="149">
        <v>1</v>
      </c>
      <c r="CB54" s="149">
        <v>1</v>
      </c>
      <c r="CZ54" s="122">
        <v>0.11178</v>
      </c>
    </row>
    <row r="55" spans="1:104">
      <c r="A55" s="144">
        <v>44</v>
      </c>
      <c r="B55" s="145" t="s">
        <v>175</v>
      </c>
      <c r="C55" s="146" t="s">
        <v>176</v>
      </c>
      <c r="D55" s="147" t="s">
        <v>177</v>
      </c>
      <c r="E55" s="148">
        <v>1</v>
      </c>
      <c r="F55" s="191"/>
      <c r="G55" s="192">
        <f t="shared" si="12"/>
        <v>0</v>
      </c>
      <c r="O55" s="143">
        <v>2</v>
      </c>
      <c r="AA55" s="122">
        <v>12</v>
      </c>
      <c r="AB55" s="122">
        <v>0</v>
      </c>
      <c r="AC55" s="122">
        <v>1</v>
      </c>
      <c r="AZ55" s="122">
        <v>1</v>
      </c>
      <c r="BA55" s="122">
        <f t="shared" si="13"/>
        <v>0</v>
      </c>
      <c r="BB55" s="122">
        <f t="shared" si="14"/>
        <v>0</v>
      </c>
      <c r="BC55" s="122">
        <f t="shared" si="15"/>
        <v>0</v>
      </c>
      <c r="BD55" s="122">
        <f t="shared" si="16"/>
        <v>0</v>
      </c>
      <c r="BE55" s="122">
        <f t="shared" si="17"/>
        <v>0</v>
      </c>
      <c r="CA55" s="149">
        <v>12</v>
      </c>
      <c r="CB55" s="149">
        <v>0</v>
      </c>
      <c r="CZ55" s="122">
        <v>0</v>
      </c>
    </row>
    <row r="56" spans="1:104" ht="22.5">
      <c r="A56" s="144">
        <v>45</v>
      </c>
      <c r="B56" s="145" t="s">
        <v>178</v>
      </c>
      <c r="C56" s="146" t="s">
        <v>179</v>
      </c>
      <c r="D56" s="147" t="s">
        <v>83</v>
      </c>
      <c r="E56" s="148">
        <v>271</v>
      </c>
      <c r="F56" s="191"/>
      <c r="G56" s="192">
        <f t="shared" si="12"/>
        <v>0</v>
      </c>
      <c r="O56" s="143">
        <v>2</v>
      </c>
      <c r="AA56" s="122">
        <v>12</v>
      </c>
      <c r="AB56" s="122">
        <v>0</v>
      </c>
      <c r="AC56" s="122">
        <v>2</v>
      </c>
      <c r="AZ56" s="122">
        <v>1</v>
      </c>
      <c r="BA56" s="122">
        <f t="shared" si="13"/>
        <v>0</v>
      </c>
      <c r="BB56" s="122">
        <f t="shared" si="14"/>
        <v>0</v>
      </c>
      <c r="BC56" s="122">
        <f t="shared" si="15"/>
        <v>0</v>
      </c>
      <c r="BD56" s="122">
        <f t="shared" si="16"/>
        <v>0</v>
      </c>
      <c r="BE56" s="122">
        <f t="shared" si="17"/>
        <v>0</v>
      </c>
      <c r="CA56" s="149">
        <v>12</v>
      </c>
      <c r="CB56" s="149">
        <v>0</v>
      </c>
      <c r="CZ56" s="122">
        <v>0</v>
      </c>
    </row>
    <row r="57" spans="1:104">
      <c r="A57" s="144">
        <v>46</v>
      </c>
      <c r="B57" s="145" t="s">
        <v>180</v>
      </c>
      <c r="C57" s="146" t="s">
        <v>181</v>
      </c>
      <c r="D57" s="147" t="s">
        <v>83</v>
      </c>
      <c r="E57" s="148">
        <v>25</v>
      </c>
      <c r="F57" s="191"/>
      <c r="G57" s="192">
        <f t="shared" si="12"/>
        <v>0</v>
      </c>
      <c r="O57" s="143">
        <v>2</v>
      </c>
      <c r="AA57" s="122">
        <v>3</v>
      </c>
      <c r="AB57" s="122">
        <v>1</v>
      </c>
      <c r="AC57" s="122">
        <v>28613781</v>
      </c>
      <c r="AZ57" s="122">
        <v>1</v>
      </c>
      <c r="BA57" s="122">
        <f t="shared" si="13"/>
        <v>0</v>
      </c>
      <c r="BB57" s="122">
        <f t="shared" si="14"/>
        <v>0</v>
      </c>
      <c r="BC57" s="122">
        <f t="shared" si="15"/>
        <v>0</v>
      </c>
      <c r="BD57" s="122">
        <f t="shared" si="16"/>
        <v>0</v>
      </c>
      <c r="BE57" s="122">
        <f t="shared" si="17"/>
        <v>0</v>
      </c>
      <c r="CA57" s="149">
        <v>3</v>
      </c>
      <c r="CB57" s="149">
        <v>1</v>
      </c>
      <c r="CZ57" s="122">
        <v>4.2999999999999999E-4</v>
      </c>
    </row>
    <row r="58" spans="1:104">
      <c r="A58" s="144">
        <v>47</v>
      </c>
      <c r="B58" s="145" t="s">
        <v>182</v>
      </c>
      <c r="C58" s="146" t="s">
        <v>183</v>
      </c>
      <c r="D58" s="147" t="s">
        <v>83</v>
      </c>
      <c r="E58" s="148">
        <v>11</v>
      </c>
      <c r="F58" s="191"/>
      <c r="G58" s="192">
        <f t="shared" si="12"/>
        <v>0</v>
      </c>
      <c r="O58" s="143">
        <v>2</v>
      </c>
      <c r="AA58" s="122">
        <v>3</v>
      </c>
      <c r="AB58" s="122">
        <v>1</v>
      </c>
      <c r="AC58" s="122">
        <v>28613782</v>
      </c>
      <c r="AZ58" s="122">
        <v>1</v>
      </c>
      <c r="BA58" s="122">
        <f t="shared" si="13"/>
        <v>0</v>
      </c>
      <c r="BB58" s="122">
        <f t="shared" si="14"/>
        <v>0</v>
      </c>
      <c r="BC58" s="122">
        <f t="shared" si="15"/>
        <v>0</v>
      </c>
      <c r="BD58" s="122">
        <f t="shared" si="16"/>
        <v>0</v>
      </c>
      <c r="BE58" s="122">
        <f t="shared" si="17"/>
        <v>0</v>
      </c>
      <c r="CA58" s="149">
        <v>3</v>
      </c>
      <c r="CB58" s="149">
        <v>1</v>
      </c>
      <c r="CZ58" s="122">
        <v>6.7000000000000002E-4</v>
      </c>
    </row>
    <row r="59" spans="1:104">
      <c r="A59" s="144">
        <v>48</v>
      </c>
      <c r="B59" s="145" t="s">
        <v>184</v>
      </c>
      <c r="C59" s="146" t="s">
        <v>185</v>
      </c>
      <c r="D59" s="147" t="s">
        <v>83</v>
      </c>
      <c r="E59" s="148">
        <v>213</v>
      </c>
      <c r="F59" s="191"/>
      <c r="G59" s="192">
        <f t="shared" si="12"/>
        <v>0</v>
      </c>
      <c r="O59" s="143">
        <v>2</v>
      </c>
      <c r="AA59" s="122">
        <v>3</v>
      </c>
      <c r="AB59" s="122">
        <v>1</v>
      </c>
      <c r="AC59" s="122">
        <v>28613783</v>
      </c>
      <c r="AZ59" s="122">
        <v>1</v>
      </c>
      <c r="BA59" s="122">
        <f t="shared" si="13"/>
        <v>0</v>
      </c>
      <c r="BB59" s="122">
        <f t="shared" si="14"/>
        <v>0</v>
      </c>
      <c r="BC59" s="122">
        <f t="shared" si="15"/>
        <v>0</v>
      </c>
      <c r="BD59" s="122">
        <f t="shared" si="16"/>
        <v>0</v>
      </c>
      <c r="BE59" s="122">
        <f t="shared" si="17"/>
        <v>0</v>
      </c>
      <c r="CA59" s="149">
        <v>3</v>
      </c>
      <c r="CB59" s="149">
        <v>1</v>
      </c>
      <c r="CZ59" s="122">
        <v>1.06E-3</v>
      </c>
    </row>
    <row r="60" spans="1:104">
      <c r="A60" s="144">
        <v>49</v>
      </c>
      <c r="B60" s="145" t="s">
        <v>186</v>
      </c>
      <c r="C60" s="146" t="s">
        <v>187</v>
      </c>
      <c r="D60" s="147" t="s">
        <v>83</v>
      </c>
      <c r="E60" s="148">
        <v>22</v>
      </c>
      <c r="F60" s="191"/>
      <c r="G60" s="192">
        <f t="shared" si="12"/>
        <v>0</v>
      </c>
      <c r="O60" s="143">
        <v>2</v>
      </c>
      <c r="AA60" s="122">
        <v>3</v>
      </c>
      <c r="AB60" s="122">
        <v>1</v>
      </c>
      <c r="AC60" s="122">
        <v>28613784</v>
      </c>
      <c r="AZ60" s="122">
        <v>1</v>
      </c>
      <c r="BA60" s="122">
        <f t="shared" si="13"/>
        <v>0</v>
      </c>
      <c r="BB60" s="122">
        <f t="shared" si="14"/>
        <v>0</v>
      </c>
      <c r="BC60" s="122">
        <f t="shared" si="15"/>
        <v>0</v>
      </c>
      <c r="BD60" s="122">
        <f t="shared" si="16"/>
        <v>0</v>
      </c>
      <c r="BE60" s="122">
        <f t="shared" si="17"/>
        <v>0</v>
      </c>
      <c r="CA60" s="149">
        <v>3</v>
      </c>
      <c r="CB60" s="149">
        <v>1</v>
      </c>
      <c r="CZ60" s="122">
        <v>1.48E-3</v>
      </c>
    </row>
    <row r="61" spans="1:104">
      <c r="A61" s="144">
        <v>50</v>
      </c>
      <c r="B61" s="145" t="s">
        <v>188</v>
      </c>
      <c r="C61" s="146" t="s">
        <v>213</v>
      </c>
      <c r="D61" s="147" t="s">
        <v>138</v>
      </c>
      <c r="E61" s="148">
        <v>1</v>
      </c>
      <c r="F61" s="191"/>
      <c r="G61" s="192">
        <f t="shared" si="12"/>
        <v>0</v>
      </c>
      <c r="O61" s="143">
        <v>2</v>
      </c>
      <c r="AA61" s="122">
        <v>3</v>
      </c>
      <c r="AB61" s="122">
        <v>1</v>
      </c>
      <c r="AC61" s="122">
        <v>42273500</v>
      </c>
      <c r="AZ61" s="122">
        <v>1</v>
      </c>
      <c r="BA61" s="122">
        <f t="shared" si="13"/>
        <v>0</v>
      </c>
      <c r="BB61" s="122">
        <f t="shared" si="14"/>
        <v>0</v>
      </c>
      <c r="BC61" s="122">
        <f t="shared" si="15"/>
        <v>0</v>
      </c>
      <c r="BD61" s="122">
        <f t="shared" si="16"/>
        <v>0</v>
      </c>
      <c r="BE61" s="122">
        <f t="shared" si="17"/>
        <v>0</v>
      </c>
      <c r="CA61" s="149">
        <v>3</v>
      </c>
      <c r="CB61" s="149">
        <v>1</v>
      </c>
      <c r="CZ61" s="122">
        <v>4.7999999999999996E-3</v>
      </c>
    </row>
    <row r="62" spans="1:104">
      <c r="A62" s="144">
        <v>51</v>
      </c>
      <c r="B62" s="145" t="s">
        <v>189</v>
      </c>
      <c r="C62" s="146" t="s">
        <v>214</v>
      </c>
      <c r="D62" s="147" t="s">
        <v>138</v>
      </c>
      <c r="E62" s="148">
        <v>6</v>
      </c>
      <c r="F62" s="191"/>
      <c r="G62" s="192">
        <f t="shared" si="12"/>
        <v>0</v>
      </c>
      <c r="O62" s="143">
        <v>2</v>
      </c>
      <c r="AA62" s="122">
        <v>3</v>
      </c>
      <c r="AB62" s="122">
        <v>1</v>
      </c>
      <c r="AC62" s="122">
        <v>42273502</v>
      </c>
      <c r="AZ62" s="122">
        <v>1</v>
      </c>
      <c r="BA62" s="122">
        <f t="shared" si="13"/>
        <v>0</v>
      </c>
      <c r="BB62" s="122">
        <f t="shared" si="14"/>
        <v>0</v>
      </c>
      <c r="BC62" s="122">
        <f t="shared" si="15"/>
        <v>0</v>
      </c>
      <c r="BD62" s="122">
        <f t="shared" si="16"/>
        <v>0</v>
      </c>
      <c r="BE62" s="122">
        <f t="shared" si="17"/>
        <v>0</v>
      </c>
      <c r="CA62" s="149">
        <v>3</v>
      </c>
      <c r="CB62" s="149">
        <v>1</v>
      </c>
      <c r="CZ62" s="122">
        <v>5.7000000000000002E-3</v>
      </c>
    </row>
    <row r="63" spans="1:104">
      <c r="A63" s="144">
        <v>52</v>
      </c>
      <c r="B63" s="145" t="s">
        <v>190</v>
      </c>
      <c r="C63" s="146" t="s">
        <v>215</v>
      </c>
      <c r="D63" s="147" t="s">
        <v>138</v>
      </c>
      <c r="E63" s="148">
        <v>12</v>
      </c>
      <c r="F63" s="191"/>
      <c r="G63" s="192">
        <f t="shared" si="12"/>
        <v>0</v>
      </c>
      <c r="O63" s="143">
        <v>2</v>
      </c>
      <c r="AA63" s="122">
        <v>3</v>
      </c>
      <c r="AB63" s="122">
        <v>1</v>
      </c>
      <c r="AC63" s="122">
        <v>42273506</v>
      </c>
      <c r="AZ63" s="122">
        <v>1</v>
      </c>
      <c r="BA63" s="122">
        <f t="shared" si="13"/>
        <v>0</v>
      </c>
      <c r="BB63" s="122">
        <f t="shared" si="14"/>
        <v>0</v>
      </c>
      <c r="BC63" s="122">
        <f t="shared" si="15"/>
        <v>0</v>
      </c>
      <c r="BD63" s="122">
        <f t="shared" si="16"/>
        <v>0</v>
      </c>
      <c r="BE63" s="122">
        <f t="shared" si="17"/>
        <v>0</v>
      </c>
      <c r="CA63" s="149">
        <v>3</v>
      </c>
      <c r="CB63" s="149">
        <v>1</v>
      </c>
      <c r="CZ63" s="122">
        <v>7.4999999999999997E-3</v>
      </c>
    </row>
    <row r="64" spans="1:104">
      <c r="A64" s="144">
        <v>53</v>
      </c>
      <c r="B64" s="145" t="s">
        <v>191</v>
      </c>
      <c r="C64" s="146" t="s">
        <v>216</v>
      </c>
      <c r="D64" s="147" t="s">
        <v>138</v>
      </c>
      <c r="E64" s="148">
        <v>2</v>
      </c>
      <c r="F64" s="191"/>
      <c r="G64" s="192">
        <f t="shared" si="12"/>
        <v>0</v>
      </c>
      <c r="O64" s="143">
        <v>2</v>
      </c>
      <c r="AA64" s="122">
        <v>3</v>
      </c>
      <c r="AB64" s="122">
        <v>1</v>
      </c>
      <c r="AC64" s="122">
        <v>42273508</v>
      </c>
      <c r="AZ64" s="122">
        <v>1</v>
      </c>
      <c r="BA64" s="122">
        <f t="shared" si="13"/>
        <v>0</v>
      </c>
      <c r="BB64" s="122">
        <f t="shared" si="14"/>
        <v>0</v>
      </c>
      <c r="BC64" s="122">
        <f t="shared" si="15"/>
        <v>0</v>
      </c>
      <c r="BD64" s="122">
        <f t="shared" si="16"/>
        <v>0</v>
      </c>
      <c r="BE64" s="122">
        <f t="shared" si="17"/>
        <v>0</v>
      </c>
      <c r="CA64" s="149">
        <v>3</v>
      </c>
      <c r="CB64" s="149">
        <v>1</v>
      </c>
      <c r="CZ64" s="122">
        <v>8.6999999999999994E-3</v>
      </c>
    </row>
    <row r="65" spans="1:104">
      <c r="A65" s="144">
        <v>54</v>
      </c>
      <c r="B65" s="145" t="s">
        <v>192</v>
      </c>
      <c r="C65" s="146" t="s">
        <v>217</v>
      </c>
      <c r="D65" s="147" t="s">
        <v>138</v>
      </c>
      <c r="E65" s="148">
        <v>21</v>
      </c>
      <c r="F65" s="191"/>
      <c r="G65" s="192">
        <f t="shared" si="12"/>
        <v>0</v>
      </c>
      <c r="O65" s="143">
        <v>2</v>
      </c>
      <c r="AA65" s="122">
        <v>3</v>
      </c>
      <c r="AB65" s="122">
        <v>1</v>
      </c>
      <c r="AC65" s="122">
        <v>42291352</v>
      </c>
      <c r="AZ65" s="122">
        <v>1</v>
      </c>
      <c r="BA65" s="122">
        <f t="shared" si="13"/>
        <v>0</v>
      </c>
      <c r="BB65" s="122">
        <f t="shared" si="14"/>
        <v>0</v>
      </c>
      <c r="BC65" s="122">
        <f t="shared" si="15"/>
        <v>0</v>
      </c>
      <c r="BD65" s="122">
        <f t="shared" si="16"/>
        <v>0</v>
      </c>
      <c r="BE65" s="122">
        <f t="shared" si="17"/>
        <v>0</v>
      </c>
      <c r="CA65" s="149">
        <v>3</v>
      </c>
      <c r="CB65" s="149">
        <v>1</v>
      </c>
      <c r="CZ65" s="122">
        <v>1.6E-2</v>
      </c>
    </row>
    <row r="66" spans="1:104">
      <c r="A66" s="150"/>
      <c r="B66" s="151" t="s">
        <v>77</v>
      </c>
      <c r="C66" s="152" t="str">
        <f>CONCATENATE(B42," ",C42)</f>
        <v>8 Trubní vedení</v>
      </c>
      <c r="D66" s="153"/>
      <c r="E66" s="154"/>
      <c r="F66" s="193"/>
      <c r="G66" s="194">
        <f>SUM(G42:G65)</f>
        <v>0</v>
      </c>
      <c r="O66" s="143">
        <v>4</v>
      </c>
      <c r="BA66" s="155">
        <f>SUM(BA42:BA65)</f>
        <v>0</v>
      </c>
      <c r="BB66" s="155">
        <f>SUM(BB42:BB65)</f>
        <v>0</v>
      </c>
      <c r="BC66" s="155">
        <f>SUM(BC42:BC65)</f>
        <v>0</v>
      </c>
      <c r="BD66" s="155">
        <f>SUM(BD42:BD65)</f>
        <v>0</v>
      </c>
      <c r="BE66" s="155">
        <f>SUM(BE42:BE65)</f>
        <v>0</v>
      </c>
    </row>
    <row r="67" spans="1:104">
      <c r="A67" s="136" t="s">
        <v>74</v>
      </c>
      <c r="B67" s="137" t="s">
        <v>193</v>
      </c>
      <c r="C67" s="138" t="s">
        <v>194</v>
      </c>
      <c r="D67" s="139"/>
      <c r="E67" s="140"/>
      <c r="F67" s="195"/>
      <c r="G67" s="196"/>
      <c r="H67" s="142"/>
      <c r="I67" s="142"/>
      <c r="O67" s="143">
        <v>1</v>
      </c>
    </row>
    <row r="68" spans="1:104">
      <c r="A68" s="144">
        <v>55</v>
      </c>
      <c r="B68" s="145" t="s">
        <v>195</v>
      </c>
      <c r="C68" s="146" t="s">
        <v>196</v>
      </c>
      <c r="D68" s="147" t="s">
        <v>197</v>
      </c>
      <c r="E68" s="148">
        <v>167.22083000000001</v>
      </c>
      <c r="F68" s="191"/>
      <c r="G68" s="192">
        <f>E68*F68</f>
        <v>0</v>
      </c>
      <c r="O68" s="143">
        <v>2</v>
      </c>
      <c r="AA68" s="122">
        <v>7</v>
      </c>
      <c r="AB68" s="122">
        <v>1</v>
      </c>
      <c r="AC68" s="122">
        <v>2</v>
      </c>
      <c r="AZ68" s="122">
        <v>1</v>
      </c>
      <c r="BA68" s="122">
        <f>IF(AZ68=1,G68,0)</f>
        <v>0</v>
      </c>
      <c r="BB68" s="122">
        <f>IF(AZ68=2,G68,0)</f>
        <v>0</v>
      </c>
      <c r="BC68" s="122">
        <f>IF(AZ68=3,G68,0)</f>
        <v>0</v>
      </c>
      <c r="BD68" s="122">
        <f>IF(AZ68=4,G68,0)</f>
        <v>0</v>
      </c>
      <c r="BE68" s="122">
        <f>IF(AZ68=5,G68,0)</f>
        <v>0</v>
      </c>
      <c r="CA68" s="149">
        <v>7</v>
      </c>
      <c r="CB68" s="149">
        <v>1</v>
      </c>
      <c r="CZ68" s="122">
        <v>0</v>
      </c>
    </row>
    <row r="69" spans="1:104">
      <c r="A69" s="150"/>
      <c r="B69" s="151" t="s">
        <v>77</v>
      </c>
      <c r="C69" s="152" t="str">
        <f>CONCATENATE(B67," ",C67)</f>
        <v>99 Staveništní přesun hmot</v>
      </c>
      <c r="D69" s="153"/>
      <c r="E69" s="154"/>
      <c r="F69" s="193"/>
      <c r="G69" s="194">
        <f>SUM(G67:G68)</f>
        <v>0</v>
      </c>
      <c r="O69" s="143">
        <v>4</v>
      </c>
      <c r="BA69" s="155">
        <f>SUM(BA67:BA68)</f>
        <v>0</v>
      </c>
      <c r="BB69" s="155">
        <f>SUM(BB67:BB68)</f>
        <v>0</v>
      </c>
      <c r="BC69" s="155">
        <f>SUM(BC67:BC68)</f>
        <v>0</v>
      </c>
      <c r="BD69" s="155">
        <f>SUM(BD67:BD68)</f>
        <v>0</v>
      </c>
      <c r="BE69" s="155">
        <f>SUM(BE67:BE68)</f>
        <v>0</v>
      </c>
    </row>
    <row r="70" spans="1:104">
      <c r="A70" s="136" t="s">
        <v>74</v>
      </c>
      <c r="B70" s="137" t="s">
        <v>198</v>
      </c>
      <c r="C70" s="138" t="s">
        <v>199</v>
      </c>
      <c r="D70" s="139"/>
      <c r="E70" s="140"/>
      <c r="F70" s="195"/>
      <c r="G70" s="196"/>
      <c r="H70" s="142"/>
      <c r="I70" s="142"/>
      <c r="O70" s="143">
        <v>1</v>
      </c>
    </row>
    <row r="71" spans="1:104">
      <c r="A71" s="144">
        <v>56</v>
      </c>
      <c r="B71" s="145" t="s">
        <v>200</v>
      </c>
      <c r="C71" s="146" t="s">
        <v>201</v>
      </c>
      <c r="D71" s="147" t="s">
        <v>83</v>
      </c>
      <c r="E71" s="148">
        <v>271</v>
      </c>
      <c r="F71" s="191"/>
      <c r="G71" s="192">
        <f>E71*F71</f>
        <v>0</v>
      </c>
      <c r="O71" s="143">
        <v>2</v>
      </c>
      <c r="AA71" s="122">
        <v>1</v>
      </c>
      <c r="AB71" s="122">
        <v>9</v>
      </c>
      <c r="AC71" s="122">
        <v>9</v>
      </c>
      <c r="AZ71" s="122">
        <v>4</v>
      </c>
      <c r="BA71" s="122">
        <f>IF(AZ71=1,G71,0)</f>
        <v>0</v>
      </c>
      <c r="BB71" s="122">
        <f>IF(AZ71=2,G71,0)</f>
        <v>0</v>
      </c>
      <c r="BC71" s="122">
        <f>IF(AZ71=3,G71,0)</f>
        <v>0</v>
      </c>
      <c r="BD71" s="122">
        <f>IF(AZ71=4,G71,0)</f>
        <v>0</v>
      </c>
      <c r="BE71" s="122">
        <f>IF(AZ71=5,G71,0)</f>
        <v>0</v>
      </c>
      <c r="CA71" s="149">
        <v>1</v>
      </c>
      <c r="CB71" s="149">
        <v>9</v>
      </c>
      <c r="CZ71" s="122">
        <v>0</v>
      </c>
    </row>
    <row r="72" spans="1:104">
      <c r="A72" s="144">
        <v>57</v>
      </c>
      <c r="B72" s="145" t="s">
        <v>202</v>
      </c>
      <c r="C72" s="146" t="s">
        <v>203</v>
      </c>
      <c r="D72" s="147" t="s">
        <v>83</v>
      </c>
      <c r="E72" s="148">
        <v>271</v>
      </c>
      <c r="F72" s="191"/>
      <c r="G72" s="192">
        <f>E72*F72</f>
        <v>0</v>
      </c>
      <c r="O72" s="143">
        <v>2</v>
      </c>
      <c r="AA72" s="122">
        <v>3</v>
      </c>
      <c r="AB72" s="122">
        <v>9</v>
      </c>
      <c r="AC72" s="122">
        <v>34140966</v>
      </c>
      <c r="AZ72" s="122">
        <v>3</v>
      </c>
      <c r="BA72" s="122">
        <f>IF(AZ72=1,G72,0)</f>
        <v>0</v>
      </c>
      <c r="BB72" s="122">
        <f>IF(AZ72=2,G72,0)</f>
        <v>0</v>
      </c>
      <c r="BC72" s="122">
        <f>IF(AZ72=3,G72,0)</f>
        <v>0</v>
      </c>
      <c r="BD72" s="122">
        <f>IF(AZ72=4,G72,0)</f>
        <v>0</v>
      </c>
      <c r="BE72" s="122">
        <f>IF(AZ72=5,G72,0)</f>
        <v>0</v>
      </c>
      <c r="CA72" s="149">
        <v>3</v>
      </c>
      <c r="CB72" s="149">
        <v>9</v>
      </c>
      <c r="CZ72" s="122">
        <v>6.0000000000000002E-5</v>
      </c>
    </row>
    <row r="73" spans="1:104">
      <c r="A73" s="150"/>
      <c r="B73" s="151" t="s">
        <v>77</v>
      </c>
      <c r="C73" s="152" t="str">
        <f>CONCATENATE(B70," ",C70)</f>
        <v>M21 Elektromontáže</v>
      </c>
      <c r="D73" s="153"/>
      <c r="E73" s="154"/>
      <c r="F73" s="193"/>
      <c r="G73" s="194">
        <f>SUM(G70:G72)</f>
        <v>0</v>
      </c>
      <c r="O73" s="143">
        <v>4</v>
      </c>
      <c r="BA73" s="155">
        <f>SUM(BA70:BA72)</f>
        <v>0</v>
      </c>
      <c r="BB73" s="155">
        <f>SUM(BB70:BB72)</f>
        <v>0</v>
      </c>
      <c r="BC73" s="155">
        <f>SUM(BC70:BC72)</f>
        <v>0</v>
      </c>
      <c r="BD73" s="155">
        <f>SUM(BD70:BD72)</f>
        <v>0</v>
      </c>
      <c r="BE73" s="155">
        <f>SUM(BE70:BE72)</f>
        <v>0</v>
      </c>
    </row>
    <row r="74" spans="1:104">
      <c r="E74" s="122"/>
    </row>
    <row r="75" spans="1:104">
      <c r="E75" s="122"/>
    </row>
    <row r="76" spans="1:104">
      <c r="E76" s="122"/>
    </row>
    <row r="77" spans="1:104">
      <c r="E77" s="122"/>
    </row>
    <row r="78" spans="1:104">
      <c r="E78" s="122"/>
    </row>
    <row r="79" spans="1:104">
      <c r="E79" s="122"/>
    </row>
    <row r="80" spans="1:104">
      <c r="E80" s="122"/>
    </row>
    <row r="81" spans="5:5">
      <c r="E81" s="122"/>
    </row>
    <row r="82" spans="5:5">
      <c r="E82" s="122"/>
    </row>
    <row r="83" spans="5:5">
      <c r="E83" s="122"/>
    </row>
    <row r="84" spans="5:5">
      <c r="E84" s="122"/>
    </row>
    <row r="85" spans="5:5">
      <c r="E85" s="122"/>
    </row>
    <row r="86" spans="5:5">
      <c r="E86" s="122"/>
    </row>
    <row r="87" spans="5:5">
      <c r="E87" s="122"/>
    </row>
    <row r="88" spans="5:5">
      <c r="E88" s="122"/>
    </row>
    <row r="89" spans="5:5">
      <c r="E89" s="122"/>
    </row>
    <row r="90" spans="5:5">
      <c r="E90" s="122"/>
    </row>
    <row r="91" spans="5:5">
      <c r="E91" s="122"/>
    </row>
    <row r="92" spans="5:5">
      <c r="E92" s="122"/>
    </row>
    <row r="93" spans="5:5">
      <c r="E93" s="122"/>
    </row>
    <row r="94" spans="5:5">
      <c r="E94" s="122"/>
    </row>
    <row r="95" spans="5:5">
      <c r="E95" s="122"/>
    </row>
    <row r="96" spans="5:5">
      <c r="E96" s="122"/>
    </row>
    <row r="97" spans="1:7">
      <c r="A97" s="156"/>
      <c r="B97" s="156"/>
      <c r="C97" s="156"/>
      <c r="D97" s="156"/>
      <c r="E97" s="156"/>
      <c r="F97" s="156"/>
      <c r="G97" s="156"/>
    </row>
    <row r="98" spans="1:7">
      <c r="A98" s="156"/>
      <c r="B98" s="156"/>
      <c r="C98" s="156"/>
      <c r="D98" s="156"/>
      <c r="E98" s="156"/>
      <c r="F98" s="156"/>
      <c r="G98" s="156"/>
    </row>
    <row r="99" spans="1:7">
      <c r="A99" s="156"/>
      <c r="B99" s="156"/>
      <c r="C99" s="156"/>
      <c r="D99" s="156"/>
      <c r="E99" s="156"/>
      <c r="F99" s="156"/>
      <c r="G99" s="156"/>
    </row>
    <row r="100" spans="1:7">
      <c r="A100" s="156"/>
      <c r="B100" s="156"/>
      <c r="C100" s="156"/>
      <c r="D100" s="156"/>
      <c r="E100" s="156"/>
      <c r="F100" s="156"/>
      <c r="G100" s="156"/>
    </row>
    <row r="101" spans="1:7">
      <c r="E101" s="122"/>
    </row>
    <row r="102" spans="1:7">
      <c r="E102" s="122"/>
    </row>
    <row r="103" spans="1:7">
      <c r="E103" s="122"/>
    </row>
    <row r="104" spans="1:7">
      <c r="E104" s="122"/>
    </row>
    <row r="105" spans="1:7">
      <c r="E105" s="122"/>
    </row>
    <row r="106" spans="1:7">
      <c r="E106" s="122"/>
    </row>
    <row r="107" spans="1:7">
      <c r="E107" s="122"/>
    </row>
    <row r="108" spans="1:7">
      <c r="E108" s="122"/>
    </row>
    <row r="109" spans="1:7">
      <c r="E109" s="122"/>
    </row>
    <row r="110" spans="1:7">
      <c r="E110" s="122"/>
    </row>
    <row r="111" spans="1:7">
      <c r="E111" s="122"/>
    </row>
    <row r="112" spans="1:7">
      <c r="E112" s="122"/>
    </row>
    <row r="113" spans="5:5">
      <c r="E113" s="122"/>
    </row>
    <row r="114" spans="5:5">
      <c r="E114" s="122"/>
    </row>
    <row r="115" spans="5:5">
      <c r="E115" s="122"/>
    </row>
    <row r="116" spans="5:5">
      <c r="E116" s="122"/>
    </row>
    <row r="117" spans="5:5">
      <c r="E117" s="122"/>
    </row>
    <row r="118" spans="5:5">
      <c r="E118" s="122"/>
    </row>
    <row r="119" spans="5:5">
      <c r="E119" s="122"/>
    </row>
    <row r="120" spans="5:5">
      <c r="E120" s="122"/>
    </row>
    <row r="121" spans="5:5">
      <c r="E121" s="122"/>
    </row>
    <row r="122" spans="5:5">
      <c r="E122" s="122"/>
    </row>
    <row r="123" spans="5:5">
      <c r="E123" s="122"/>
    </row>
    <row r="124" spans="5:5">
      <c r="E124" s="122"/>
    </row>
    <row r="125" spans="5:5">
      <c r="E125" s="122"/>
    </row>
    <row r="126" spans="5:5">
      <c r="E126" s="122"/>
    </row>
    <row r="127" spans="5:5">
      <c r="E127" s="122"/>
    </row>
    <row r="128" spans="5:5">
      <c r="E128" s="122"/>
    </row>
    <row r="129" spans="1:7">
      <c r="E129" s="122"/>
    </row>
    <row r="130" spans="1:7">
      <c r="E130" s="122"/>
    </row>
    <row r="131" spans="1:7">
      <c r="E131" s="122"/>
    </row>
    <row r="132" spans="1:7">
      <c r="A132" s="157"/>
      <c r="B132" s="157"/>
    </row>
    <row r="133" spans="1:7">
      <c r="A133" s="156"/>
      <c r="B133" s="156"/>
      <c r="C133" s="159"/>
      <c r="D133" s="159"/>
      <c r="E133" s="160"/>
      <c r="F133" s="159"/>
      <c r="G133" s="161"/>
    </row>
    <row r="134" spans="1:7">
      <c r="A134" s="162"/>
      <c r="B134" s="162"/>
      <c r="C134" s="156"/>
      <c r="D134" s="156"/>
      <c r="E134" s="163"/>
      <c r="F134" s="156"/>
      <c r="G134" s="156"/>
    </row>
    <row r="135" spans="1:7">
      <c r="A135" s="156"/>
      <c r="B135" s="156"/>
      <c r="C135" s="156"/>
      <c r="D135" s="156"/>
      <c r="E135" s="163"/>
      <c r="F135" s="156"/>
      <c r="G135" s="156"/>
    </row>
    <row r="136" spans="1:7">
      <c r="A136" s="156"/>
      <c r="B136" s="156"/>
      <c r="C136" s="156"/>
      <c r="D136" s="156"/>
      <c r="E136" s="163"/>
      <c r="F136" s="156"/>
      <c r="G136" s="156"/>
    </row>
    <row r="137" spans="1:7">
      <c r="A137" s="156"/>
      <c r="B137" s="156"/>
      <c r="C137" s="156"/>
      <c r="D137" s="156"/>
      <c r="E137" s="163"/>
      <c r="F137" s="156"/>
      <c r="G137" s="156"/>
    </row>
    <row r="138" spans="1:7">
      <c r="A138" s="156"/>
      <c r="B138" s="156"/>
      <c r="C138" s="156"/>
      <c r="D138" s="156"/>
      <c r="E138" s="163"/>
      <c r="F138" s="156"/>
      <c r="G138" s="156"/>
    </row>
    <row r="139" spans="1:7">
      <c r="A139" s="156"/>
      <c r="B139" s="156"/>
      <c r="C139" s="156"/>
      <c r="D139" s="156"/>
      <c r="E139" s="163"/>
      <c r="F139" s="156"/>
      <c r="G139" s="156"/>
    </row>
    <row r="140" spans="1:7">
      <c r="A140" s="156"/>
      <c r="B140" s="156"/>
      <c r="C140" s="156"/>
      <c r="D140" s="156"/>
      <c r="E140" s="163"/>
      <c r="F140" s="156"/>
      <c r="G140" s="156"/>
    </row>
    <row r="141" spans="1:7">
      <c r="A141" s="156"/>
      <c r="B141" s="156"/>
      <c r="C141" s="156"/>
      <c r="D141" s="156"/>
      <c r="E141" s="163"/>
      <c r="F141" s="156"/>
      <c r="G141" s="156"/>
    </row>
    <row r="142" spans="1:7">
      <c r="A142" s="156"/>
      <c r="B142" s="156"/>
      <c r="C142" s="156"/>
      <c r="D142" s="156"/>
      <c r="E142" s="163"/>
      <c r="F142" s="156"/>
      <c r="G142" s="156"/>
    </row>
    <row r="143" spans="1:7">
      <c r="A143" s="156"/>
      <c r="B143" s="156"/>
      <c r="C143" s="156"/>
      <c r="D143" s="156"/>
      <c r="E143" s="163"/>
      <c r="F143" s="156"/>
      <c r="G143" s="156"/>
    </row>
    <row r="144" spans="1:7">
      <c r="A144" s="156"/>
      <c r="B144" s="156"/>
      <c r="C144" s="156"/>
      <c r="D144" s="156"/>
      <c r="E144" s="163"/>
      <c r="F144" s="156"/>
      <c r="G144" s="156"/>
    </row>
    <row r="145" spans="1:7">
      <c r="A145" s="156"/>
      <c r="B145" s="156"/>
      <c r="C145" s="156"/>
      <c r="D145" s="156"/>
      <c r="E145" s="163"/>
      <c r="F145" s="156"/>
      <c r="G145" s="156"/>
    </row>
    <row r="146" spans="1:7">
      <c r="A146" s="156"/>
      <c r="B146" s="156"/>
      <c r="C146" s="156"/>
      <c r="D146" s="156"/>
      <c r="E146" s="163"/>
      <c r="F146" s="156"/>
      <c r="G146" s="156"/>
    </row>
  </sheetData>
  <sheetProtection selectLockedCells="1"/>
  <mergeCells count="4">
    <mergeCell ref="A1:G1"/>
    <mergeCell ref="A3:B3"/>
    <mergeCell ref="A4:B4"/>
    <mergeCell ref="E4:G4"/>
  </mergeCells>
  <phoneticPr fontId="21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38</vt:i4>
      </vt:variant>
    </vt:vector>
  </HeadingPairs>
  <TitlesOfParts>
    <vt:vector size="4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'Krycí list'!o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Pavel Vilman</cp:lastModifiedBy>
  <cp:revision/>
  <cp:lastPrinted>2013-03-26T15:41:49Z</cp:lastPrinted>
  <dcterms:created xsi:type="dcterms:W3CDTF">2011-04-28T11:59:24Z</dcterms:created>
  <dcterms:modified xsi:type="dcterms:W3CDTF">2013-07-17T12:59:55Z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rward To">
    <vt:lpwstr>cervenak</vt:lpwstr>
  </property>
  <property fmtid="{D5CDD505-2E9C-101B-9397-08002B2CF9AE}" pid="3" name="Status">
    <vt:lpwstr>Released</vt:lpwstr>
  </property>
  <property fmtid="{D5CDD505-2E9C-101B-9397-08002B2CF9AE}" pid="4" name="CisloZakazky">
    <vt:lpwstr>Z12093</vt:lpwstr>
  </property>
  <property fmtid="{D5CDD505-2E9C-101B-9397-08002B2CF9AE}" pid="5" name="NazevZakazky">
    <vt:lpwstr>Modernizace CZT Kopřivnice</vt:lpwstr>
  </property>
  <property fmtid="{D5CDD505-2E9C-101B-9397-08002B2CF9AE}" pid="6" name="Vypracoval">
    <vt:lpwstr>Červeňak Dušan, Ing.</vt:lpwstr>
  </property>
  <property fmtid="{D5CDD505-2E9C-101B-9397-08002B2CF9AE}" pid="7" name="VypracovalDatum">
    <vt:filetime>2013-04-04T15:31:51Z</vt:filetime>
  </property>
  <property fmtid="{D5CDD505-2E9C-101B-9397-08002B2CF9AE}" pid="8" name="HIP">
    <vt:lpwstr>Vilman Pavel</vt:lpwstr>
  </property>
  <property fmtid="{D5CDD505-2E9C-101B-9397-08002B2CF9AE}" pid="9" name="Revize">
    <vt:lpwstr>A</vt:lpwstr>
  </property>
  <property fmtid="{D5CDD505-2E9C-101B-9397-08002B2CF9AE}" pid="10" name="NazevSouboru">
    <vt:lpwstr>13-028-DPS-B_3B-024.xlsx</vt:lpwstr>
  </property>
  <property fmtid="{D5CDD505-2E9C-101B-9397-08002B2CF9AE}" pid="11" name="Stupen">
    <vt:lpwstr>DPS</vt:lpwstr>
  </property>
</Properties>
</file>