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ZALOHA\Projekty\Documents\Rozpočty\Brotánek Aleš\Bytové domy Milín\1. etapa\Milín ROZPOČTY\Rozpočty do tendru 07032018\"/>
    </mc:Choice>
  </mc:AlternateContent>
  <bookViews>
    <workbookView xWindow="0" yWindow="0" windowWidth="24000" windowHeight="9675"/>
  </bookViews>
  <sheets>
    <sheet name="Rekapitulace stavby" sheetId="4" r:id="rId1"/>
    <sheet name="1 - Architektonicko-stave..." sheetId="13" r:id="rId2"/>
    <sheet name="Pokyny pro vyplnění" sheetId="3"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______red1">#REF!</definedName>
    <definedName name="_______red10">#REF!</definedName>
    <definedName name="_______red2">#REF!</definedName>
    <definedName name="_______red3">#REF!</definedName>
    <definedName name="_______red4">#REF!</definedName>
    <definedName name="_______red5">#REF!</definedName>
    <definedName name="_______red6">#REF!</definedName>
    <definedName name="_______red7">#REF!</definedName>
    <definedName name="_______red8">#REF!</definedName>
    <definedName name="_______red9">#REF!</definedName>
    <definedName name="_______SLC16">#REF!</definedName>
    <definedName name="______red1">#REF!</definedName>
    <definedName name="______red10">#REF!</definedName>
    <definedName name="______red2">#REF!</definedName>
    <definedName name="______red3">#REF!</definedName>
    <definedName name="______red4">#REF!</definedName>
    <definedName name="______red5">#REF!</definedName>
    <definedName name="______red6">#REF!</definedName>
    <definedName name="______red7">#REF!</definedName>
    <definedName name="______red8">#REF!</definedName>
    <definedName name="______red9">#REF!</definedName>
    <definedName name="______SLC16">#REF!</definedName>
    <definedName name="_____red1">#REF!</definedName>
    <definedName name="_____red10">#REF!</definedName>
    <definedName name="_____red2">#REF!</definedName>
    <definedName name="_____red3">#REF!</definedName>
    <definedName name="_____red4">#REF!</definedName>
    <definedName name="_____red5">#REF!</definedName>
    <definedName name="_____red6">#REF!</definedName>
    <definedName name="_____red7">#REF!</definedName>
    <definedName name="_____red8">#REF!</definedName>
    <definedName name="_____red9">#REF!</definedName>
    <definedName name="_____SLC16">#REF!</definedName>
    <definedName name="____red1">#REF!</definedName>
    <definedName name="____red10">#REF!</definedName>
    <definedName name="____red2">#REF!</definedName>
    <definedName name="____red3">#REF!</definedName>
    <definedName name="____red4">#REF!</definedName>
    <definedName name="____red5">#REF!</definedName>
    <definedName name="____red6">#REF!</definedName>
    <definedName name="____red7">#REF!</definedName>
    <definedName name="____red8">#REF!</definedName>
    <definedName name="____red9">#REF!</definedName>
    <definedName name="____SLC16">#REF!</definedName>
    <definedName name="___red1">#REF!</definedName>
    <definedName name="___red10">#REF!</definedName>
    <definedName name="___red2">#REF!</definedName>
    <definedName name="___red3">#REF!</definedName>
    <definedName name="___red4">#REF!</definedName>
    <definedName name="___red5">#REF!</definedName>
    <definedName name="___red6">#REF!</definedName>
    <definedName name="___red7">#REF!</definedName>
    <definedName name="___red8">#REF!</definedName>
    <definedName name="___red9">#REF!</definedName>
    <definedName name="___SLC16">#REF!</definedName>
    <definedName name="__CENA__" localSheetId="0">'[1]SO-01a Elektroinstalace (2)'!$P$6:$P$104</definedName>
    <definedName name="__CENA__">#REF!</definedName>
    <definedName name="__MAIN__" localSheetId="0">'[1]SO-01a Elektroinstalace (2)'!$F$1:$DE$103</definedName>
    <definedName name="__MAIN__">#REF!</definedName>
    <definedName name="__MAIN2__" localSheetId="0">#REF!</definedName>
    <definedName name="__MAIN2__">#REF!</definedName>
    <definedName name="__MAIN3__" localSheetId="0">#REF!</definedName>
    <definedName name="__MAIN3__">#REF!</definedName>
    <definedName name="__red1">#REF!</definedName>
    <definedName name="__red10">#REF!</definedName>
    <definedName name="__red2">#REF!</definedName>
    <definedName name="__red3">#REF!</definedName>
    <definedName name="__red4">#REF!</definedName>
    <definedName name="__red5">#REF!</definedName>
    <definedName name="__red6">#REF!</definedName>
    <definedName name="__red7">#REF!</definedName>
    <definedName name="__red8">#REF!</definedName>
    <definedName name="__red9">#REF!</definedName>
    <definedName name="__SAZBA__" localSheetId="0">'[1]SO-01a Elektroinstalace (2)'!$U$6:$U$104</definedName>
    <definedName name="__SAZBA__">#REF!</definedName>
    <definedName name="__SLC16">#REF!</definedName>
    <definedName name="__T0__" localSheetId="0">'[1]SO-01a Elektroinstalace (2)'!$F$5:$AC$103</definedName>
    <definedName name="__T0__">#REF!</definedName>
    <definedName name="__T1__" localSheetId="0">'[1]SO-01a Elektroinstalace (2)'!$F$6:$AC$14</definedName>
    <definedName name="__T1__">#REF!</definedName>
    <definedName name="__T2__" localSheetId="0">'[1]SO-01a Elektroinstalace (2)'!$F$7:$DE$8</definedName>
    <definedName name="__T2__">#REF!</definedName>
    <definedName name="__T3__" localSheetId="0">'[1]SO-01a Elektroinstalace (2)'!$J$8:$M$8</definedName>
    <definedName name="__T3__">#REF!</definedName>
    <definedName name="__TE0__" localSheetId="0">#REF!</definedName>
    <definedName name="__TE0__">#REF!</definedName>
    <definedName name="__TE1__" localSheetId="0">'[2]Kryci list'!#REF!</definedName>
    <definedName name="__TE1__">'[3]Kryci list'!#REF!</definedName>
    <definedName name="__TE2__" localSheetId="0">#REF!</definedName>
    <definedName name="__TE2__">'[3]Kryci list'!#REF!</definedName>
    <definedName name="__TE3__" localSheetId="0">[2]Figury!#REF!</definedName>
    <definedName name="__TE3__">#REF!</definedName>
    <definedName name="__TE4__" localSheetId="0">#REF!</definedName>
    <definedName name="__TE4__">#REF!</definedName>
    <definedName name="__TR0__" localSheetId="0">#REF!</definedName>
    <definedName name="__TR0__">#REF!</definedName>
    <definedName name="__TR1__" localSheetId="0">#REF!</definedName>
    <definedName name="__TR1__">#REF!</definedName>
    <definedName name="_1Excel_BuiltIn_Print_Area_1_1_1">#REF!</definedName>
    <definedName name="_xlnm._FilterDatabase" localSheetId="1" hidden="1">'1 - Architektonicko-stave...'!$C$111:$K$1733</definedName>
    <definedName name="_red1" localSheetId="0">#REF!</definedName>
    <definedName name="_red1">#REF!</definedName>
    <definedName name="_red10" localSheetId="0">#REF!</definedName>
    <definedName name="_red10">#REF!</definedName>
    <definedName name="_red2" localSheetId="0">#REF!</definedName>
    <definedName name="_red2">#REF!</definedName>
    <definedName name="_red3" localSheetId="0">#REF!</definedName>
    <definedName name="_red3">#REF!</definedName>
    <definedName name="_red4" localSheetId="0">#REF!</definedName>
    <definedName name="_red4">#REF!</definedName>
    <definedName name="_red5" localSheetId="0">#REF!</definedName>
    <definedName name="_red5">#REF!</definedName>
    <definedName name="_red6" localSheetId="0">#REF!</definedName>
    <definedName name="_red6">#REF!</definedName>
    <definedName name="_red7" localSheetId="0">#REF!</definedName>
    <definedName name="_red7">#REF!</definedName>
    <definedName name="_red8" localSheetId="0">#REF!</definedName>
    <definedName name="_red8">#REF!</definedName>
    <definedName name="_red9" localSheetId="0">#REF!</definedName>
    <definedName name="_red9">#REF!</definedName>
    <definedName name="_SLC16" localSheetId="0">#REF!</definedName>
    <definedName name="_SLC16">#REF!</definedName>
    <definedName name="a" localSheetId="0">#REF!</definedName>
    <definedName name="a">#REF!</definedName>
    <definedName name="AE" localSheetId="0">#REF!</definedName>
    <definedName name="AE">#REF!</definedName>
    <definedName name="afterdetail_rozpocty_rkap">[4]Slaboproud!#REF!</definedName>
    <definedName name="afterdetail_rozpocty_rozpocty">[4]Slaboproud!#REF!</definedName>
    <definedName name="aktualizace">#REF!</definedName>
    <definedName name="AL_obvodový_plášť" localSheetId="0">'[5]SO 11.1A Výkaz výměr'!#REF!</definedName>
    <definedName name="AL_obvodový_plášť">'[5]SO 11.1A Výkaz výměr'!#REF!</definedName>
    <definedName name="ATS" localSheetId="0">#REF!</definedName>
    <definedName name="ATS">#REF!</definedName>
    <definedName name="battab" localSheetId="0">#REF!</definedName>
    <definedName name="battab">#REF!</definedName>
    <definedName name="Battzeit" localSheetId="0">#REF!</definedName>
    <definedName name="Battzeit">#REF!</definedName>
    <definedName name="beforeafterdetail_rozpocty_rozpocty.Poznamka2.1">[4]Slaboproud!#REF!</definedName>
    <definedName name="body_memrekapdph">[4]Slaboproud!#REF!</definedName>
    <definedName name="body_phlavy">[4]Slaboproud!#REF!</definedName>
    <definedName name="body_prekap">[4]Slaboproud!#REF!</definedName>
    <definedName name="body_rozpocty_rkap">[4]Slaboproud!#REF!</definedName>
    <definedName name="body_rozpocty_rozpocty">[4]Slaboproud!#REF!</definedName>
    <definedName name="body_rozpocty_rpolozky">[4]Slaboproud!#REF!</definedName>
    <definedName name="celkembezdph">[4]Slaboproud!#REF!</definedName>
    <definedName name="celkemsdph">[4]Slaboproud!#REF!</definedName>
    <definedName name="celklemsdph">[4]Slaboproud!#REF!</definedName>
    <definedName name="Cena_celkem" localSheetId="0">#REF!</definedName>
    <definedName name="Cena_celkem">#REF!</definedName>
    <definedName name="cif" localSheetId="0">#REF!</definedName>
    <definedName name="cif">#REF!</definedName>
    <definedName name="cisloobjektu">'[6]Krycí list'!$A$4</definedName>
    <definedName name="cislostavby">'[6]Krycí list'!$A$6</definedName>
    <definedName name="Com." localSheetId="0">#REF!</definedName>
    <definedName name="Com.">#REF!</definedName>
    <definedName name="d" localSheetId="0">#REF!</definedName>
    <definedName name="d">#REF!</definedName>
    <definedName name="Database" localSheetId="0">#REF!</definedName>
    <definedName name="Database">#REF!</definedName>
    <definedName name="_xlnm.Database" localSheetId="0">#REF!</definedName>
    <definedName name="_xlnm.Database">#REF!</definedName>
    <definedName name="Datum" localSheetId="0">#REF!</definedName>
    <definedName name="Datum">#REF!</definedName>
    <definedName name="dd" localSheetId="0">[7]Figury!#REF!</definedName>
    <definedName name="dd">[7]Figury!#REF!</definedName>
    <definedName name="dfvferewvb" localSheetId="0">'[5]SO 11.1A Výkaz výměr'!#REF!</definedName>
    <definedName name="dfvferewvb">'[5]SO 11.1A Výkaz výměr'!#REF!</definedName>
    <definedName name="Dil" localSheetId="0">#REF!</definedName>
    <definedName name="Dil">#REF!</definedName>
    <definedName name="Dodavka" localSheetId="0">#REF!</definedName>
    <definedName name="Dodavka">#REF!</definedName>
    <definedName name="Dodavka0" localSheetId="0">#REF!</definedName>
    <definedName name="Dodavka0">#REF!</definedName>
    <definedName name="end_rozpocty_rozpocty">[4]Slaboproud!#REF!</definedName>
    <definedName name="eur">[8]Kurz!$C$2</definedName>
    <definedName name="EURO">#REF!</definedName>
    <definedName name="Excel_BuiltIn_Print_Area_1_1" localSheetId="0">#REF!</definedName>
    <definedName name="Excel_BuiltIn_Print_Area_1_1">#REF!</definedName>
    <definedName name="Excel_BuiltIn_Print_Area_2_1_1" localSheetId="0">#REF!</definedName>
    <definedName name="Excel_BuiltIn_Print_Area_2_1_1">#REF!</definedName>
    <definedName name="Excel_BuiltIn_Print_Area_2_1_1_1" localSheetId="0">#REF!</definedName>
    <definedName name="Excel_BuiltIn_Print_Area_2_1_1_1">#REF!</definedName>
    <definedName name="Excel_BuiltIn_Print_Area_3_1" localSheetId="0">#REF!</definedName>
    <definedName name="Excel_BuiltIn_Print_Area_3_1">#REF!</definedName>
    <definedName name="_xlnm.Extract" localSheetId="0">#REF!</definedName>
    <definedName name="_xlnm.Extract">#REF!</definedName>
    <definedName name="firmy_rozpocty.0">[4]Slaboproud!#REF!</definedName>
    <definedName name="firmy_rozpocty.1">[4]Slaboproud!#REF!</definedName>
    <definedName name="firmy_rozpocty_pozn.Poznamka2">[4]Slaboproud!#REF!</definedName>
    <definedName name="hkj">'[9]Krycí list'!$A$4</definedName>
    <definedName name="HSV" localSheetId="0">#REF!</definedName>
    <definedName name="HSV">#REF!</definedName>
    <definedName name="HSV0" localSheetId="0">#REF!</definedName>
    <definedName name="HSV0">#REF!</definedName>
    <definedName name="HZS" localSheetId="0">#REF!</definedName>
    <definedName name="HZS">#REF!</definedName>
    <definedName name="HZS0" localSheetId="0">#REF!</definedName>
    <definedName name="HZS0">#REF!</definedName>
    <definedName name="hztehntzen" localSheetId="0">#REF!</definedName>
    <definedName name="hztehntzen">#REF!</definedName>
    <definedName name="Izolace_akustické" localSheetId="0">'[5]SO 11.1A Výkaz výměr'!#REF!</definedName>
    <definedName name="Izolace_akustické">'[5]SO 11.1A Výkaz výměr'!#REF!</definedName>
    <definedName name="Izolace_proti_vodě" localSheetId="0">'[5]SO 11.1A Výkaz výměr'!#REF!</definedName>
    <definedName name="Izolace_proti_vodě">'[5]SO 11.1A Výkaz výměr'!#REF!</definedName>
    <definedName name="JKSO" localSheetId="0">#REF!</definedName>
    <definedName name="JKSO">#REF!</definedName>
    <definedName name="K" localSheetId="0">[10]Specifikace!#REF!</definedName>
    <definedName name="K">[10]Specifikace!#REF!</definedName>
    <definedName name="KAPITOLA_1___OSVĚTLENÍ" localSheetId="0">#REF!</definedName>
    <definedName name="KAPITOLA_1___OSVĚTLENÍ">#REF!</definedName>
    <definedName name="KAPITOLA_10" localSheetId="0">#REF!</definedName>
    <definedName name="KAPITOLA_10">#REF!</definedName>
    <definedName name="KAPITOLA_2___VYPÍNAČE" localSheetId="0">#REF!</definedName>
    <definedName name="KAPITOLA_2___VYPÍNAČE">#REF!</definedName>
    <definedName name="KAPITOLA_3___ZÁSUVKY" localSheetId="0">#REF!</definedName>
    <definedName name="KAPITOLA_3___ZÁSUVKY">#REF!</definedName>
    <definedName name="KAPITOLA_4___KABELY" localSheetId="0">#REF!</definedName>
    <definedName name="KAPITOLA_4___KABELY">#REF!</definedName>
    <definedName name="KAPITOLA_5___ROZVADĚČE" localSheetId="0">#REF!</definedName>
    <definedName name="KAPITOLA_5___ROZVADĚČE">#REF!</definedName>
    <definedName name="KAPITOLA_6___OSTATNÍ" localSheetId="0">#REF!</definedName>
    <definedName name="KAPITOLA_6___OSTATNÍ">#REF!</definedName>
    <definedName name="KAPITOLA_7___DOKUMENTACE" localSheetId="0">#REF!</definedName>
    <definedName name="KAPITOLA_7___DOKUMENTACE">#REF!</definedName>
    <definedName name="KAPITOLA_8" localSheetId="0">#REF!</definedName>
    <definedName name="KAPITOLA_8">#REF!</definedName>
    <definedName name="KAPITOLA_9" localSheetId="0">#REF!</definedName>
    <definedName name="KAPITOLA_9">#REF!</definedName>
    <definedName name="kljh" localSheetId="0">#REF!</definedName>
    <definedName name="kljh">#REF!</definedName>
    <definedName name="Komunikace" localSheetId="0">'[5]SO 11.1A Výkaz výměr'!#REF!</definedName>
    <definedName name="Komunikace">'[5]SO 11.1A Výkaz výměr'!#REF!</definedName>
    <definedName name="Konstrukce_klempířské" localSheetId="0">'[5]SO 11.1A Výkaz výměr'!#REF!</definedName>
    <definedName name="Konstrukce_klempířské">'[5]SO 11.1A Výkaz výměr'!#REF!</definedName>
    <definedName name="Konstrukce_tesařské" localSheetId="0">'[11]SO 51.4 Výkaz výměr'!#REF!</definedName>
    <definedName name="Konstrukce_tesařské">'[11]SO 51.4 Výkaz výměr'!#REF!</definedName>
    <definedName name="Konstrukce_truhlářské" localSheetId="0">'[5]SO 11.1A Výkaz výměr'!#REF!</definedName>
    <definedName name="Konstrukce_truhlářské">'[5]SO 11.1A Výkaz výměr'!#REF!</definedName>
    <definedName name="Kovové_stavební_doplňkové_konstrukce" localSheetId="0">'[5]SO 11.1A Výkaz výměr'!#REF!</definedName>
    <definedName name="Kovové_stavební_doplňkové_konstrukce">'[5]SO 11.1A Výkaz výměr'!#REF!</definedName>
    <definedName name="_xlnm.Criteria" localSheetId="0">#REF!</definedName>
    <definedName name="_xlnm.Criteria">#REF!</definedName>
    <definedName name="Kryt" localSheetId="0">#REF!</definedName>
    <definedName name="Kryt">#REF!</definedName>
    <definedName name="KSDK" localSheetId="0">'[11]SO 51.4 Výkaz výměr'!#REF!</definedName>
    <definedName name="KSDK">'[11]SO 51.4 Výkaz výměr'!#REF!</definedName>
    <definedName name="kurz" localSheetId="0">#REF!</definedName>
    <definedName name="kurz">#REF!</definedName>
    <definedName name="Kurz_USD" localSheetId="0">#REF!</definedName>
    <definedName name="Kurz_USD">#REF!</definedName>
    <definedName name="kuz" localSheetId="0">'[11]SO 51.4 Výkaz výměr'!#REF!</definedName>
    <definedName name="kuz">'[11]SO 51.4 Výkaz výměr'!#REF!</definedName>
    <definedName name="LKZ" localSheetId="0">#REF!</definedName>
    <definedName name="LKZ">#REF!</definedName>
    <definedName name="Malby__tapety__nátěry__nástřiky" localSheetId="0">'[5]SO 11.1A Výkaz výměr'!#REF!</definedName>
    <definedName name="Malby__tapety__nátěry__nástřiky">'[5]SO 11.1A Výkaz výměr'!#REF!</definedName>
    <definedName name="Marže" localSheetId="0">#REF!</definedName>
    <definedName name="Marže">#REF!</definedName>
    <definedName name="minkap" localSheetId="0">#REF!</definedName>
    <definedName name="minkap">#REF!</definedName>
    <definedName name="MJ" localSheetId="0">#REF!</definedName>
    <definedName name="MJ">#REF!</definedName>
    <definedName name="Mont" localSheetId="0">#REF!</definedName>
    <definedName name="Mont">#REF!</definedName>
    <definedName name="Montaz0" localSheetId="0">#REF!</definedName>
    <definedName name="Montaz0">#REF!</definedName>
    <definedName name="Nab." localSheetId="0">#REF!</definedName>
    <definedName name="Nab.">#REF!</definedName>
    <definedName name="Náhl." localSheetId="0">#REF!</definedName>
    <definedName name="Náhl.">#REF!</definedName>
    <definedName name="NazevDilu" localSheetId="0">#REF!</definedName>
    <definedName name="NazevDilu">#REF!</definedName>
    <definedName name="nazevobjektu">'[6]Krycí list'!$C$4</definedName>
    <definedName name="nazevrozpočtu" localSheetId="0">#REF!</definedName>
    <definedName name="nazevrozpočtu">#REF!</definedName>
    <definedName name="nazevstavby">'[6]Krycí list'!$C$6</definedName>
    <definedName name="_xlnm.Print_Titles" localSheetId="1">'1 - Architektonicko-stave...'!$111:$111</definedName>
    <definedName name="Objednatel" localSheetId="0">#REF!</definedName>
    <definedName name="Objednatel">#REF!</definedName>
    <definedName name="Obklady_keramické" localSheetId="0">'[5]SO 11.1A Výkaz výměr'!#REF!</definedName>
    <definedName name="Obklady_keramické">'[5]SO 11.1A Výkaz výměr'!#REF!</definedName>
    <definedName name="_xlnm.Print_Area" localSheetId="1">'1 - Architektonicko-stave...'!$C$4:$J$36,'1 - Architektonicko-stave...'!$C$42:$J$93,'1 - Architektonicko-stave...'!$C$99:$K$1733</definedName>
    <definedName name="_xlnm.Print_Area" localSheetId="2">'Pokyny pro vyplnění'!$B$2:$K$69,'Pokyny pro vyplnění'!$B$72:$K$116,'Pokyny pro vyplnění'!$B$119:$K$188,'Pokyny pro vyplnění'!$B$196:$K$216</definedName>
    <definedName name="_xlnm.Print_Area" localSheetId="0">'Rekapitulace stavby'!$A$1:$E$44</definedName>
    <definedName name="oblast1" localSheetId="0">#REF!</definedName>
    <definedName name="oblast1">#REF!</definedName>
    <definedName name="oipio">'[9]Krycí list'!$C$6</definedName>
    <definedName name="Ostatní_výrobky" localSheetId="0">'[11]SO 51.4 Výkaz výměr'!#REF!</definedName>
    <definedName name="Ostatní_výrobky">'[11]SO 51.4 Výkaz výměr'!#REF!</definedName>
    <definedName name="p" localSheetId="0">#REF!</definedName>
    <definedName name="p">#REF!</definedName>
    <definedName name="Pak.120" localSheetId="0">#REF!</definedName>
    <definedName name="Pak.120">#REF!</definedName>
    <definedName name="Pak.8" localSheetId="0">#REF!</definedName>
    <definedName name="Pak.8">#REF!</definedName>
    <definedName name="PocetMJ" localSheetId="0">#REF!</definedName>
    <definedName name="PocetMJ">#REF!</definedName>
    <definedName name="Podhl" localSheetId="0">'[11]SO 51.4 Výkaz výměr'!#REF!</definedName>
    <definedName name="Podhl">'[11]SO 51.4 Výkaz výměr'!#REF!</definedName>
    <definedName name="Podhledy" localSheetId="0">'[5]SO 11.1A Výkaz výměr'!#REF!</definedName>
    <definedName name="Podhledy">'[5]SO 11.1A Výkaz výměr'!#REF!</definedName>
    <definedName name="PORTSV" localSheetId="0">#REF!</definedName>
    <definedName name="PORTSV">#REF!</definedName>
    <definedName name="Poznamka" localSheetId="0">#REF!</definedName>
    <definedName name="Poznamka">#REF!</definedName>
    <definedName name="prace">#REF!</definedName>
    <definedName name="prodej_bez_dph">#REF!</definedName>
    <definedName name="Projektant" localSheetId="0">#REF!</definedName>
    <definedName name="Projektant">#REF!</definedName>
    <definedName name="PSV" localSheetId="0">#REF!</definedName>
    <definedName name="PSV">#REF!</definedName>
    <definedName name="PSV0" localSheetId="0">#REF!</definedName>
    <definedName name="PSV0">#REF!</definedName>
    <definedName name="red" localSheetId="0">#REF!</definedName>
    <definedName name="red">#REF!</definedName>
    <definedName name="red_dod">[12]SCS!$J$16</definedName>
    <definedName name="REKAPITULACE" localSheetId="0">'[5]SO 11.1A Výkaz výměr'!#REF!</definedName>
    <definedName name="REKAPITULACE">'[5]SO 11.1A Výkaz výměr'!#REF!</definedName>
    <definedName name="rewtwert" localSheetId="0">'[5]SO 11.1A Výkaz výměr'!#REF!</definedName>
    <definedName name="rewtwert">'[5]SO 11.1A Výkaz výměr'!#REF!</definedName>
    <definedName name="RFmx" localSheetId="0">#REF!</definedName>
    <definedName name="RFmx">#REF!</definedName>
    <definedName name="rfomni" localSheetId="0">#REF!</definedName>
    <definedName name="rfomni">#REF!</definedName>
    <definedName name="RFperif" localSheetId="0">#REF!</definedName>
    <definedName name="RFperif">#REF!</definedName>
    <definedName name="RFperif1" localSheetId="0">#REF!</definedName>
    <definedName name="RFperif1">#REF!</definedName>
    <definedName name="RFser" localSheetId="0">#REF!</definedName>
    <definedName name="RFser">#REF!</definedName>
    <definedName name="RFSYST" localSheetId="0">#REF!</definedName>
    <definedName name="RFSYST">#REF!</definedName>
    <definedName name="RFTERM" localSheetId="0">#REF!</definedName>
    <definedName name="RFTERM">#REF!</definedName>
    <definedName name="rtb" localSheetId="0">'[5]SO 11.1A Výkaz výměr'!#REF!</definedName>
    <definedName name="rtb">'[5]SO 11.1A Výkaz výměr'!#REF!</definedName>
    <definedName name="rtbrtwwr" localSheetId="0">'[11]SO 51.4 Výkaz výměr'!#REF!</definedName>
    <definedName name="rtbrtwwr">'[11]SO 51.4 Výkaz výměr'!#REF!</definedName>
    <definedName name="rtrthztrh" localSheetId="0">'[5]SO 11.1A Výkaz výměr'!#REF!</definedName>
    <definedName name="rtrthztrh">'[5]SO 11.1A Výkaz výměr'!#REF!</definedName>
    <definedName name="rtwbrtr" localSheetId="0">'[5]SO 11.1A Výkaz výměr'!#REF!</definedName>
    <definedName name="rtwbrtr">'[5]SO 11.1A Výkaz výměr'!#REF!</definedName>
    <definedName name="s" localSheetId="0">#REF!</definedName>
    <definedName name="s">#REF!</definedName>
    <definedName name="Sádrokartonové_konstrukce" localSheetId="0">'[5]SO 11.1A Výkaz výměr'!#REF!</definedName>
    <definedName name="Sádrokartonové_konstrukce">'[5]SO 11.1A Výkaz výměr'!#REF!</definedName>
    <definedName name="SazbaDPH1" localSheetId="0">#REF!</definedName>
    <definedName name="SazbaDPH1">#REF!</definedName>
    <definedName name="SazbaDPH2" localSheetId="0">#REF!</definedName>
    <definedName name="SazbaDPH2">#REF!</definedName>
    <definedName name="SLC16E" localSheetId="0">#REF!</definedName>
    <definedName name="SLC16E">#REF!</definedName>
    <definedName name="sleva">#REF!</definedName>
    <definedName name="SloupecCC" localSheetId="0">#REF!</definedName>
    <definedName name="SloupecCC">#REF!</definedName>
    <definedName name="SloupecCisloPol" localSheetId="0">#REF!</definedName>
    <definedName name="SloupecCisloPol">#REF!</definedName>
    <definedName name="SloupecCH" localSheetId="0">#REF!</definedName>
    <definedName name="SloupecCH">#REF!</definedName>
    <definedName name="SloupecJC" localSheetId="0">#REF!</definedName>
    <definedName name="SloupecJC">#REF!</definedName>
    <definedName name="SloupecJH" localSheetId="0">#REF!</definedName>
    <definedName name="SloupecJH">#REF!</definedName>
    <definedName name="SloupecMJ" localSheetId="0">#REF!</definedName>
    <definedName name="SloupecMJ">#REF!</definedName>
    <definedName name="SloupecMnozstvi" localSheetId="0">#REF!</definedName>
    <definedName name="SloupecMnozstvi">#REF!</definedName>
    <definedName name="SloupecNazPol" localSheetId="0">#REF!</definedName>
    <definedName name="SloupecNazPol">#REF!</definedName>
    <definedName name="SloupecPC" localSheetId="0">#REF!</definedName>
    <definedName name="SloupecPC">#REF!</definedName>
    <definedName name="soucet1" localSheetId="0">#REF!</definedName>
    <definedName name="soucet1">#REF!</definedName>
    <definedName name="Stan." localSheetId="0">#REF!</definedName>
    <definedName name="Stan.">#REF!</definedName>
    <definedName name="Strom" localSheetId="0">#REF!</definedName>
    <definedName name="Strom">#REF!</definedName>
    <definedName name="sum_memrekapdph">[4]Slaboproud!#REF!</definedName>
    <definedName name="sum_prekap">[4]Slaboproud!#REF!</definedName>
    <definedName name="tezntzn" localSheetId="0">'[11]SO 51.4 Výkaz výměr'!#REF!</definedName>
    <definedName name="tezntzn">'[11]SO 51.4 Výkaz výměr'!#REF!</definedName>
    <definedName name="teznzten" localSheetId="0">'[11]SO 51.4 Výkaz výměr'!#REF!</definedName>
    <definedName name="teznzten">'[11]SO 51.4 Výkaz výměr'!#REF!</definedName>
    <definedName name="Tgfg" localSheetId="0">'[5]SO 11.1A Výkaz výměr'!#REF!</definedName>
    <definedName name="Tgfg">'[5]SO 11.1A Výkaz výměr'!#REF!</definedName>
    <definedName name="top_memrekapdph">[4]Slaboproud!#REF!</definedName>
    <definedName name="top_phlavy">[4]Slaboproud!#REF!</definedName>
    <definedName name="top_rozpocty_rkap">[4]Slaboproud!#REF!</definedName>
    <definedName name="TPORTS" localSheetId="0">#REF!</definedName>
    <definedName name="TPORTS">#REF!</definedName>
    <definedName name="trgvtr" localSheetId="0">'[5]SO 11.1A Výkaz výměr'!#REF!</definedName>
    <definedName name="trgvtr">'[5]SO 11.1A Výkaz výměr'!#REF!</definedName>
    <definedName name="Typ" localSheetId="0">#REF!</definedName>
    <definedName name="Typ">#REF!</definedName>
    <definedName name="tznhztenzte" localSheetId="0">'[5]SO 11.1A Výkaz výměr'!#REF!</definedName>
    <definedName name="tznhztenzte">'[5]SO 11.1A Výkaz výměr'!#REF!</definedName>
    <definedName name="tznztn" localSheetId="0">'[11]SO 51.4 Výkaz výměr'!#REF!</definedName>
    <definedName name="tznztn">'[11]SO 51.4 Výkaz výměr'!#REF!</definedName>
    <definedName name="UPS" localSheetId="0">#REF!</definedName>
    <definedName name="UPS">#REF!</definedName>
    <definedName name="varta" localSheetId="0">#REF!</definedName>
    <definedName name="varta">#REF!</definedName>
    <definedName name="Vodorovné_konstrukce" localSheetId="0">'[11]SO 51.4 Výkaz výměr'!#REF!</definedName>
    <definedName name="Vodorovné_konstrukce">'[11]SO 51.4 Výkaz výměr'!#REF!</definedName>
    <definedName name="VRN" localSheetId="0">#REF!</definedName>
    <definedName name="VRN">#REF!</definedName>
    <definedName name="VRNKc" localSheetId="0">[13]Rekapitulace!#REF!</definedName>
    <definedName name="VRNKc">[13]Rekapitulace!#REF!</definedName>
    <definedName name="VRNnazev" localSheetId="0">[13]Rekapitulace!#REF!</definedName>
    <definedName name="VRNnazev">[13]Rekapitulace!#REF!</definedName>
    <definedName name="VRNproc" localSheetId="0">[13]Rekapitulace!#REF!</definedName>
    <definedName name="VRNproc">[13]Rekapitulace!#REF!</definedName>
    <definedName name="VRNzakl" localSheetId="0">[13]Rekapitulace!#REF!</definedName>
    <definedName name="VRNzakl">[13]Rekapitulace!#REF!</definedName>
    <definedName name="vsp" localSheetId="0">#REF!</definedName>
    <definedName name="vsp">#REF!</definedName>
    <definedName name="Zák.1" localSheetId="0">#REF!</definedName>
    <definedName name="Zák.1">#REF!</definedName>
    <definedName name="Zák.2" localSheetId="0">#REF!</definedName>
    <definedName name="Zák.2">#REF!</definedName>
    <definedName name="Zák.3" localSheetId="0">#REF!</definedName>
    <definedName name="Zák.3">#REF!</definedName>
    <definedName name="Zakazka" localSheetId="0">#REF!</definedName>
    <definedName name="Zakazka">#REF!</definedName>
    <definedName name="Zaklad22" localSheetId="0">#REF!</definedName>
    <definedName name="Zaklad22">#REF!</definedName>
    <definedName name="Zaklad5" localSheetId="0">#REF!</definedName>
    <definedName name="Zaklad5">#REF!</definedName>
    <definedName name="Základy" localSheetId="0">'[11]SO 51.4 Výkaz výměr'!#REF!</definedName>
    <definedName name="Základy">'[11]SO 51.4 Výkaz výměr'!#REF!</definedName>
    <definedName name="ZDRA" localSheetId="0">#REF!</definedName>
    <definedName name="ZDRA">#REF!</definedName>
    <definedName name="Zemní_práce" localSheetId="0">'[11]SO 51.4 Výkaz výměr'!#REF!</definedName>
    <definedName name="Zemní_práce">'[11]SO 51.4 Výkaz výměr'!#REF!</definedName>
    <definedName name="Zhotovitel" localSheetId="0">#REF!</definedName>
    <definedName name="Zhotovitel">#REF!</definedName>
    <definedName name="Zoll" localSheetId="0">#REF!</definedName>
    <definedName name="Zoll">#REF!</definedName>
  </definedNames>
  <calcPr calcId="152511"/>
</workbook>
</file>

<file path=xl/calcChain.xml><?xml version="1.0" encoding="utf-8"?>
<calcChain xmlns="http://schemas.openxmlformats.org/spreadsheetml/2006/main">
  <c r="E31" i="4" l="1"/>
  <c r="E26" i="4"/>
  <c r="C10" i="4"/>
  <c r="E7" i="13"/>
  <c r="J12" i="13"/>
  <c r="J14" i="13"/>
  <c r="E15" i="13"/>
  <c r="J15" i="13"/>
  <c r="J17" i="13"/>
  <c r="E18" i="13"/>
  <c r="J18" i="13"/>
  <c r="J20" i="13"/>
  <c r="E21" i="13"/>
  <c r="J21" i="13"/>
  <c r="E45" i="13"/>
  <c r="E47" i="13"/>
  <c r="F49" i="13"/>
  <c r="J49" i="13"/>
  <c r="F51" i="13"/>
  <c r="J51" i="13"/>
  <c r="F52" i="13"/>
  <c r="E102" i="13"/>
  <c r="E104" i="13"/>
  <c r="F106" i="13"/>
  <c r="J106" i="13"/>
  <c r="F108" i="13"/>
  <c r="J108" i="13"/>
  <c r="F109" i="13"/>
  <c r="T114" i="13"/>
  <c r="J115" i="13"/>
  <c r="P115" i="13"/>
  <c r="R115" i="13"/>
  <c r="R114" i="13" s="1"/>
  <c r="T115" i="13"/>
  <c r="BE115" i="13"/>
  <c r="J30" i="13" s="1"/>
  <c r="BF115" i="13"/>
  <c r="F31" i="13" s="1"/>
  <c r="BG115" i="13"/>
  <c r="F32" i="13" s="1"/>
  <c r="BH115" i="13"/>
  <c r="F33" i="13" s="1"/>
  <c r="BI115" i="13"/>
  <c r="F34" i="13" s="1"/>
  <c r="BK115" i="13"/>
  <c r="BK114" i="13" s="1"/>
  <c r="J121" i="13"/>
  <c r="P121" i="13"/>
  <c r="P114" i="13" s="1"/>
  <c r="R121" i="13"/>
  <c r="T121" i="13"/>
  <c r="BE121" i="13"/>
  <c r="F30" i="13" s="1"/>
  <c r="BF121" i="13"/>
  <c r="BG121" i="13"/>
  <c r="BH121" i="13"/>
  <c r="BI121" i="13"/>
  <c r="BK121" i="13"/>
  <c r="J125" i="13"/>
  <c r="P125" i="13"/>
  <c r="R125" i="13"/>
  <c r="T125" i="13"/>
  <c r="BE125" i="13"/>
  <c r="BF125" i="13"/>
  <c r="BG125" i="13"/>
  <c r="BH125" i="13"/>
  <c r="BI125" i="13"/>
  <c r="BK125" i="13"/>
  <c r="J129" i="13"/>
  <c r="P129" i="13"/>
  <c r="R129" i="13"/>
  <c r="T129" i="13"/>
  <c r="BE129" i="13"/>
  <c r="BF129" i="13"/>
  <c r="BG129" i="13"/>
  <c r="BH129" i="13"/>
  <c r="BI129" i="13"/>
  <c r="BK129" i="13"/>
  <c r="J132" i="13"/>
  <c r="P132" i="13"/>
  <c r="R132" i="13"/>
  <c r="T132" i="13"/>
  <c r="BE132" i="13"/>
  <c r="BF132" i="13"/>
  <c r="BG132" i="13"/>
  <c r="BH132" i="13"/>
  <c r="BI132" i="13"/>
  <c r="BK132" i="13"/>
  <c r="J134" i="13"/>
  <c r="P134" i="13"/>
  <c r="R134" i="13"/>
  <c r="T134" i="13"/>
  <c r="BE134" i="13"/>
  <c r="BF134" i="13"/>
  <c r="BG134" i="13"/>
  <c r="BH134" i="13"/>
  <c r="BI134" i="13"/>
  <c r="BK134" i="13"/>
  <c r="J136" i="13"/>
  <c r="P136" i="13"/>
  <c r="R136" i="13"/>
  <c r="T136" i="13"/>
  <c r="BE136" i="13"/>
  <c r="BF136" i="13"/>
  <c r="BG136" i="13"/>
  <c r="BH136" i="13"/>
  <c r="BI136" i="13"/>
  <c r="BK136" i="13"/>
  <c r="J143" i="13"/>
  <c r="P143" i="13"/>
  <c r="R143" i="13"/>
  <c r="T143" i="13"/>
  <c r="BE143" i="13"/>
  <c r="BF143" i="13"/>
  <c r="BG143" i="13"/>
  <c r="BH143" i="13"/>
  <c r="BI143" i="13"/>
  <c r="BK143" i="13"/>
  <c r="J145" i="13"/>
  <c r="P145" i="13"/>
  <c r="R145" i="13"/>
  <c r="T145" i="13"/>
  <c r="BE145" i="13"/>
  <c r="BF145" i="13"/>
  <c r="BG145" i="13"/>
  <c r="BH145" i="13"/>
  <c r="BI145" i="13"/>
  <c r="BK145" i="13"/>
  <c r="J147" i="13"/>
  <c r="P147" i="13"/>
  <c r="R147" i="13"/>
  <c r="T147" i="13"/>
  <c r="BE147" i="13"/>
  <c r="BF147" i="13"/>
  <c r="BG147" i="13"/>
  <c r="BH147" i="13"/>
  <c r="BI147" i="13"/>
  <c r="BK147" i="13"/>
  <c r="J149" i="13"/>
  <c r="P149" i="13"/>
  <c r="R149" i="13"/>
  <c r="T149" i="13"/>
  <c r="BE149" i="13"/>
  <c r="BF149" i="13"/>
  <c r="BG149" i="13"/>
  <c r="BH149" i="13"/>
  <c r="BI149" i="13"/>
  <c r="BK149" i="13"/>
  <c r="J154" i="13"/>
  <c r="P154" i="13"/>
  <c r="R154" i="13"/>
  <c r="T154" i="13"/>
  <c r="BE154" i="13"/>
  <c r="BF154" i="13"/>
  <c r="BG154" i="13"/>
  <c r="BH154" i="13"/>
  <c r="BI154" i="13"/>
  <c r="BK154" i="13"/>
  <c r="J157" i="13"/>
  <c r="P157" i="13"/>
  <c r="R157" i="13"/>
  <c r="T157" i="13"/>
  <c r="BE157" i="13"/>
  <c r="BF157" i="13"/>
  <c r="BG157" i="13"/>
  <c r="BH157" i="13"/>
  <c r="BI157" i="13"/>
  <c r="BK157" i="13"/>
  <c r="J159" i="13"/>
  <c r="P159" i="13"/>
  <c r="R159" i="13"/>
  <c r="T159" i="13"/>
  <c r="BE159" i="13"/>
  <c r="BF159" i="13"/>
  <c r="BG159" i="13"/>
  <c r="BH159" i="13"/>
  <c r="BI159" i="13"/>
  <c r="BK159" i="13"/>
  <c r="J161" i="13"/>
  <c r="P161" i="13"/>
  <c r="R161" i="13"/>
  <c r="T161" i="13"/>
  <c r="BE161" i="13"/>
  <c r="BF161" i="13"/>
  <c r="BG161" i="13"/>
  <c r="BH161" i="13"/>
  <c r="BI161" i="13"/>
  <c r="BK161" i="13"/>
  <c r="J163" i="13"/>
  <c r="P163" i="13"/>
  <c r="R163" i="13"/>
  <c r="T163" i="13"/>
  <c r="BE163" i="13"/>
  <c r="BF163" i="13"/>
  <c r="BG163" i="13"/>
  <c r="BH163" i="13"/>
  <c r="BI163" i="13"/>
  <c r="BK163" i="13"/>
  <c r="J168" i="13"/>
  <c r="P168" i="13"/>
  <c r="R168" i="13"/>
  <c r="T168" i="13"/>
  <c r="BE168" i="13"/>
  <c r="BF168" i="13"/>
  <c r="BG168" i="13"/>
  <c r="BH168" i="13"/>
  <c r="BI168" i="13"/>
  <c r="BK168" i="13"/>
  <c r="J171" i="13"/>
  <c r="P171" i="13"/>
  <c r="R171" i="13"/>
  <c r="T171" i="13"/>
  <c r="BE171" i="13"/>
  <c r="BF171" i="13"/>
  <c r="BG171" i="13"/>
  <c r="BH171" i="13"/>
  <c r="BI171" i="13"/>
  <c r="BK171" i="13"/>
  <c r="J173" i="13"/>
  <c r="P173" i="13"/>
  <c r="R173" i="13"/>
  <c r="T173" i="13"/>
  <c r="BE173" i="13"/>
  <c r="BF173" i="13"/>
  <c r="BG173" i="13"/>
  <c r="BH173" i="13"/>
  <c r="BI173" i="13"/>
  <c r="BK173" i="13"/>
  <c r="J176" i="13"/>
  <c r="P176" i="13"/>
  <c r="R176" i="13"/>
  <c r="T176" i="13"/>
  <c r="BE176" i="13"/>
  <c r="BF176" i="13"/>
  <c r="BG176" i="13"/>
  <c r="BH176" i="13"/>
  <c r="BI176" i="13"/>
  <c r="BK176" i="13"/>
  <c r="J178" i="13"/>
  <c r="P178" i="13"/>
  <c r="R178" i="13"/>
  <c r="T178" i="13"/>
  <c r="BE178" i="13"/>
  <c r="BF178" i="13"/>
  <c r="BG178" i="13"/>
  <c r="BH178" i="13"/>
  <c r="BI178" i="13"/>
  <c r="BK178" i="13"/>
  <c r="J181" i="13"/>
  <c r="P181" i="13"/>
  <c r="R181" i="13"/>
  <c r="T181" i="13"/>
  <c r="BE181" i="13"/>
  <c r="BF181" i="13"/>
  <c r="BG181" i="13"/>
  <c r="BH181" i="13"/>
  <c r="BI181" i="13"/>
  <c r="BK181" i="13"/>
  <c r="R184" i="13"/>
  <c r="J185" i="13"/>
  <c r="P185" i="13"/>
  <c r="P184" i="13" s="1"/>
  <c r="R185" i="13"/>
  <c r="T185" i="13"/>
  <c r="T184" i="13" s="1"/>
  <c r="BE185" i="13"/>
  <c r="BF185" i="13"/>
  <c r="BG185" i="13"/>
  <c r="BH185" i="13"/>
  <c r="BI185" i="13"/>
  <c r="BK185" i="13"/>
  <c r="BK184" i="13" s="1"/>
  <c r="J184" i="13" s="1"/>
  <c r="J59" i="13" s="1"/>
  <c r="J188" i="13"/>
  <c r="P188" i="13"/>
  <c r="R188" i="13"/>
  <c r="T188" i="13"/>
  <c r="BE188" i="13"/>
  <c r="BF188" i="13"/>
  <c r="BG188" i="13"/>
  <c r="BH188" i="13"/>
  <c r="BI188" i="13"/>
  <c r="BK188" i="13"/>
  <c r="J191" i="13"/>
  <c r="P191" i="13"/>
  <c r="R191" i="13"/>
  <c r="T191" i="13"/>
  <c r="BE191" i="13"/>
  <c r="BF191" i="13"/>
  <c r="BG191" i="13"/>
  <c r="BH191" i="13"/>
  <c r="BI191" i="13"/>
  <c r="BK191" i="13"/>
  <c r="P194" i="13"/>
  <c r="T194" i="13"/>
  <c r="J195" i="13"/>
  <c r="P195" i="13"/>
  <c r="R195" i="13"/>
  <c r="R194" i="13" s="1"/>
  <c r="T195" i="13"/>
  <c r="BE195" i="13"/>
  <c r="BF195" i="13"/>
  <c r="BG195" i="13"/>
  <c r="BH195" i="13"/>
  <c r="BI195" i="13"/>
  <c r="BK195" i="13"/>
  <c r="BK194" i="13" s="1"/>
  <c r="J194" i="13" s="1"/>
  <c r="J60" i="13" s="1"/>
  <c r="J197" i="13"/>
  <c r="P197" i="13"/>
  <c r="R197" i="13"/>
  <c r="T197" i="13"/>
  <c r="BE197" i="13"/>
  <c r="BF197" i="13"/>
  <c r="BG197" i="13"/>
  <c r="BH197" i="13"/>
  <c r="BI197" i="13"/>
  <c r="BK197" i="13"/>
  <c r="J202" i="13"/>
  <c r="P202" i="13"/>
  <c r="R202" i="13"/>
  <c r="T202" i="13"/>
  <c r="BE202" i="13"/>
  <c r="BF202" i="13"/>
  <c r="BG202" i="13"/>
  <c r="BH202" i="13"/>
  <c r="BI202" i="13"/>
  <c r="BK202" i="13"/>
  <c r="J204" i="13"/>
  <c r="P204" i="13"/>
  <c r="R204" i="13"/>
  <c r="T204" i="13"/>
  <c r="BE204" i="13"/>
  <c r="BF204" i="13"/>
  <c r="BG204" i="13"/>
  <c r="BH204" i="13"/>
  <c r="BI204" i="13"/>
  <c r="BK204" i="13"/>
  <c r="J206" i="13"/>
  <c r="P206" i="13"/>
  <c r="R206" i="13"/>
  <c r="T206" i="13"/>
  <c r="BE206" i="13"/>
  <c r="BF206" i="13"/>
  <c r="BG206" i="13"/>
  <c r="BH206" i="13"/>
  <c r="BI206" i="13"/>
  <c r="BK206" i="13"/>
  <c r="J208" i="13"/>
  <c r="P208" i="13"/>
  <c r="R208" i="13"/>
  <c r="T208" i="13"/>
  <c r="BE208" i="13"/>
  <c r="BF208" i="13"/>
  <c r="BG208" i="13"/>
  <c r="BH208" i="13"/>
  <c r="BI208" i="13"/>
  <c r="BK208" i="13"/>
  <c r="R209" i="13"/>
  <c r="J210" i="13"/>
  <c r="P210" i="13"/>
  <c r="P209" i="13" s="1"/>
  <c r="R210" i="13"/>
  <c r="T210" i="13"/>
  <c r="T209" i="13" s="1"/>
  <c r="BE210" i="13"/>
  <c r="BF210" i="13"/>
  <c r="BG210" i="13"/>
  <c r="BH210" i="13"/>
  <c r="BI210" i="13"/>
  <c r="BK210" i="13"/>
  <c r="BK209" i="13" s="1"/>
  <c r="J209" i="13" s="1"/>
  <c r="J61" i="13" s="1"/>
  <c r="J213" i="13"/>
  <c r="P213" i="13"/>
  <c r="R213" i="13"/>
  <c r="T213" i="13"/>
  <c r="BE213" i="13"/>
  <c r="BF213" i="13"/>
  <c r="BG213" i="13"/>
  <c r="BH213" i="13"/>
  <c r="BI213" i="13"/>
  <c r="BK213" i="13"/>
  <c r="J218" i="13"/>
  <c r="P218" i="13"/>
  <c r="R218" i="13"/>
  <c r="T218" i="13"/>
  <c r="BE218" i="13"/>
  <c r="BF218" i="13"/>
  <c r="BG218" i="13"/>
  <c r="BH218" i="13"/>
  <c r="BI218" i="13"/>
  <c r="BK218" i="13"/>
  <c r="J223" i="13"/>
  <c r="P223" i="13"/>
  <c r="R223" i="13"/>
  <c r="T223" i="13"/>
  <c r="BE223" i="13"/>
  <c r="BF223" i="13"/>
  <c r="BG223" i="13"/>
  <c r="BH223" i="13"/>
  <c r="BI223" i="13"/>
  <c r="BK223" i="13"/>
  <c r="J226" i="13"/>
  <c r="P226" i="13"/>
  <c r="R226" i="13"/>
  <c r="T226" i="13"/>
  <c r="BE226" i="13"/>
  <c r="BF226" i="13"/>
  <c r="BG226" i="13"/>
  <c r="BH226" i="13"/>
  <c r="BI226" i="13"/>
  <c r="BK226" i="13"/>
  <c r="P229" i="13"/>
  <c r="T229" i="13"/>
  <c r="J230" i="13"/>
  <c r="P230" i="13"/>
  <c r="R230" i="13"/>
  <c r="R229" i="13" s="1"/>
  <c r="T230" i="13"/>
  <c r="BE230" i="13"/>
  <c r="BF230" i="13"/>
  <c r="BG230" i="13"/>
  <c r="BH230" i="13"/>
  <c r="BI230" i="13"/>
  <c r="BK230" i="13"/>
  <c r="BK229" i="13" s="1"/>
  <c r="J229" i="13" s="1"/>
  <c r="J62" i="13" s="1"/>
  <c r="J234" i="13"/>
  <c r="P234" i="13"/>
  <c r="R234" i="13"/>
  <c r="T234" i="13"/>
  <c r="BE234" i="13"/>
  <c r="BF234" i="13"/>
  <c r="BG234" i="13"/>
  <c r="BH234" i="13"/>
  <c r="BI234" i="13"/>
  <c r="BK234" i="13"/>
  <c r="J241" i="13"/>
  <c r="P241" i="13"/>
  <c r="R241" i="13"/>
  <c r="T241" i="13"/>
  <c r="BE241" i="13"/>
  <c r="BF241" i="13"/>
  <c r="BG241" i="13"/>
  <c r="BH241" i="13"/>
  <c r="BI241" i="13"/>
  <c r="BK241" i="13"/>
  <c r="J244" i="13"/>
  <c r="P244" i="13"/>
  <c r="R244" i="13"/>
  <c r="T244" i="13"/>
  <c r="BE244" i="13"/>
  <c r="BF244" i="13"/>
  <c r="BG244" i="13"/>
  <c r="BH244" i="13"/>
  <c r="BI244" i="13"/>
  <c r="BK244" i="13"/>
  <c r="J247" i="13"/>
  <c r="P247" i="13"/>
  <c r="R247" i="13"/>
  <c r="T247" i="13"/>
  <c r="BE247" i="13"/>
  <c r="BF247" i="13"/>
  <c r="BG247" i="13"/>
  <c r="BH247" i="13"/>
  <c r="BI247" i="13"/>
  <c r="BK247" i="13"/>
  <c r="J249" i="13"/>
  <c r="P249" i="13"/>
  <c r="R249" i="13"/>
  <c r="T249" i="13"/>
  <c r="BE249" i="13"/>
  <c r="BF249" i="13"/>
  <c r="BG249" i="13"/>
  <c r="BH249" i="13"/>
  <c r="BI249" i="13"/>
  <c r="BK249" i="13"/>
  <c r="J253" i="13"/>
  <c r="P253" i="13"/>
  <c r="R253" i="13"/>
  <c r="T253" i="13"/>
  <c r="BE253" i="13"/>
  <c r="BF253" i="13"/>
  <c r="BG253" i="13"/>
  <c r="BH253" i="13"/>
  <c r="BI253" i="13"/>
  <c r="BK253" i="13"/>
  <c r="J258" i="13"/>
  <c r="P258" i="13"/>
  <c r="R258" i="13"/>
  <c r="T258" i="13"/>
  <c r="BE258" i="13"/>
  <c r="BF258" i="13"/>
  <c r="BG258" i="13"/>
  <c r="BH258" i="13"/>
  <c r="BI258" i="13"/>
  <c r="BK258" i="13"/>
  <c r="J294" i="13"/>
  <c r="P294" i="13"/>
  <c r="R294" i="13"/>
  <c r="T294" i="13"/>
  <c r="BE294" i="13"/>
  <c r="BF294" i="13"/>
  <c r="BG294" i="13"/>
  <c r="BH294" i="13"/>
  <c r="BI294" i="13"/>
  <c r="BK294" i="13"/>
  <c r="J298" i="13"/>
  <c r="P298" i="13"/>
  <c r="P297" i="13" s="1"/>
  <c r="R298" i="13"/>
  <c r="T298" i="13"/>
  <c r="T297" i="13" s="1"/>
  <c r="BE298" i="13"/>
  <c r="BF298" i="13"/>
  <c r="BG298" i="13"/>
  <c r="BH298" i="13"/>
  <c r="BI298" i="13"/>
  <c r="BK298" i="13"/>
  <c r="J305" i="13"/>
  <c r="P305" i="13"/>
  <c r="R305" i="13"/>
  <c r="T305" i="13"/>
  <c r="BE305" i="13"/>
  <c r="BF305" i="13"/>
  <c r="BG305" i="13"/>
  <c r="BH305" i="13"/>
  <c r="BI305" i="13"/>
  <c r="BK305" i="13"/>
  <c r="BK297" i="13" s="1"/>
  <c r="J297" i="13" s="1"/>
  <c r="J63" i="13" s="1"/>
  <c r="J309" i="13"/>
  <c r="P309" i="13"/>
  <c r="R309" i="13"/>
  <c r="T309" i="13"/>
  <c r="BE309" i="13"/>
  <c r="BF309" i="13"/>
  <c r="BG309" i="13"/>
  <c r="BH309" i="13"/>
  <c r="BI309" i="13"/>
  <c r="BK309" i="13"/>
  <c r="J311" i="13"/>
  <c r="P311" i="13"/>
  <c r="R311" i="13"/>
  <c r="T311" i="13"/>
  <c r="BE311" i="13"/>
  <c r="BF311" i="13"/>
  <c r="BG311" i="13"/>
  <c r="BH311" i="13"/>
  <c r="BI311" i="13"/>
  <c r="BK311" i="13"/>
  <c r="J326" i="13"/>
  <c r="P326" i="13"/>
  <c r="R326" i="13"/>
  <c r="T326" i="13"/>
  <c r="BE326" i="13"/>
  <c r="BF326" i="13"/>
  <c r="BG326" i="13"/>
  <c r="BH326" i="13"/>
  <c r="BI326" i="13"/>
  <c r="BK326" i="13"/>
  <c r="J328" i="13"/>
  <c r="P328" i="13"/>
  <c r="R328" i="13"/>
  <c r="T328" i="13"/>
  <c r="BE328" i="13"/>
  <c r="BF328" i="13"/>
  <c r="BG328" i="13"/>
  <c r="BH328" i="13"/>
  <c r="BI328" i="13"/>
  <c r="BK328" i="13"/>
  <c r="J349" i="13"/>
  <c r="P349" i="13"/>
  <c r="R349" i="13"/>
  <c r="T349" i="13"/>
  <c r="BE349" i="13"/>
  <c r="BF349" i="13"/>
  <c r="BG349" i="13"/>
  <c r="BH349" i="13"/>
  <c r="BI349" i="13"/>
  <c r="BK349" i="13"/>
  <c r="J352" i="13"/>
  <c r="P352" i="13"/>
  <c r="R352" i="13"/>
  <c r="T352" i="13"/>
  <c r="BE352" i="13"/>
  <c r="BF352" i="13"/>
  <c r="BG352" i="13"/>
  <c r="BH352" i="13"/>
  <c r="BI352" i="13"/>
  <c r="BK352" i="13"/>
  <c r="J356" i="13"/>
  <c r="P356" i="13"/>
  <c r="R356" i="13"/>
  <c r="T356" i="13"/>
  <c r="BE356" i="13"/>
  <c r="BF356" i="13"/>
  <c r="BG356" i="13"/>
  <c r="BH356" i="13"/>
  <c r="BI356" i="13"/>
  <c r="BK356" i="13"/>
  <c r="J360" i="13"/>
  <c r="P360" i="13"/>
  <c r="R360" i="13"/>
  <c r="T360" i="13"/>
  <c r="BE360" i="13"/>
  <c r="BF360" i="13"/>
  <c r="BG360" i="13"/>
  <c r="BH360" i="13"/>
  <c r="BI360" i="13"/>
  <c r="BK360" i="13"/>
  <c r="J371" i="13"/>
  <c r="P371" i="13"/>
  <c r="R371" i="13"/>
  <c r="T371" i="13"/>
  <c r="BE371" i="13"/>
  <c r="BF371" i="13"/>
  <c r="BG371" i="13"/>
  <c r="BH371" i="13"/>
  <c r="BI371" i="13"/>
  <c r="BK371" i="13"/>
  <c r="J373" i="13"/>
  <c r="P373" i="13"/>
  <c r="R373" i="13"/>
  <c r="T373" i="13"/>
  <c r="BE373" i="13"/>
  <c r="BF373" i="13"/>
  <c r="BG373" i="13"/>
  <c r="BH373" i="13"/>
  <c r="BI373" i="13"/>
  <c r="BK373" i="13"/>
  <c r="J440" i="13"/>
  <c r="P440" i="13"/>
  <c r="R440" i="13"/>
  <c r="T440" i="13"/>
  <c r="BE440" i="13"/>
  <c r="BF440" i="13"/>
  <c r="BG440" i="13"/>
  <c r="BH440" i="13"/>
  <c r="BI440" i="13"/>
  <c r="BK440" i="13"/>
  <c r="J442" i="13"/>
  <c r="P442" i="13"/>
  <c r="R442" i="13"/>
  <c r="T442" i="13"/>
  <c r="BE442" i="13"/>
  <c r="BF442" i="13"/>
  <c r="BG442" i="13"/>
  <c r="BH442" i="13"/>
  <c r="BI442" i="13"/>
  <c r="BK442" i="13"/>
  <c r="J475" i="13"/>
  <c r="P475" i="13"/>
  <c r="R475" i="13"/>
  <c r="T475" i="13"/>
  <c r="BE475" i="13"/>
  <c r="BF475" i="13"/>
  <c r="BG475" i="13"/>
  <c r="BH475" i="13"/>
  <c r="BI475" i="13"/>
  <c r="BK475" i="13"/>
  <c r="J478" i="13"/>
  <c r="P478" i="13"/>
  <c r="R478" i="13"/>
  <c r="T478" i="13"/>
  <c r="BE478" i="13"/>
  <c r="BF478" i="13"/>
  <c r="BG478" i="13"/>
  <c r="BH478" i="13"/>
  <c r="BI478" i="13"/>
  <c r="BK478" i="13"/>
  <c r="J512" i="13"/>
  <c r="P512" i="13"/>
  <c r="R512" i="13"/>
  <c r="R297" i="13" s="1"/>
  <c r="T512" i="13"/>
  <c r="BE512" i="13"/>
  <c r="BF512" i="13"/>
  <c r="BG512" i="13"/>
  <c r="BH512" i="13"/>
  <c r="BI512" i="13"/>
  <c r="BK512" i="13"/>
  <c r="J517" i="13"/>
  <c r="P517" i="13"/>
  <c r="R517" i="13"/>
  <c r="T517" i="13"/>
  <c r="BE517" i="13"/>
  <c r="BF517" i="13"/>
  <c r="BG517" i="13"/>
  <c r="BH517" i="13"/>
  <c r="BI517" i="13"/>
  <c r="BK517" i="13"/>
  <c r="J550" i="13"/>
  <c r="P550" i="13"/>
  <c r="R550" i="13"/>
  <c r="T550" i="13"/>
  <c r="BE550" i="13"/>
  <c r="BF550" i="13"/>
  <c r="BG550" i="13"/>
  <c r="BH550" i="13"/>
  <c r="BI550" i="13"/>
  <c r="BK550" i="13"/>
  <c r="J556" i="13"/>
  <c r="P556" i="13"/>
  <c r="R556" i="13"/>
  <c r="T556" i="13"/>
  <c r="BE556" i="13"/>
  <c r="BF556" i="13"/>
  <c r="BG556" i="13"/>
  <c r="BH556" i="13"/>
  <c r="BI556" i="13"/>
  <c r="BK556" i="13"/>
  <c r="J559" i="13"/>
  <c r="P559" i="13"/>
  <c r="R559" i="13"/>
  <c r="T559" i="13"/>
  <c r="BE559" i="13"/>
  <c r="BF559" i="13"/>
  <c r="BG559" i="13"/>
  <c r="BH559" i="13"/>
  <c r="BI559" i="13"/>
  <c r="BK559" i="13"/>
  <c r="J562" i="13"/>
  <c r="P562" i="13"/>
  <c r="R562" i="13"/>
  <c r="T562" i="13"/>
  <c r="BE562" i="13"/>
  <c r="BF562" i="13"/>
  <c r="BG562" i="13"/>
  <c r="BH562" i="13"/>
  <c r="BI562" i="13"/>
  <c r="BK562" i="13"/>
  <c r="J565" i="13"/>
  <c r="P565" i="13"/>
  <c r="R565" i="13"/>
  <c r="T565" i="13"/>
  <c r="BE565" i="13"/>
  <c r="BF565" i="13"/>
  <c r="BG565" i="13"/>
  <c r="BH565" i="13"/>
  <c r="BI565" i="13"/>
  <c r="BK565" i="13"/>
  <c r="J600" i="13"/>
  <c r="P600" i="13"/>
  <c r="R600" i="13"/>
  <c r="T600" i="13"/>
  <c r="BE600" i="13"/>
  <c r="BF600" i="13"/>
  <c r="BG600" i="13"/>
  <c r="BH600" i="13"/>
  <c r="BI600" i="13"/>
  <c r="BK600" i="13"/>
  <c r="J603" i="13"/>
  <c r="P603" i="13"/>
  <c r="R603" i="13"/>
  <c r="T603" i="13"/>
  <c r="BE603" i="13"/>
  <c r="BF603" i="13"/>
  <c r="BG603" i="13"/>
  <c r="BH603" i="13"/>
  <c r="BI603" i="13"/>
  <c r="BK603" i="13"/>
  <c r="J605" i="13"/>
  <c r="P605" i="13"/>
  <c r="R605" i="13"/>
  <c r="T605" i="13"/>
  <c r="BE605" i="13"/>
  <c r="BF605" i="13"/>
  <c r="BG605" i="13"/>
  <c r="BH605" i="13"/>
  <c r="BI605" i="13"/>
  <c r="BK605" i="13"/>
  <c r="J614" i="13"/>
  <c r="P614" i="13"/>
  <c r="R614" i="13"/>
  <c r="T614" i="13"/>
  <c r="BE614" i="13"/>
  <c r="BF614" i="13"/>
  <c r="BG614" i="13"/>
  <c r="BH614" i="13"/>
  <c r="BI614" i="13"/>
  <c r="BK614" i="13"/>
  <c r="J621" i="13"/>
  <c r="P621" i="13"/>
  <c r="R621" i="13"/>
  <c r="T621" i="13"/>
  <c r="BE621" i="13"/>
  <c r="BF621" i="13"/>
  <c r="BG621" i="13"/>
  <c r="BH621" i="13"/>
  <c r="BI621" i="13"/>
  <c r="BK621" i="13"/>
  <c r="J623" i="13"/>
  <c r="P623" i="13"/>
  <c r="R623" i="13"/>
  <c r="T623" i="13"/>
  <c r="BE623" i="13"/>
  <c r="BF623" i="13"/>
  <c r="BG623" i="13"/>
  <c r="BH623" i="13"/>
  <c r="BI623" i="13"/>
  <c r="BK623" i="13"/>
  <c r="J627" i="13"/>
  <c r="P627" i="13"/>
  <c r="R627" i="13"/>
  <c r="T627" i="13"/>
  <c r="BE627" i="13"/>
  <c r="BF627" i="13"/>
  <c r="BG627" i="13"/>
  <c r="BH627" i="13"/>
  <c r="BI627" i="13"/>
  <c r="BK627" i="13"/>
  <c r="J631" i="13"/>
  <c r="P631" i="13"/>
  <c r="R631" i="13"/>
  <c r="T631" i="13"/>
  <c r="BE631" i="13"/>
  <c r="BF631" i="13"/>
  <c r="BG631" i="13"/>
  <c r="BH631" i="13"/>
  <c r="BI631" i="13"/>
  <c r="BK631" i="13"/>
  <c r="J635" i="13"/>
  <c r="P635" i="13"/>
  <c r="R635" i="13"/>
  <c r="T635" i="13"/>
  <c r="BE635" i="13"/>
  <c r="BF635" i="13"/>
  <c r="BG635" i="13"/>
  <c r="BH635" i="13"/>
  <c r="BI635" i="13"/>
  <c r="BK635" i="13"/>
  <c r="J671" i="13"/>
  <c r="P671" i="13"/>
  <c r="R671" i="13"/>
  <c r="T671" i="13"/>
  <c r="BE671" i="13"/>
  <c r="BF671" i="13"/>
  <c r="BG671" i="13"/>
  <c r="BH671" i="13"/>
  <c r="BI671" i="13"/>
  <c r="BK671" i="13"/>
  <c r="J682" i="13"/>
  <c r="P682" i="13"/>
  <c r="R682" i="13"/>
  <c r="T682" i="13"/>
  <c r="BE682" i="13"/>
  <c r="BF682" i="13"/>
  <c r="BG682" i="13"/>
  <c r="BH682" i="13"/>
  <c r="BI682" i="13"/>
  <c r="BK682" i="13"/>
  <c r="J721" i="13"/>
  <c r="P721" i="13"/>
  <c r="R721" i="13"/>
  <c r="T721" i="13"/>
  <c r="BE721" i="13"/>
  <c r="BF721" i="13"/>
  <c r="BG721" i="13"/>
  <c r="BH721" i="13"/>
  <c r="BI721" i="13"/>
  <c r="BK721" i="13"/>
  <c r="J727" i="13"/>
  <c r="P727" i="13"/>
  <c r="R727" i="13"/>
  <c r="T727" i="13"/>
  <c r="BE727" i="13"/>
  <c r="BF727" i="13"/>
  <c r="BG727" i="13"/>
  <c r="BH727" i="13"/>
  <c r="BI727" i="13"/>
  <c r="BK727" i="13"/>
  <c r="J733" i="13"/>
  <c r="P733" i="13"/>
  <c r="R733" i="13"/>
  <c r="T733" i="13"/>
  <c r="BE733" i="13"/>
  <c r="BF733" i="13"/>
  <c r="BG733" i="13"/>
  <c r="BH733" i="13"/>
  <c r="BI733" i="13"/>
  <c r="BK733" i="13"/>
  <c r="P736" i="13"/>
  <c r="J737" i="13"/>
  <c r="P737" i="13"/>
  <c r="R737" i="13"/>
  <c r="R736" i="13" s="1"/>
  <c r="T737" i="13"/>
  <c r="BE737" i="13"/>
  <c r="BF737" i="13"/>
  <c r="BG737" i="13"/>
  <c r="BH737" i="13"/>
  <c r="BI737" i="13"/>
  <c r="BK737" i="13"/>
  <c r="BK736" i="13" s="1"/>
  <c r="J736" i="13" s="1"/>
  <c r="J64" i="13" s="1"/>
  <c r="J739" i="13"/>
  <c r="P739" i="13"/>
  <c r="R739" i="13"/>
  <c r="T739" i="13"/>
  <c r="BE739" i="13"/>
  <c r="BF739" i="13"/>
  <c r="BG739" i="13"/>
  <c r="BH739" i="13"/>
  <c r="BI739" i="13"/>
  <c r="BK739" i="13"/>
  <c r="J742" i="13"/>
  <c r="P742" i="13"/>
  <c r="R742" i="13"/>
  <c r="T742" i="13"/>
  <c r="BE742" i="13"/>
  <c r="BF742" i="13"/>
  <c r="BG742" i="13"/>
  <c r="BH742" i="13"/>
  <c r="BI742" i="13"/>
  <c r="BK742" i="13"/>
  <c r="J744" i="13"/>
  <c r="P744" i="13"/>
  <c r="R744" i="13"/>
  <c r="T744" i="13"/>
  <c r="BE744" i="13"/>
  <c r="BF744" i="13"/>
  <c r="BG744" i="13"/>
  <c r="BH744" i="13"/>
  <c r="BI744" i="13"/>
  <c r="BK744" i="13"/>
  <c r="J746" i="13"/>
  <c r="P746" i="13"/>
  <c r="R746" i="13"/>
  <c r="T746" i="13"/>
  <c r="BE746" i="13"/>
  <c r="BF746" i="13"/>
  <c r="BG746" i="13"/>
  <c r="BH746" i="13"/>
  <c r="BI746" i="13"/>
  <c r="BK746" i="13"/>
  <c r="J748" i="13"/>
  <c r="P748" i="13"/>
  <c r="R748" i="13"/>
  <c r="T748" i="13"/>
  <c r="T736" i="13" s="1"/>
  <c r="BE748" i="13"/>
  <c r="BF748" i="13"/>
  <c r="BG748" i="13"/>
  <c r="BH748" i="13"/>
  <c r="BI748" i="13"/>
  <c r="BK748" i="13"/>
  <c r="J777" i="13"/>
  <c r="P777" i="13"/>
  <c r="R777" i="13"/>
  <c r="T777" i="13"/>
  <c r="BE777" i="13"/>
  <c r="BF777" i="13"/>
  <c r="BG777" i="13"/>
  <c r="BH777" i="13"/>
  <c r="BI777" i="13"/>
  <c r="BK777" i="13"/>
  <c r="J781" i="13"/>
  <c r="P781" i="13"/>
  <c r="R781" i="13"/>
  <c r="T781" i="13"/>
  <c r="BE781" i="13"/>
  <c r="BF781" i="13"/>
  <c r="BG781" i="13"/>
  <c r="BH781" i="13"/>
  <c r="BI781" i="13"/>
  <c r="BK781" i="13"/>
  <c r="J783" i="13"/>
  <c r="P783" i="13"/>
  <c r="R783" i="13"/>
  <c r="T783" i="13"/>
  <c r="BE783" i="13"/>
  <c r="BF783" i="13"/>
  <c r="BG783" i="13"/>
  <c r="BH783" i="13"/>
  <c r="BI783" i="13"/>
  <c r="BK783" i="13"/>
  <c r="J785" i="13"/>
  <c r="P785" i="13"/>
  <c r="R785" i="13"/>
  <c r="T785" i="13"/>
  <c r="BE785" i="13"/>
  <c r="BF785" i="13"/>
  <c r="BG785" i="13"/>
  <c r="BH785" i="13"/>
  <c r="BI785" i="13"/>
  <c r="BK785" i="13"/>
  <c r="J789" i="13"/>
  <c r="P789" i="13"/>
  <c r="R789" i="13"/>
  <c r="T789" i="13"/>
  <c r="BE789" i="13"/>
  <c r="BF789" i="13"/>
  <c r="BG789" i="13"/>
  <c r="BH789" i="13"/>
  <c r="BI789" i="13"/>
  <c r="BK789" i="13"/>
  <c r="J791" i="13"/>
  <c r="P791" i="13"/>
  <c r="R791" i="13"/>
  <c r="T791" i="13"/>
  <c r="BE791" i="13"/>
  <c r="BF791" i="13"/>
  <c r="BG791" i="13"/>
  <c r="BH791" i="13"/>
  <c r="BI791" i="13"/>
  <c r="BK791" i="13"/>
  <c r="R793" i="13"/>
  <c r="J794" i="13"/>
  <c r="P794" i="13"/>
  <c r="P793" i="13" s="1"/>
  <c r="R794" i="13"/>
  <c r="T794" i="13"/>
  <c r="T793" i="13" s="1"/>
  <c r="BE794" i="13"/>
  <c r="BF794" i="13"/>
  <c r="BG794" i="13"/>
  <c r="BH794" i="13"/>
  <c r="BI794" i="13"/>
  <c r="BK794" i="13"/>
  <c r="J797" i="13"/>
  <c r="P797" i="13"/>
  <c r="R797" i="13"/>
  <c r="T797" i="13"/>
  <c r="BE797" i="13"/>
  <c r="BF797" i="13"/>
  <c r="BG797" i="13"/>
  <c r="BH797" i="13"/>
  <c r="BI797" i="13"/>
  <c r="BK797" i="13"/>
  <c r="BK793" i="13" s="1"/>
  <c r="J793" i="13" s="1"/>
  <c r="J65" i="13" s="1"/>
  <c r="J799" i="13"/>
  <c r="P799" i="13"/>
  <c r="R799" i="13"/>
  <c r="T799" i="13"/>
  <c r="BE799" i="13"/>
  <c r="BF799" i="13"/>
  <c r="BG799" i="13"/>
  <c r="BH799" i="13"/>
  <c r="BI799" i="13"/>
  <c r="BK799" i="13"/>
  <c r="J801" i="13"/>
  <c r="P801" i="13"/>
  <c r="R801" i="13"/>
  <c r="T801" i="13"/>
  <c r="BE801" i="13"/>
  <c r="BF801" i="13"/>
  <c r="BG801" i="13"/>
  <c r="BH801" i="13"/>
  <c r="BI801" i="13"/>
  <c r="BK801" i="13"/>
  <c r="J803" i="13"/>
  <c r="P803" i="13"/>
  <c r="R803" i="13"/>
  <c r="T803" i="13"/>
  <c r="BE803" i="13"/>
  <c r="BF803" i="13"/>
  <c r="BG803" i="13"/>
  <c r="BH803" i="13"/>
  <c r="BI803" i="13"/>
  <c r="BK803" i="13"/>
  <c r="J805" i="13"/>
  <c r="P805" i="13"/>
  <c r="R805" i="13"/>
  <c r="T805" i="13"/>
  <c r="BE805" i="13"/>
  <c r="BF805" i="13"/>
  <c r="BG805" i="13"/>
  <c r="BH805" i="13"/>
  <c r="BI805" i="13"/>
  <c r="BK805" i="13"/>
  <c r="J807" i="13"/>
  <c r="P807" i="13"/>
  <c r="R807" i="13"/>
  <c r="T807" i="13"/>
  <c r="BE807" i="13"/>
  <c r="BF807" i="13"/>
  <c r="BG807" i="13"/>
  <c r="BH807" i="13"/>
  <c r="BI807" i="13"/>
  <c r="BK807" i="13"/>
  <c r="P809" i="13"/>
  <c r="J810" i="13"/>
  <c r="P810" i="13"/>
  <c r="R810" i="13"/>
  <c r="R809" i="13" s="1"/>
  <c r="T810" i="13"/>
  <c r="BE810" i="13"/>
  <c r="BF810" i="13"/>
  <c r="BG810" i="13"/>
  <c r="BH810" i="13"/>
  <c r="BI810" i="13"/>
  <c r="BK810" i="13"/>
  <c r="BK809" i="13" s="1"/>
  <c r="J809" i="13" s="1"/>
  <c r="J66" i="13" s="1"/>
  <c r="J814" i="13"/>
  <c r="P814" i="13"/>
  <c r="R814" i="13"/>
  <c r="T814" i="13"/>
  <c r="BE814" i="13"/>
  <c r="BF814" i="13"/>
  <c r="BG814" i="13"/>
  <c r="BH814" i="13"/>
  <c r="BI814" i="13"/>
  <c r="BK814" i="13"/>
  <c r="J815" i="13"/>
  <c r="P815" i="13"/>
  <c r="R815" i="13"/>
  <c r="T815" i="13"/>
  <c r="BE815" i="13"/>
  <c r="BF815" i="13"/>
  <c r="BG815" i="13"/>
  <c r="BH815" i="13"/>
  <c r="BI815" i="13"/>
  <c r="BK815" i="13"/>
  <c r="J818" i="13"/>
  <c r="P818" i="13"/>
  <c r="R818" i="13"/>
  <c r="T818" i="13"/>
  <c r="BE818" i="13"/>
  <c r="BF818" i="13"/>
  <c r="BG818" i="13"/>
  <c r="BH818" i="13"/>
  <c r="BI818" i="13"/>
  <c r="BK818" i="13"/>
  <c r="J819" i="13"/>
  <c r="P819" i="13"/>
  <c r="R819" i="13"/>
  <c r="T819" i="13"/>
  <c r="BE819" i="13"/>
  <c r="BF819" i="13"/>
  <c r="BG819" i="13"/>
  <c r="BH819" i="13"/>
  <c r="BI819" i="13"/>
  <c r="BK819" i="13"/>
  <c r="J823" i="13"/>
  <c r="P823" i="13"/>
  <c r="R823" i="13"/>
  <c r="T823" i="13"/>
  <c r="BE823" i="13"/>
  <c r="BF823" i="13"/>
  <c r="BG823" i="13"/>
  <c r="BH823" i="13"/>
  <c r="BI823" i="13"/>
  <c r="BK823" i="13"/>
  <c r="J827" i="13"/>
  <c r="P827" i="13"/>
  <c r="R827" i="13"/>
  <c r="T827" i="13"/>
  <c r="T809" i="13" s="1"/>
  <c r="BE827" i="13"/>
  <c r="BF827" i="13"/>
  <c r="BG827" i="13"/>
  <c r="BH827" i="13"/>
  <c r="BI827" i="13"/>
  <c r="BK827" i="13"/>
  <c r="J831" i="13"/>
  <c r="P831" i="13"/>
  <c r="R831" i="13"/>
  <c r="T831" i="13"/>
  <c r="BE831" i="13"/>
  <c r="BF831" i="13"/>
  <c r="BG831" i="13"/>
  <c r="BH831" i="13"/>
  <c r="BI831" i="13"/>
  <c r="BK831" i="13"/>
  <c r="J834" i="13"/>
  <c r="P834" i="13"/>
  <c r="R834" i="13"/>
  <c r="T834" i="13"/>
  <c r="BE834" i="13"/>
  <c r="BF834" i="13"/>
  <c r="BG834" i="13"/>
  <c r="BH834" i="13"/>
  <c r="BI834" i="13"/>
  <c r="BK834" i="13"/>
  <c r="J839" i="13"/>
  <c r="P839" i="13"/>
  <c r="R839" i="13"/>
  <c r="T839" i="13"/>
  <c r="BE839" i="13"/>
  <c r="BF839" i="13"/>
  <c r="BG839" i="13"/>
  <c r="BH839" i="13"/>
  <c r="BI839" i="13"/>
  <c r="BK839" i="13"/>
  <c r="J840" i="13"/>
  <c r="P840" i="13"/>
  <c r="R840" i="13"/>
  <c r="T840" i="13"/>
  <c r="BE840" i="13"/>
  <c r="BF840" i="13"/>
  <c r="BG840" i="13"/>
  <c r="BH840" i="13"/>
  <c r="BI840" i="13"/>
  <c r="BK840" i="13"/>
  <c r="R842" i="13"/>
  <c r="J843" i="13"/>
  <c r="P843" i="13"/>
  <c r="P842" i="13" s="1"/>
  <c r="R843" i="13"/>
  <c r="T843" i="13"/>
  <c r="T842" i="13" s="1"/>
  <c r="BE843" i="13"/>
  <c r="BF843" i="13"/>
  <c r="BG843" i="13"/>
  <c r="BH843" i="13"/>
  <c r="BI843" i="13"/>
  <c r="BK843" i="13"/>
  <c r="BK842" i="13" s="1"/>
  <c r="J842" i="13" s="1"/>
  <c r="J67" i="13" s="1"/>
  <c r="J848" i="13"/>
  <c r="P848" i="13"/>
  <c r="R848" i="13"/>
  <c r="T848" i="13"/>
  <c r="BE848" i="13"/>
  <c r="BF848" i="13"/>
  <c r="BG848" i="13"/>
  <c r="BH848" i="13"/>
  <c r="BI848" i="13"/>
  <c r="BK848" i="13"/>
  <c r="J850" i="13"/>
  <c r="P850" i="13"/>
  <c r="R850" i="13"/>
  <c r="T850" i="13"/>
  <c r="BE850" i="13"/>
  <c r="BF850" i="13"/>
  <c r="BG850" i="13"/>
  <c r="BH850" i="13"/>
  <c r="BI850" i="13"/>
  <c r="BK850" i="13"/>
  <c r="J852" i="13"/>
  <c r="P852" i="13"/>
  <c r="R852" i="13"/>
  <c r="T852" i="13"/>
  <c r="BE852" i="13"/>
  <c r="BF852" i="13"/>
  <c r="BG852" i="13"/>
  <c r="BH852" i="13"/>
  <c r="BI852" i="13"/>
  <c r="BK852" i="13"/>
  <c r="J854" i="13"/>
  <c r="P854" i="13"/>
  <c r="R854" i="13"/>
  <c r="T854" i="13"/>
  <c r="BE854" i="13"/>
  <c r="BF854" i="13"/>
  <c r="BG854" i="13"/>
  <c r="BH854" i="13"/>
  <c r="BI854" i="13"/>
  <c r="BK854" i="13"/>
  <c r="J856" i="13"/>
  <c r="P856" i="13"/>
  <c r="R856" i="13"/>
  <c r="T856" i="13"/>
  <c r="BE856" i="13"/>
  <c r="BF856" i="13"/>
  <c r="BG856" i="13"/>
  <c r="BH856" i="13"/>
  <c r="BI856" i="13"/>
  <c r="BK856" i="13"/>
  <c r="J858" i="13"/>
  <c r="P858" i="13"/>
  <c r="R858" i="13"/>
  <c r="T858" i="13"/>
  <c r="BE858" i="13"/>
  <c r="BF858" i="13"/>
  <c r="BG858" i="13"/>
  <c r="BH858" i="13"/>
  <c r="BI858" i="13"/>
  <c r="BK858" i="13"/>
  <c r="J862" i="13"/>
  <c r="P862" i="13"/>
  <c r="R862" i="13"/>
  <c r="T862" i="13"/>
  <c r="BE862" i="13"/>
  <c r="BF862" i="13"/>
  <c r="BG862" i="13"/>
  <c r="BH862" i="13"/>
  <c r="BI862" i="13"/>
  <c r="BK862" i="13"/>
  <c r="P864" i="13"/>
  <c r="J865" i="13"/>
  <c r="P865" i="13"/>
  <c r="R865" i="13"/>
  <c r="R864" i="13" s="1"/>
  <c r="T865" i="13"/>
  <c r="BE865" i="13"/>
  <c r="BF865" i="13"/>
  <c r="BG865" i="13"/>
  <c r="BH865" i="13"/>
  <c r="BI865" i="13"/>
  <c r="BK865" i="13"/>
  <c r="BK864" i="13" s="1"/>
  <c r="J864" i="13" s="1"/>
  <c r="J68" i="13" s="1"/>
  <c r="J867" i="13"/>
  <c r="P867" i="13"/>
  <c r="R867" i="13"/>
  <c r="T867" i="13"/>
  <c r="BE867" i="13"/>
  <c r="BF867" i="13"/>
  <c r="BG867" i="13"/>
  <c r="BH867" i="13"/>
  <c r="BI867" i="13"/>
  <c r="BK867" i="13"/>
  <c r="J872" i="13"/>
  <c r="P872" i="13"/>
  <c r="R872" i="13"/>
  <c r="T872" i="13"/>
  <c r="BE872" i="13"/>
  <c r="BF872" i="13"/>
  <c r="BG872" i="13"/>
  <c r="BH872" i="13"/>
  <c r="BI872" i="13"/>
  <c r="BK872" i="13"/>
  <c r="J874" i="13"/>
  <c r="P874" i="13"/>
  <c r="R874" i="13"/>
  <c r="T874" i="13"/>
  <c r="BE874" i="13"/>
  <c r="BF874" i="13"/>
  <c r="BG874" i="13"/>
  <c r="BH874" i="13"/>
  <c r="BI874" i="13"/>
  <c r="BK874" i="13"/>
  <c r="J876" i="13"/>
  <c r="P876" i="13"/>
  <c r="R876" i="13"/>
  <c r="T876" i="13"/>
  <c r="BE876" i="13"/>
  <c r="BF876" i="13"/>
  <c r="BG876" i="13"/>
  <c r="BH876" i="13"/>
  <c r="BI876" i="13"/>
  <c r="BK876" i="13"/>
  <c r="J878" i="13"/>
  <c r="P878" i="13"/>
  <c r="R878" i="13"/>
  <c r="T878" i="13"/>
  <c r="BE878" i="13"/>
  <c r="BF878" i="13"/>
  <c r="BG878" i="13"/>
  <c r="BH878" i="13"/>
  <c r="BI878" i="13"/>
  <c r="BK878" i="13"/>
  <c r="J881" i="13"/>
  <c r="P881" i="13"/>
  <c r="R881" i="13"/>
  <c r="T881" i="13"/>
  <c r="T864" i="13" s="1"/>
  <c r="BE881" i="13"/>
  <c r="BF881" i="13"/>
  <c r="BG881" i="13"/>
  <c r="BH881" i="13"/>
  <c r="BI881" i="13"/>
  <c r="BK881" i="13"/>
  <c r="J883" i="13"/>
  <c r="P883" i="13"/>
  <c r="R883" i="13"/>
  <c r="T883" i="13"/>
  <c r="BE883" i="13"/>
  <c r="BF883" i="13"/>
  <c r="BG883" i="13"/>
  <c r="BH883" i="13"/>
  <c r="BI883" i="13"/>
  <c r="BK883" i="13"/>
  <c r="J886" i="13"/>
  <c r="P886" i="13"/>
  <c r="R886" i="13"/>
  <c r="T886" i="13"/>
  <c r="BE886" i="13"/>
  <c r="BF886" i="13"/>
  <c r="BG886" i="13"/>
  <c r="BH886" i="13"/>
  <c r="BI886" i="13"/>
  <c r="BK886" i="13"/>
  <c r="J890" i="13"/>
  <c r="P890" i="13"/>
  <c r="R890" i="13"/>
  <c r="T890" i="13"/>
  <c r="BE890" i="13"/>
  <c r="BF890" i="13"/>
  <c r="BG890" i="13"/>
  <c r="BH890" i="13"/>
  <c r="BI890" i="13"/>
  <c r="BK890" i="13"/>
  <c r="J892" i="13"/>
  <c r="P892" i="13"/>
  <c r="R892" i="13"/>
  <c r="T892" i="13"/>
  <c r="BE892" i="13"/>
  <c r="BF892" i="13"/>
  <c r="BG892" i="13"/>
  <c r="BH892" i="13"/>
  <c r="BI892" i="13"/>
  <c r="BK892" i="13"/>
  <c r="J896" i="13"/>
  <c r="P896" i="13"/>
  <c r="R896" i="13"/>
  <c r="T896" i="13"/>
  <c r="BE896" i="13"/>
  <c r="BF896" i="13"/>
  <c r="BG896" i="13"/>
  <c r="BH896" i="13"/>
  <c r="BI896" i="13"/>
  <c r="BK896" i="13"/>
  <c r="J899" i="13"/>
  <c r="P899" i="13"/>
  <c r="R899" i="13"/>
  <c r="T899" i="13"/>
  <c r="BE899" i="13"/>
  <c r="BF899" i="13"/>
  <c r="BG899" i="13"/>
  <c r="BH899" i="13"/>
  <c r="BI899" i="13"/>
  <c r="BK899" i="13"/>
  <c r="J901" i="13"/>
  <c r="P901" i="13"/>
  <c r="R901" i="13"/>
  <c r="T901" i="13"/>
  <c r="BE901" i="13"/>
  <c r="BF901" i="13"/>
  <c r="BG901" i="13"/>
  <c r="BH901" i="13"/>
  <c r="BI901" i="13"/>
  <c r="BK901" i="13"/>
  <c r="J903" i="13"/>
  <c r="P903" i="13"/>
  <c r="R903" i="13"/>
  <c r="T903" i="13"/>
  <c r="BE903" i="13"/>
  <c r="BF903" i="13"/>
  <c r="BG903" i="13"/>
  <c r="BH903" i="13"/>
  <c r="BI903" i="13"/>
  <c r="BK903" i="13"/>
  <c r="J905" i="13"/>
  <c r="P905" i="13"/>
  <c r="R905" i="13"/>
  <c r="T905" i="13"/>
  <c r="BE905" i="13"/>
  <c r="BF905" i="13"/>
  <c r="BG905" i="13"/>
  <c r="BH905" i="13"/>
  <c r="BI905" i="13"/>
  <c r="BK905" i="13"/>
  <c r="J907" i="13"/>
  <c r="P907" i="13"/>
  <c r="R907" i="13"/>
  <c r="T907" i="13"/>
  <c r="BE907" i="13"/>
  <c r="BF907" i="13"/>
  <c r="BG907" i="13"/>
  <c r="BH907" i="13"/>
  <c r="BI907" i="13"/>
  <c r="BK907" i="13"/>
  <c r="J909" i="13"/>
  <c r="P909" i="13"/>
  <c r="R909" i="13"/>
  <c r="T909" i="13"/>
  <c r="BE909" i="13"/>
  <c r="BF909" i="13"/>
  <c r="BG909" i="13"/>
  <c r="BH909" i="13"/>
  <c r="BI909" i="13"/>
  <c r="BK909" i="13"/>
  <c r="J911" i="13"/>
  <c r="P911" i="13"/>
  <c r="R911" i="13"/>
  <c r="T911" i="13"/>
  <c r="BE911" i="13"/>
  <c r="BF911" i="13"/>
  <c r="BG911" i="13"/>
  <c r="BH911" i="13"/>
  <c r="BI911" i="13"/>
  <c r="BK911" i="13"/>
  <c r="J918" i="13"/>
  <c r="P918" i="13"/>
  <c r="R918" i="13"/>
  <c r="T918" i="13"/>
  <c r="BE918" i="13"/>
  <c r="BF918" i="13"/>
  <c r="BG918" i="13"/>
  <c r="BH918" i="13"/>
  <c r="BI918" i="13"/>
  <c r="BK918" i="13"/>
  <c r="J920" i="13"/>
  <c r="P920" i="13"/>
  <c r="R920" i="13"/>
  <c r="T920" i="13"/>
  <c r="BE920" i="13"/>
  <c r="BF920" i="13"/>
  <c r="BG920" i="13"/>
  <c r="BH920" i="13"/>
  <c r="BI920" i="13"/>
  <c r="BK920" i="13"/>
  <c r="J955" i="13"/>
  <c r="P955" i="13"/>
  <c r="R955" i="13"/>
  <c r="T955" i="13"/>
  <c r="BE955" i="13"/>
  <c r="BF955" i="13"/>
  <c r="BG955" i="13"/>
  <c r="BH955" i="13"/>
  <c r="BI955" i="13"/>
  <c r="BK955" i="13"/>
  <c r="R959" i="13"/>
  <c r="J960" i="13"/>
  <c r="P960" i="13"/>
  <c r="P959" i="13" s="1"/>
  <c r="R960" i="13"/>
  <c r="T960" i="13"/>
  <c r="T959" i="13" s="1"/>
  <c r="BE960" i="13"/>
  <c r="BF960" i="13"/>
  <c r="BG960" i="13"/>
  <c r="BH960" i="13"/>
  <c r="BI960" i="13"/>
  <c r="BK960" i="13"/>
  <c r="J961" i="13"/>
  <c r="P961" i="13"/>
  <c r="R961" i="13"/>
  <c r="T961" i="13"/>
  <c r="BE961" i="13"/>
  <c r="BF961" i="13"/>
  <c r="BG961" i="13"/>
  <c r="BH961" i="13"/>
  <c r="BI961" i="13"/>
  <c r="BK961" i="13"/>
  <c r="BK959" i="13" s="1"/>
  <c r="J959" i="13" s="1"/>
  <c r="J69" i="13" s="1"/>
  <c r="J962" i="13"/>
  <c r="P962" i="13"/>
  <c r="R962" i="13"/>
  <c r="T962" i="13"/>
  <c r="BE962" i="13"/>
  <c r="BF962" i="13"/>
  <c r="BG962" i="13"/>
  <c r="BH962" i="13"/>
  <c r="BI962" i="13"/>
  <c r="BK962" i="13"/>
  <c r="J964" i="13"/>
  <c r="P964" i="13"/>
  <c r="R964" i="13"/>
  <c r="T964" i="13"/>
  <c r="BE964" i="13"/>
  <c r="BF964" i="13"/>
  <c r="BG964" i="13"/>
  <c r="BH964" i="13"/>
  <c r="BI964" i="13"/>
  <c r="BK964" i="13"/>
  <c r="J966" i="13"/>
  <c r="P966" i="13"/>
  <c r="R966" i="13"/>
  <c r="T966" i="13"/>
  <c r="BE966" i="13"/>
  <c r="BF966" i="13"/>
  <c r="BG966" i="13"/>
  <c r="BH966" i="13"/>
  <c r="BI966" i="13"/>
  <c r="BK966" i="13"/>
  <c r="J967" i="13"/>
  <c r="P967" i="13"/>
  <c r="R967" i="13"/>
  <c r="T967" i="13"/>
  <c r="BE967" i="13"/>
  <c r="BF967" i="13"/>
  <c r="BG967" i="13"/>
  <c r="BH967" i="13"/>
  <c r="BI967" i="13"/>
  <c r="BK967" i="13"/>
  <c r="J969" i="13"/>
  <c r="P969" i="13"/>
  <c r="R969" i="13"/>
  <c r="T969" i="13"/>
  <c r="BE969" i="13"/>
  <c r="BF969" i="13"/>
  <c r="BG969" i="13"/>
  <c r="BH969" i="13"/>
  <c r="BI969" i="13"/>
  <c r="BK969" i="13"/>
  <c r="J971" i="13"/>
  <c r="P971" i="13"/>
  <c r="R971" i="13"/>
  <c r="T971" i="13"/>
  <c r="BE971" i="13"/>
  <c r="BF971" i="13"/>
  <c r="BG971" i="13"/>
  <c r="BH971" i="13"/>
  <c r="BI971" i="13"/>
  <c r="BK971" i="13"/>
  <c r="P973" i="13"/>
  <c r="T973" i="13"/>
  <c r="J974" i="13"/>
  <c r="P974" i="13"/>
  <c r="R974" i="13"/>
  <c r="R973" i="13" s="1"/>
  <c r="T974" i="13"/>
  <c r="BE974" i="13"/>
  <c r="BF974" i="13"/>
  <c r="BG974" i="13"/>
  <c r="BH974" i="13"/>
  <c r="BI974" i="13"/>
  <c r="BK974" i="13"/>
  <c r="BK973" i="13" s="1"/>
  <c r="J973" i="13" s="1"/>
  <c r="J70" i="13" s="1"/>
  <c r="P976" i="13"/>
  <c r="T976" i="13"/>
  <c r="J977" i="13"/>
  <c r="P977" i="13"/>
  <c r="R977" i="13"/>
  <c r="R976" i="13" s="1"/>
  <c r="T977" i="13"/>
  <c r="BE977" i="13"/>
  <c r="BF977" i="13"/>
  <c r="BG977" i="13"/>
  <c r="BH977" i="13"/>
  <c r="BI977" i="13"/>
  <c r="BK977" i="13"/>
  <c r="BK976" i="13" s="1"/>
  <c r="J981" i="13"/>
  <c r="P981" i="13"/>
  <c r="R981" i="13"/>
  <c r="T981" i="13"/>
  <c r="BE981" i="13"/>
  <c r="BF981" i="13"/>
  <c r="BG981" i="13"/>
  <c r="BH981" i="13"/>
  <c r="BI981" i="13"/>
  <c r="BK981" i="13"/>
  <c r="J987" i="13"/>
  <c r="P987" i="13"/>
  <c r="R987" i="13"/>
  <c r="T987" i="13"/>
  <c r="BE987" i="13"/>
  <c r="BF987" i="13"/>
  <c r="BG987" i="13"/>
  <c r="BH987" i="13"/>
  <c r="BI987" i="13"/>
  <c r="BK987" i="13"/>
  <c r="J992" i="13"/>
  <c r="P992" i="13"/>
  <c r="R992" i="13"/>
  <c r="T992" i="13"/>
  <c r="BE992" i="13"/>
  <c r="BF992" i="13"/>
  <c r="BG992" i="13"/>
  <c r="BH992" i="13"/>
  <c r="BI992" i="13"/>
  <c r="BK992" i="13"/>
  <c r="J994" i="13"/>
  <c r="P994" i="13"/>
  <c r="R994" i="13"/>
  <c r="T994" i="13"/>
  <c r="BE994" i="13"/>
  <c r="BF994" i="13"/>
  <c r="BG994" i="13"/>
  <c r="BH994" i="13"/>
  <c r="BI994" i="13"/>
  <c r="BK994" i="13"/>
  <c r="J996" i="13"/>
  <c r="P996" i="13"/>
  <c r="R996" i="13"/>
  <c r="T996" i="13"/>
  <c r="BE996" i="13"/>
  <c r="BF996" i="13"/>
  <c r="BG996" i="13"/>
  <c r="BH996" i="13"/>
  <c r="BI996" i="13"/>
  <c r="BK996" i="13"/>
  <c r="J1000" i="13"/>
  <c r="P1000" i="13"/>
  <c r="R1000" i="13"/>
  <c r="T1000" i="13"/>
  <c r="BE1000" i="13"/>
  <c r="BF1000" i="13"/>
  <c r="BG1000" i="13"/>
  <c r="BH1000" i="13"/>
  <c r="BI1000" i="13"/>
  <c r="BK1000" i="13"/>
  <c r="J1006" i="13"/>
  <c r="P1006" i="13"/>
  <c r="R1006" i="13"/>
  <c r="T1006" i="13"/>
  <c r="BE1006" i="13"/>
  <c r="BF1006" i="13"/>
  <c r="BG1006" i="13"/>
  <c r="BH1006" i="13"/>
  <c r="BI1006" i="13"/>
  <c r="BK1006" i="13"/>
  <c r="J1010" i="13"/>
  <c r="P1010" i="13"/>
  <c r="R1010" i="13"/>
  <c r="T1010" i="13"/>
  <c r="BE1010" i="13"/>
  <c r="BF1010" i="13"/>
  <c r="BG1010" i="13"/>
  <c r="BH1010" i="13"/>
  <c r="BI1010" i="13"/>
  <c r="BK1010" i="13"/>
  <c r="J1013" i="13"/>
  <c r="P1013" i="13"/>
  <c r="R1013" i="13"/>
  <c r="T1013" i="13"/>
  <c r="BE1013" i="13"/>
  <c r="BF1013" i="13"/>
  <c r="BG1013" i="13"/>
  <c r="BH1013" i="13"/>
  <c r="BI1013" i="13"/>
  <c r="BK1013" i="13"/>
  <c r="J1016" i="13"/>
  <c r="P1016" i="13"/>
  <c r="R1016" i="13"/>
  <c r="T1016" i="13"/>
  <c r="BE1016" i="13"/>
  <c r="BF1016" i="13"/>
  <c r="BG1016" i="13"/>
  <c r="BH1016" i="13"/>
  <c r="BI1016" i="13"/>
  <c r="BK1016" i="13"/>
  <c r="R1017" i="13"/>
  <c r="J1018" i="13"/>
  <c r="P1018" i="13"/>
  <c r="P1017" i="13" s="1"/>
  <c r="R1018" i="13"/>
  <c r="T1018" i="13"/>
  <c r="T1017" i="13" s="1"/>
  <c r="BE1018" i="13"/>
  <c r="BF1018" i="13"/>
  <c r="BG1018" i="13"/>
  <c r="BH1018" i="13"/>
  <c r="BI1018" i="13"/>
  <c r="BK1018" i="13"/>
  <c r="J1022" i="13"/>
  <c r="P1022" i="13"/>
  <c r="R1022" i="13"/>
  <c r="T1022" i="13"/>
  <c r="BE1022" i="13"/>
  <c r="BF1022" i="13"/>
  <c r="BG1022" i="13"/>
  <c r="BH1022" i="13"/>
  <c r="BI1022" i="13"/>
  <c r="BK1022" i="13"/>
  <c r="BK1017" i="13" s="1"/>
  <c r="J1017" i="13" s="1"/>
  <c r="J73" i="13" s="1"/>
  <c r="J1024" i="13"/>
  <c r="P1024" i="13"/>
  <c r="R1024" i="13"/>
  <c r="T1024" i="13"/>
  <c r="BE1024" i="13"/>
  <c r="BF1024" i="13"/>
  <c r="BG1024" i="13"/>
  <c r="BH1024" i="13"/>
  <c r="BI1024" i="13"/>
  <c r="BK1024" i="13"/>
  <c r="J1028" i="13"/>
  <c r="P1028" i="13"/>
  <c r="R1028" i="13"/>
  <c r="T1028" i="13"/>
  <c r="BE1028" i="13"/>
  <c r="BF1028" i="13"/>
  <c r="BG1028" i="13"/>
  <c r="BH1028" i="13"/>
  <c r="BI1028" i="13"/>
  <c r="BK1028" i="13"/>
  <c r="J1032" i="13"/>
  <c r="P1032" i="13"/>
  <c r="R1032" i="13"/>
  <c r="T1032" i="13"/>
  <c r="BE1032" i="13"/>
  <c r="BF1032" i="13"/>
  <c r="BG1032" i="13"/>
  <c r="BH1032" i="13"/>
  <c r="BI1032" i="13"/>
  <c r="BK1032" i="13"/>
  <c r="J1036" i="13"/>
  <c r="P1036" i="13"/>
  <c r="R1036" i="13"/>
  <c r="T1036" i="13"/>
  <c r="BE1036" i="13"/>
  <c r="BF1036" i="13"/>
  <c r="BG1036" i="13"/>
  <c r="BH1036" i="13"/>
  <c r="BI1036" i="13"/>
  <c r="BK1036" i="13"/>
  <c r="J1040" i="13"/>
  <c r="P1040" i="13"/>
  <c r="R1040" i="13"/>
  <c r="T1040" i="13"/>
  <c r="BE1040" i="13"/>
  <c r="BF1040" i="13"/>
  <c r="BG1040" i="13"/>
  <c r="BH1040" i="13"/>
  <c r="BI1040" i="13"/>
  <c r="BK1040" i="13"/>
  <c r="J1044" i="13"/>
  <c r="P1044" i="13"/>
  <c r="R1044" i="13"/>
  <c r="T1044" i="13"/>
  <c r="BE1044" i="13"/>
  <c r="BF1044" i="13"/>
  <c r="BG1044" i="13"/>
  <c r="BH1044" i="13"/>
  <c r="BI1044" i="13"/>
  <c r="BK1044" i="13"/>
  <c r="J1048" i="13"/>
  <c r="P1048" i="13"/>
  <c r="R1048" i="13"/>
  <c r="T1048" i="13"/>
  <c r="BE1048" i="13"/>
  <c r="BF1048" i="13"/>
  <c r="BG1048" i="13"/>
  <c r="BH1048" i="13"/>
  <c r="BI1048" i="13"/>
  <c r="BK1048" i="13"/>
  <c r="J1052" i="13"/>
  <c r="P1052" i="13"/>
  <c r="R1052" i="13"/>
  <c r="T1052" i="13"/>
  <c r="BE1052" i="13"/>
  <c r="BF1052" i="13"/>
  <c r="BG1052" i="13"/>
  <c r="BH1052" i="13"/>
  <c r="BI1052" i="13"/>
  <c r="BK1052" i="13"/>
  <c r="J1054" i="13"/>
  <c r="P1054" i="13"/>
  <c r="R1054" i="13"/>
  <c r="T1054" i="13"/>
  <c r="BE1054" i="13"/>
  <c r="BF1054" i="13"/>
  <c r="BG1054" i="13"/>
  <c r="BH1054" i="13"/>
  <c r="BI1054" i="13"/>
  <c r="BK1054" i="13"/>
  <c r="J1059" i="13"/>
  <c r="P1059" i="13"/>
  <c r="R1059" i="13"/>
  <c r="T1059" i="13"/>
  <c r="BE1059" i="13"/>
  <c r="BF1059" i="13"/>
  <c r="BG1059" i="13"/>
  <c r="BH1059" i="13"/>
  <c r="BI1059" i="13"/>
  <c r="BK1059" i="13"/>
  <c r="T1060" i="13"/>
  <c r="J1061" i="13"/>
  <c r="P1061" i="13"/>
  <c r="R1061" i="13"/>
  <c r="R1060" i="13" s="1"/>
  <c r="T1061" i="13"/>
  <c r="BE1061" i="13"/>
  <c r="BF1061" i="13"/>
  <c r="BG1061" i="13"/>
  <c r="BH1061" i="13"/>
  <c r="BI1061" i="13"/>
  <c r="BK1061" i="13"/>
  <c r="BK1060" i="13" s="1"/>
  <c r="J1060" i="13" s="1"/>
  <c r="J74" i="13" s="1"/>
  <c r="J1065" i="13"/>
  <c r="P1065" i="13"/>
  <c r="R1065" i="13"/>
  <c r="T1065" i="13"/>
  <c r="BE1065" i="13"/>
  <c r="BF1065" i="13"/>
  <c r="BG1065" i="13"/>
  <c r="BH1065" i="13"/>
  <c r="BI1065" i="13"/>
  <c r="BK1065" i="13"/>
  <c r="J1070" i="13"/>
  <c r="P1070" i="13"/>
  <c r="R1070" i="13"/>
  <c r="T1070" i="13"/>
  <c r="BE1070" i="13"/>
  <c r="BF1070" i="13"/>
  <c r="BG1070" i="13"/>
  <c r="BH1070" i="13"/>
  <c r="BI1070" i="13"/>
  <c r="BK1070" i="13"/>
  <c r="J1072" i="13"/>
  <c r="P1072" i="13"/>
  <c r="R1072" i="13"/>
  <c r="T1072" i="13"/>
  <c r="BE1072" i="13"/>
  <c r="BF1072" i="13"/>
  <c r="BG1072" i="13"/>
  <c r="BH1072" i="13"/>
  <c r="BI1072" i="13"/>
  <c r="BK1072" i="13"/>
  <c r="J1074" i="13"/>
  <c r="P1074" i="13"/>
  <c r="R1074" i="13"/>
  <c r="T1074" i="13"/>
  <c r="BE1074" i="13"/>
  <c r="BF1074" i="13"/>
  <c r="BG1074" i="13"/>
  <c r="BH1074" i="13"/>
  <c r="BI1074" i="13"/>
  <c r="BK1074" i="13"/>
  <c r="J1077" i="13"/>
  <c r="P1077" i="13"/>
  <c r="R1077" i="13"/>
  <c r="T1077" i="13"/>
  <c r="BE1077" i="13"/>
  <c r="BF1077" i="13"/>
  <c r="BG1077" i="13"/>
  <c r="BH1077" i="13"/>
  <c r="BI1077" i="13"/>
  <c r="BK1077" i="13"/>
  <c r="J1079" i="13"/>
  <c r="P1079" i="13"/>
  <c r="R1079" i="13"/>
  <c r="T1079" i="13"/>
  <c r="BE1079" i="13"/>
  <c r="BF1079" i="13"/>
  <c r="BG1079" i="13"/>
  <c r="BH1079" i="13"/>
  <c r="BI1079" i="13"/>
  <c r="BK1079" i="13"/>
  <c r="J1082" i="13"/>
  <c r="P1082" i="13"/>
  <c r="R1082" i="13"/>
  <c r="T1082" i="13"/>
  <c r="BE1082" i="13"/>
  <c r="BF1082" i="13"/>
  <c r="BG1082" i="13"/>
  <c r="BH1082" i="13"/>
  <c r="BI1082" i="13"/>
  <c r="BK1082" i="13"/>
  <c r="J1086" i="13"/>
  <c r="P1086" i="13"/>
  <c r="R1086" i="13"/>
  <c r="T1086" i="13"/>
  <c r="BE1086" i="13"/>
  <c r="BF1086" i="13"/>
  <c r="BG1086" i="13"/>
  <c r="BH1086" i="13"/>
  <c r="BI1086" i="13"/>
  <c r="BK1086" i="13"/>
  <c r="J1091" i="13"/>
  <c r="P1091" i="13"/>
  <c r="R1091" i="13"/>
  <c r="T1091" i="13"/>
  <c r="BE1091" i="13"/>
  <c r="BF1091" i="13"/>
  <c r="BG1091" i="13"/>
  <c r="BH1091" i="13"/>
  <c r="BI1091" i="13"/>
  <c r="BK1091" i="13"/>
  <c r="J1096" i="13"/>
  <c r="P1096" i="13"/>
  <c r="R1096" i="13"/>
  <c r="T1096" i="13"/>
  <c r="BE1096" i="13"/>
  <c r="BF1096" i="13"/>
  <c r="BG1096" i="13"/>
  <c r="BH1096" i="13"/>
  <c r="BI1096" i="13"/>
  <c r="BK1096" i="13"/>
  <c r="J1100" i="13"/>
  <c r="P1100" i="13"/>
  <c r="P1060" i="13" s="1"/>
  <c r="R1100" i="13"/>
  <c r="T1100" i="13"/>
  <c r="BE1100" i="13"/>
  <c r="BF1100" i="13"/>
  <c r="BG1100" i="13"/>
  <c r="BH1100" i="13"/>
  <c r="BI1100" i="13"/>
  <c r="BK1100" i="13"/>
  <c r="J1102" i="13"/>
  <c r="P1102" i="13"/>
  <c r="R1102" i="13"/>
  <c r="T1102" i="13"/>
  <c r="BE1102" i="13"/>
  <c r="BF1102" i="13"/>
  <c r="BG1102" i="13"/>
  <c r="BH1102" i="13"/>
  <c r="BI1102" i="13"/>
  <c r="BK1102" i="13"/>
  <c r="J1104" i="13"/>
  <c r="P1104" i="13"/>
  <c r="P1103" i="13" s="1"/>
  <c r="R1104" i="13"/>
  <c r="T1104" i="13"/>
  <c r="T1103" i="13" s="1"/>
  <c r="BE1104" i="13"/>
  <c r="BF1104" i="13"/>
  <c r="BG1104" i="13"/>
  <c r="BH1104" i="13"/>
  <c r="BI1104" i="13"/>
  <c r="BK1104" i="13"/>
  <c r="J1107" i="13"/>
  <c r="P1107" i="13"/>
  <c r="R1107" i="13"/>
  <c r="T1107" i="13"/>
  <c r="BE1107" i="13"/>
  <c r="BF1107" i="13"/>
  <c r="BG1107" i="13"/>
  <c r="BH1107" i="13"/>
  <c r="BI1107" i="13"/>
  <c r="BK1107" i="13"/>
  <c r="BK1103" i="13" s="1"/>
  <c r="J1103" i="13" s="1"/>
  <c r="J75" i="13" s="1"/>
  <c r="J1108" i="13"/>
  <c r="P1108" i="13"/>
  <c r="R1108" i="13"/>
  <c r="T1108" i="13"/>
  <c r="BE1108" i="13"/>
  <c r="BF1108" i="13"/>
  <c r="BG1108" i="13"/>
  <c r="BH1108" i="13"/>
  <c r="BI1108" i="13"/>
  <c r="BK1108" i="13"/>
  <c r="J1111" i="13"/>
  <c r="P1111" i="13"/>
  <c r="R1111" i="13"/>
  <c r="T1111" i="13"/>
  <c r="BE1111" i="13"/>
  <c r="BF1111" i="13"/>
  <c r="BG1111" i="13"/>
  <c r="BH1111" i="13"/>
  <c r="BI1111" i="13"/>
  <c r="BK1111" i="13"/>
  <c r="J1115" i="13"/>
  <c r="P1115" i="13"/>
  <c r="R1115" i="13"/>
  <c r="T1115" i="13"/>
  <c r="BE1115" i="13"/>
  <c r="BF1115" i="13"/>
  <c r="BG1115" i="13"/>
  <c r="BH1115" i="13"/>
  <c r="BI1115" i="13"/>
  <c r="BK1115" i="13"/>
  <c r="J1118" i="13"/>
  <c r="P1118" i="13"/>
  <c r="R1118" i="13"/>
  <c r="T1118" i="13"/>
  <c r="BE1118" i="13"/>
  <c r="BF1118" i="13"/>
  <c r="BG1118" i="13"/>
  <c r="BH1118" i="13"/>
  <c r="BI1118" i="13"/>
  <c r="BK1118" i="13"/>
  <c r="J1120" i="13"/>
  <c r="P1120" i="13"/>
  <c r="R1120" i="13"/>
  <c r="T1120" i="13"/>
  <c r="BE1120" i="13"/>
  <c r="BF1120" i="13"/>
  <c r="BG1120" i="13"/>
  <c r="BH1120" i="13"/>
  <c r="BI1120" i="13"/>
  <c r="BK1120" i="13"/>
  <c r="J1122" i="13"/>
  <c r="P1122" i="13"/>
  <c r="R1122" i="13"/>
  <c r="T1122" i="13"/>
  <c r="BE1122" i="13"/>
  <c r="BF1122" i="13"/>
  <c r="BG1122" i="13"/>
  <c r="BH1122" i="13"/>
  <c r="BI1122" i="13"/>
  <c r="BK1122" i="13"/>
  <c r="J1123" i="13"/>
  <c r="P1123" i="13"/>
  <c r="R1123" i="13"/>
  <c r="T1123" i="13"/>
  <c r="BE1123" i="13"/>
  <c r="BF1123" i="13"/>
  <c r="BG1123" i="13"/>
  <c r="BH1123" i="13"/>
  <c r="BI1123" i="13"/>
  <c r="BK1123" i="13"/>
  <c r="J1124" i="13"/>
  <c r="P1124" i="13"/>
  <c r="R1124" i="13"/>
  <c r="T1124" i="13"/>
  <c r="BE1124" i="13"/>
  <c r="BF1124" i="13"/>
  <c r="BG1124" i="13"/>
  <c r="BH1124" i="13"/>
  <c r="BI1124" i="13"/>
  <c r="BK1124" i="13"/>
  <c r="J1125" i="13"/>
  <c r="P1125" i="13"/>
  <c r="R1125" i="13"/>
  <c r="T1125" i="13"/>
  <c r="BE1125" i="13"/>
  <c r="BF1125" i="13"/>
  <c r="BG1125" i="13"/>
  <c r="BH1125" i="13"/>
  <c r="BI1125" i="13"/>
  <c r="BK1125" i="13"/>
  <c r="J1127" i="13"/>
  <c r="P1127" i="13"/>
  <c r="R1127" i="13"/>
  <c r="R1103" i="13" s="1"/>
  <c r="T1127" i="13"/>
  <c r="BE1127" i="13"/>
  <c r="BF1127" i="13"/>
  <c r="BG1127" i="13"/>
  <c r="BH1127" i="13"/>
  <c r="BI1127" i="13"/>
  <c r="BK1127" i="13"/>
  <c r="J1129" i="13"/>
  <c r="P1129" i="13"/>
  <c r="R1129" i="13"/>
  <c r="T1129" i="13"/>
  <c r="BE1129" i="13"/>
  <c r="BF1129" i="13"/>
  <c r="BG1129" i="13"/>
  <c r="BH1129" i="13"/>
  <c r="BI1129" i="13"/>
  <c r="BK1129" i="13"/>
  <c r="J1130" i="13"/>
  <c r="P1130" i="13"/>
  <c r="R1130" i="13"/>
  <c r="T1130" i="13"/>
  <c r="BE1130" i="13"/>
  <c r="BF1130" i="13"/>
  <c r="BG1130" i="13"/>
  <c r="BH1130" i="13"/>
  <c r="BI1130" i="13"/>
  <c r="BK1130" i="13"/>
  <c r="J1131" i="13"/>
  <c r="P1131" i="13"/>
  <c r="R1131" i="13"/>
  <c r="T1131" i="13"/>
  <c r="BE1131" i="13"/>
  <c r="BF1131" i="13"/>
  <c r="BG1131" i="13"/>
  <c r="BH1131" i="13"/>
  <c r="BI1131" i="13"/>
  <c r="BK1131" i="13"/>
  <c r="J1132" i="13"/>
  <c r="P1132" i="13"/>
  <c r="R1132" i="13"/>
  <c r="T1132" i="13"/>
  <c r="BE1132" i="13"/>
  <c r="BF1132" i="13"/>
  <c r="BG1132" i="13"/>
  <c r="BH1132" i="13"/>
  <c r="BI1132" i="13"/>
  <c r="BK1132" i="13"/>
  <c r="J1134" i="13"/>
  <c r="P1134" i="13"/>
  <c r="R1134" i="13"/>
  <c r="T1134" i="13"/>
  <c r="BE1134" i="13"/>
  <c r="BF1134" i="13"/>
  <c r="BG1134" i="13"/>
  <c r="BH1134" i="13"/>
  <c r="BI1134" i="13"/>
  <c r="BK1134" i="13"/>
  <c r="J1135" i="13"/>
  <c r="P1135" i="13"/>
  <c r="R1135" i="13"/>
  <c r="T1135" i="13"/>
  <c r="BE1135" i="13"/>
  <c r="BF1135" i="13"/>
  <c r="BG1135" i="13"/>
  <c r="BH1135" i="13"/>
  <c r="BI1135" i="13"/>
  <c r="BK1135" i="13"/>
  <c r="J1136" i="13"/>
  <c r="P1136" i="13"/>
  <c r="R1136" i="13"/>
  <c r="T1136" i="13"/>
  <c r="BE1136" i="13"/>
  <c r="BF1136" i="13"/>
  <c r="BG1136" i="13"/>
  <c r="BH1136" i="13"/>
  <c r="BI1136" i="13"/>
  <c r="BK1136" i="13"/>
  <c r="J1137" i="13"/>
  <c r="P1137" i="13"/>
  <c r="R1137" i="13"/>
  <c r="T1137" i="13"/>
  <c r="BE1137" i="13"/>
  <c r="BF1137" i="13"/>
  <c r="BG1137" i="13"/>
  <c r="BH1137" i="13"/>
  <c r="BI1137" i="13"/>
  <c r="BK1137" i="13"/>
  <c r="P1138" i="13"/>
  <c r="T1138" i="13"/>
  <c r="J1139" i="13"/>
  <c r="P1139" i="13"/>
  <c r="R1139" i="13"/>
  <c r="R1138" i="13" s="1"/>
  <c r="T1139" i="13"/>
  <c r="BE1139" i="13"/>
  <c r="BF1139" i="13"/>
  <c r="BG1139" i="13"/>
  <c r="BH1139" i="13"/>
  <c r="BI1139" i="13"/>
  <c r="BK1139" i="13"/>
  <c r="BK1138" i="13" s="1"/>
  <c r="J1138" i="13" s="1"/>
  <c r="J76" i="13" s="1"/>
  <c r="J1140" i="13"/>
  <c r="P1140" i="13"/>
  <c r="R1140" i="13"/>
  <c r="T1140" i="13"/>
  <c r="BE1140" i="13"/>
  <c r="BF1140" i="13"/>
  <c r="BG1140" i="13"/>
  <c r="BH1140" i="13"/>
  <c r="BI1140" i="13"/>
  <c r="BK1140" i="13"/>
  <c r="J1142" i="13"/>
  <c r="P1142" i="13"/>
  <c r="R1142" i="13"/>
  <c r="T1142" i="13"/>
  <c r="BE1142" i="13"/>
  <c r="BF1142" i="13"/>
  <c r="BG1142" i="13"/>
  <c r="BH1142" i="13"/>
  <c r="BI1142" i="13"/>
  <c r="BK1142" i="13"/>
  <c r="J1147" i="13"/>
  <c r="P1147" i="13"/>
  <c r="P1146" i="13" s="1"/>
  <c r="R1147" i="13"/>
  <c r="T1147" i="13"/>
  <c r="T1146" i="13" s="1"/>
  <c r="BE1147" i="13"/>
  <c r="BF1147" i="13"/>
  <c r="BG1147" i="13"/>
  <c r="BH1147" i="13"/>
  <c r="BI1147" i="13"/>
  <c r="BK1147" i="13"/>
  <c r="J1149" i="13"/>
  <c r="P1149" i="13"/>
  <c r="R1149" i="13"/>
  <c r="T1149" i="13"/>
  <c r="BE1149" i="13"/>
  <c r="BF1149" i="13"/>
  <c r="BG1149" i="13"/>
  <c r="BH1149" i="13"/>
  <c r="BI1149" i="13"/>
  <c r="BK1149" i="13"/>
  <c r="BK1146" i="13" s="1"/>
  <c r="J1146" i="13" s="1"/>
  <c r="J77" i="13" s="1"/>
  <c r="J1151" i="13"/>
  <c r="P1151" i="13"/>
  <c r="R1151" i="13"/>
  <c r="T1151" i="13"/>
  <c r="BE1151" i="13"/>
  <c r="BF1151" i="13"/>
  <c r="BG1151" i="13"/>
  <c r="BH1151" i="13"/>
  <c r="BI1151" i="13"/>
  <c r="BK1151" i="13"/>
  <c r="J1154" i="13"/>
  <c r="P1154" i="13"/>
  <c r="R1154" i="13"/>
  <c r="T1154" i="13"/>
  <c r="BE1154" i="13"/>
  <c r="BF1154" i="13"/>
  <c r="BG1154" i="13"/>
  <c r="BH1154" i="13"/>
  <c r="BI1154" i="13"/>
  <c r="BK1154" i="13"/>
  <c r="J1157" i="13"/>
  <c r="P1157" i="13"/>
  <c r="R1157" i="13"/>
  <c r="R1146" i="13" s="1"/>
  <c r="T1157" i="13"/>
  <c r="BE1157" i="13"/>
  <c r="BF1157" i="13"/>
  <c r="BG1157" i="13"/>
  <c r="BH1157" i="13"/>
  <c r="BI1157" i="13"/>
  <c r="BK1157" i="13"/>
  <c r="J1159" i="13"/>
  <c r="P1159" i="13"/>
  <c r="R1159" i="13"/>
  <c r="T1159" i="13"/>
  <c r="BE1159" i="13"/>
  <c r="BF1159" i="13"/>
  <c r="BG1159" i="13"/>
  <c r="BH1159" i="13"/>
  <c r="BI1159" i="13"/>
  <c r="BK1159" i="13"/>
  <c r="J1161" i="13"/>
  <c r="P1161" i="13"/>
  <c r="R1161" i="13"/>
  <c r="T1161" i="13"/>
  <c r="BE1161" i="13"/>
  <c r="BF1161" i="13"/>
  <c r="BG1161" i="13"/>
  <c r="BH1161" i="13"/>
  <c r="BI1161" i="13"/>
  <c r="BK1161" i="13"/>
  <c r="J1163" i="13"/>
  <c r="P1163" i="13"/>
  <c r="R1163" i="13"/>
  <c r="T1163" i="13"/>
  <c r="BE1163" i="13"/>
  <c r="BF1163" i="13"/>
  <c r="BG1163" i="13"/>
  <c r="BH1163" i="13"/>
  <c r="BI1163" i="13"/>
  <c r="BK1163" i="13"/>
  <c r="J1167" i="13"/>
  <c r="P1167" i="13"/>
  <c r="R1167" i="13"/>
  <c r="T1167" i="13"/>
  <c r="BE1167" i="13"/>
  <c r="BF1167" i="13"/>
  <c r="BG1167" i="13"/>
  <c r="BH1167" i="13"/>
  <c r="BI1167" i="13"/>
  <c r="BK1167" i="13"/>
  <c r="J1172" i="13"/>
  <c r="P1172" i="13"/>
  <c r="R1172" i="13"/>
  <c r="T1172" i="13"/>
  <c r="BE1172" i="13"/>
  <c r="BF1172" i="13"/>
  <c r="BG1172" i="13"/>
  <c r="BH1172" i="13"/>
  <c r="BI1172" i="13"/>
  <c r="BK1172" i="13"/>
  <c r="J1176" i="13"/>
  <c r="P1176" i="13"/>
  <c r="R1176" i="13"/>
  <c r="T1176" i="13"/>
  <c r="BE1176" i="13"/>
  <c r="BF1176" i="13"/>
  <c r="BG1176" i="13"/>
  <c r="BH1176" i="13"/>
  <c r="BI1176" i="13"/>
  <c r="BK1176" i="13"/>
  <c r="J1179" i="13"/>
  <c r="P1179" i="13"/>
  <c r="R1179" i="13"/>
  <c r="T1179" i="13"/>
  <c r="BE1179" i="13"/>
  <c r="BF1179" i="13"/>
  <c r="BG1179" i="13"/>
  <c r="BH1179" i="13"/>
  <c r="BI1179" i="13"/>
  <c r="BK1179" i="13"/>
  <c r="J1181" i="13"/>
  <c r="P1181" i="13"/>
  <c r="R1181" i="13"/>
  <c r="T1181" i="13"/>
  <c r="BE1181" i="13"/>
  <c r="BF1181" i="13"/>
  <c r="BG1181" i="13"/>
  <c r="BH1181" i="13"/>
  <c r="BI1181" i="13"/>
  <c r="BK1181" i="13"/>
  <c r="J1183" i="13"/>
  <c r="P1183" i="13"/>
  <c r="R1183" i="13"/>
  <c r="T1183" i="13"/>
  <c r="BE1183" i="13"/>
  <c r="BF1183" i="13"/>
  <c r="BG1183" i="13"/>
  <c r="BH1183" i="13"/>
  <c r="BI1183" i="13"/>
  <c r="BK1183" i="13"/>
  <c r="J1188" i="13"/>
  <c r="P1188" i="13"/>
  <c r="R1188" i="13"/>
  <c r="T1188" i="13"/>
  <c r="BE1188" i="13"/>
  <c r="BF1188" i="13"/>
  <c r="BG1188" i="13"/>
  <c r="BH1188" i="13"/>
  <c r="BI1188" i="13"/>
  <c r="BK1188" i="13"/>
  <c r="J1190" i="13"/>
  <c r="P1190" i="13"/>
  <c r="R1190" i="13"/>
  <c r="T1190" i="13"/>
  <c r="BE1190" i="13"/>
  <c r="BF1190" i="13"/>
  <c r="BG1190" i="13"/>
  <c r="BH1190" i="13"/>
  <c r="BI1190" i="13"/>
  <c r="BK1190" i="13"/>
  <c r="J1192" i="13"/>
  <c r="P1192" i="13"/>
  <c r="R1192" i="13"/>
  <c r="T1192" i="13"/>
  <c r="BE1192" i="13"/>
  <c r="BF1192" i="13"/>
  <c r="BG1192" i="13"/>
  <c r="BH1192" i="13"/>
  <c r="BI1192" i="13"/>
  <c r="BK1192" i="13"/>
  <c r="J1195" i="13"/>
  <c r="P1195" i="13"/>
  <c r="R1195" i="13"/>
  <c r="T1195" i="13"/>
  <c r="BE1195" i="13"/>
  <c r="BF1195" i="13"/>
  <c r="BG1195" i="13"/>
  <c r="BH1195" i="13"/>
  <c r="BI1195" i="13"/>
  <c r="BK1195" i="13"/>
  <c r="J1198" i="13"/>
  <c r="P1198" i="13"/>
  <c r="R1198" i="13"/>
  <c r="T1198" i="13"/>
  <c r="BE1198" i="13"/>
  <c r="BF1198" i="13"/>
  <c r="BG1198" i="13"/>
  <c r="BH1198" i="13"/>
  <c r="BI1198" i="13"/>
  <c r="BK1198" i="13"/>
  <c r="J1201" i="13"/>
  <c r="P1201" i="13"/>
  <c r="R1201" i="13"/>
  <c r="T1201" i="13"/>
  <c r="BE1201" i="13"/>
  <c r="BF1201" i="13"/>
  <c r="BG1201" i="13"/>
  <c r="BH1201" i="13"/>
  <c r="BI1201" i="13"/>
  <c r="BK1201" i="13"/>
  <c r="J1204" i="13"/>
  <c r="P1204" i="13"/>
  <c r="R1204" i="13"/>
  <c r="T1204" i="13"/>
  <c r="BE1204" i="13"/>
  <c r="BF1204" i="13"/>
  <c r="BG1204" i="13"/>
  <c r="BH1204" i="13"/>
  <c r="BI1204" i="13"/>
  <c r="BK1204" i="13"/>
  <c r="J1207" i="13"/>
  <c r="P1207" i="13"/>
  <c r="R1207" i="13"/>
  <c r="T1207" i="13"/>
  <c r="BE1207" i="13"/>
  <c r="BF1207" i="13"/>
  <c r="BG1207" i="13"/>
  <c r="BH1207" i="13"/>
  <c r="BI1207" i="13"/>
  <c r="BK1207" i="13"/>
  <c r="J1209" i="13"/>
  <c r="P1209" i="13"/>
  <c r="R1209" i="13"/>
  <c r="T1209" i="13"/>
  <c r="BE1209" i="13"/>
  <c r="BF1209" i="13"/>
  <c r="BG1209" i="13"/>
  <c r="BH1209" i="13"/>
  <c r="BI1209" i="13"/>
  <c r="BK1209" i="13"/>
  <c r="P1210" i="13"/>
  <c r="J1211" i="13"/>
  <c r="P1211" i="13"/>
  <c r="R1211" i="13"/>
  <c r="T1211" i="13"/>
  <c r="T1210" i="13" s="1"/>
  <c r="BE1211" i="13"/>
  <c r="BF1211" i="13"/>
  <c r="BG1211" i="13"/>
  <c r="BH1211" i="13"/>
  <c r="BI1211" i="13"/>
  <c r="BK1211" i="13"/>
  <c r="BK1210" i="13" s="1"/>
  <c r="J1210" i="13" s="1"/>
  <c r="J78" i="13" s="1"/>
  <c r="J1216" i="13"/>
  <c r="P1216" i="13"/>
  <c r="R1216" i="13"/>
  <c r="R1210" i="13" s="1"/>
  <c r="T1216" i="13"/>
  <c r="BE1216" i="13"/>
  <c r="BF1216" i="13"/>
  <c r="BG1216" i="13"/>
  <c r="BH1216" i="13"/>
  <c r="BI1216" i="13"/>
  <c r="BK1216" i="13"/>
  <c r="J1218" i="13"/>
  <c r="P1218" i="13"/>
  <c r="R1218" i="13"/>
  <c r="T1218" i="13"/>
  <c r="BE1218" i="13"/>
  <c r="BF1218" i="13"/>
  <c r="BG1218" i="13"/>
  <c r="BH1218" i="13"/>
  <c r="BI1218" i="13"/>
  <c r="BK1218" i="13"/>
  <c r="J1220" i="13"/>
  <c r="P1220" i="13"/>
  <c r="R1220" i="13"/>
  <c r="T1220" i="13"/>
  <c r="BE1220" i="13"/>
  <c r="BF1220" i="13"/>
  <c r="BG1220" i="13"/>
  <c r="BH1220" i="13"/>
  <c r="BI1220" i="13"/>
  <c r="BK1220" i="13"/>
  <c r="J1223" i="13"/>
  <c r="P1223" i="13"/>
  <c r="R1223" i="13"/>
  <c r="T1223" i="13"/>
  <c r="BE1223" i="13"/>
  <c r="BF1223" i="13"/>
  <c r="BG1223" i="13"/>
  <c r="BH1223" i="13"/>
  <c r="BI1223" i="13"/>
  <c r="BK1223" i="13"/>
  <c r="J1229" i="13"/>
  <c r="P1229" i="13"/>
  <c r="R1229" i="13"/>
  <c r="T1229" i="13"/>
  <c r="BE1229" i="13"/>
  <c r="BF1229" i="13"/>
  <c r="BG1229" i="13"/>
  <c r="BH1229" i="13"/>
  <c r="BI1229" i="13"/>
  <c r="BK1229" i="13"/>
  <c r="J1231" i="13"/>
  <c r="P1231" i="13"/>
  <c r="R1231" i="13"/>
  <c r="T1231" i="13"/>
  <c r="BE1231" i="13"/>
  <c r="BF1231" i="13"/>
  <c r="BG1231" i="13"/>
  <c r="BH1231" i="13"/>
  <c r="BI1231" i="13"/>
  <c r="BK1231" i="13"/>
  <c r="J1232" i="13"/>
  <c r="P1232" i="13"/>
  <c r="R1232" i="13"/>
  <c r="T1232" i="13"/>
  <c r="BE1232" i="13"/>
  <c r="BF1232" i="13"/>
  <c r="BG1232" i="13"/>
  <c r="BH1232" i="13"/>
  <c r="BI1232" i="13"/>
  <c r="BK1232" i="13"/>
  <c r="J1233" i="13"/>
  <c r="P1233" i="13"/>
  <c r="R1233" i="13"/>
  <c r="T1233" i="13"/>
  <c r="BE1233" i="13"/>
  <c r="BF1233" i="13"/>
  <c r="BG1233" i="13"/>
  <c r="BH1233" i="13"/>
  <c r="BI1233" i="13"/>
  <c r="BK1233" i="13"/>
  <c r="J1236" i="13"/>
  <c r="P1236" i="13"/>
  <c r="R1236" i="13"/>
  <c r="T1236" i="13"/>
  <c r="BE1236" i="13"/>
  <c r="BF1236" i="13"/>
  <c r="BG1236" i="13"/>
  <c r="BH1236" i="13"/>
  <c r="BI1236" i="13"/>
  <c r="BK1236" i="13"/>
  <c r="J1237" i="13"/>
  <c r="P1237" i="13"/>
  <c r="R1237" i="13"/>
  <c r="T1237" i="13"/>
  <c r="BE1237" i="13"/>
  <c r="BF1237" i="13"/>
  <c r="BG1237" i="13"/>
  <c r="BH1237" i="13"/>
  <c r="BI1237" i="13"/>
  <c r="BK1237" i="13"/>
  <c r="J1240" i="13"/>
  <c r="P1240" i="13"/>
  <c r="R1240" i="13"/>
  <c r="T1240" i="13"/>
  <c r="BE1240" i="13"/>
  <c r="BF1240" i="13"/>
  <c r="BG1240" i="13"/>
  <c r="BH1240" i="13"/>
  <c r="BI1240" i="13"/>
  <c r="BK1240" i="13"/>
  <c r="J1241" i="13"/>
  <c r="P1241" i="13"/>
  <c r="R1241" i="13"/>
  <c r="T1241" i="13"/>
  <c r="BE1241" i="13"/>
  <c r="BF1241" i="13"/>
  <c r="BG1241" i="13"/>
  <c r="BH1241" i="13"/>
  <c r="BI1241" i="13"/>
  <c r="BK1241" i="13"/>
  <c r="J1247" i="13"/>
  <c r="P1247" i="13"/>
  <c r="R1247" i="13"/>
  <c r="T1247" i="13"/>
  <c r="BE1247" i="13"/>
  <c r="BF1247" i="13"/>
  <c r="BG1247" i="13"/>
  <c r="BH1247" i="13"/>
  <c r="BI1247" i="13"/>
  <c r="BK1247" i="13"/>
  <c r="J1250" i="13"/>
  <c r="P1250" i="13"/>
  <c r="R1250" i="13"/>
  <c r="T1250" i="13"/>
  <c r="BE1250" i="13"/>
  <c r="BF1250" i="13"/>
  <c r="BG1250" i="13"/>
  <c r="BH1250" i="13"/>
  <c r="BI1250" i="13"/>
  <c r="BK1250" i="13"/>
  <c r="J1256" i="13"/>
  <c r="P1256" i="13"/>
  <c r="R1256" i="13"/>
  <c r="T1256" i="13"/>
  <c r="BE1256" i="13"/>
  <c r="BF1256" i="13"/>
  <c r="BG1256" i="13"/>
  <c r="BH1256" i="13"/>
  <c r="BI1256" i="13"/>
  <c r="BK1256" i="13"/>
  <c r="J1259" i="13"/>
  <c r="P1259" i="13"/>
  <c r="R1259" i="13"/>
  <c r="T1259" i="13"/>
  <c r="BE1259" i="13"/>
  <c r="BF1259" i="13"/>
  <c r="BG1259" i="13"/>
  <c r="BH1259" i="13"/>
  <c r="BI1259" i="13"/>
  <c r="BK1259" i="13"/>
  <c r="R1260" i="13"/>
  <c r="J1261" i="13"/>
  <c r="P1261" i="13"/>
  <c r="P1260" i="13" s="1"/>
  <c r="R1261" i="13"/>
  <c r="T1261" i="13"/>
  <c r="T1260" i="13" s="1"/>
  <c r="BE1261" i="13"/>
  <c r="BF1261" i="13"/>
  <c r="BG1261" i="13"/>
  <c r="BH1261" i="13"/>
  <c r="BI1261" i="13"/>
  <c r="BK1261" i="13"/>
  <c r="BK1260" i="13" s="1"/>
  <c r="J1260" i="13" s="1"/>
  <c r="J79" i="13" s="1"/>
  <c r="J1263" i="13"/>
  <c r="P1263" i="13"/>
  <c r="R1263" i="13"/>
  <c r="T1263" i="13"/>
  <c r="BE1263" i="13"/>
  <c r="BF1263" i="13"/>
  <c r="BG1263" i="13"/>
  <c r="BH1263" i="13"/>
  <c r="BI1263" i="13"/>
  <c r="BK1263" i="13"/>
  <c r="J1266" i="13"/>
  <c r="P1266" i="13"/>
  <c r="R1266" i="13"/>
  <c r="T1266" i="13"/>
  <c r="BE1266" i="13"/>
  <c r="BF1266" i="13"/>
  <c r="BG1266" i="13"/>
  <c r="BH1266" i="13"/>
  <c r="BI1266" i="13"/>
  <c r="BK1266" i="13"/>
  <c r="J1269" i="13"/>
  <c r="P1269" i="13"/>
  <c r="R1269" i="13"/>
  <c r="T1269" i="13"/>
  <c r="BE1269" i="13"/>
  <c r="BF1269" i="13"/>
  <c r="BG1269" i="13"/>
  <c r="BH1269" i="13"/>
  <c r="BI1269" i="13"/>
  <c r="BK1269" i="13"/>
  <c r="J1298" i="13"/>
  <c r="P1298" i="13"/>
  <c r="R1298" i="13"/>
  <c r="T1298" i="13"/>
  <c r="BE1298" i="13"/>
  <c r="BF1298" i="13"/>
  <c r="BG1298" i="13"/>
  <c r="BH1298" i="13"/>
  <c r="BI1298" i="13"/>
  <c r="BK1298" i="13"/>
  <c r="J1300" i="13"/>
  <c r="P1300" i="13"/>
  <c r="R1300" i="13"/>
  <c r="T1300" i="13"/>
  <c r="BE1300" i="13"/>
  <c r="BF1300" i="13"/>
  <c r="BG1300" i="13"/>
  <c r="BH1300" i="13"/>
  <c r="BI1300" i="13"/>
  <c r="BK1300" i="13"/>
  <c r="J1302" i="13"/>
  <c r="P1302" i="13"/>
  <c r="R1302" i="13"/>
  <c r="T1302" i="13"/>
  <c r="BE1302" i="13"/>
  <c r="BF1302" i="13"/>
  <c r="BG1302" i="13"/>
  <c r="BH1302" i="13"/>
  <c r="BI1302" i="13"/>
  <c r="BK1302" i="13"/>
  <c r="J1304" i="13"/>
  <c r="P1304" i="13"/>
  <c r="R1304" i="13"/>
  <c r="T1304" i="13"/>
  <c r="BE1304" i="13"/>
  <c r="BF1304" i="13"/>
  <c r="BG1304" i="13"/>
  <c r="BH1304" i="13"/>
  <c r="BI1304" i="13"/>
  <c r="BK1304" i="13"/>
  <c r="J1307" i="13"/>
  <c r="P1307" i="13"/>
  <c r="R1307" i="13"/>
  <c r="T1307" i="13"/>
  <c r="BE1307" i="13"/>
  <c r="BF1307" i="13"/>
  <c r="BG1307" i="13"/>
  <c r="BH1307" i="13"/>
  <c r="BI1307" i="13"/>
  <c r="BK1307" i="13"/>
  <c r="J1348" i="13"/>
  <c r="P1348" i="13"/>
  <c r="R1348" i="13"/>
  <c r="T1348" i="13"/>
  <c r="BE1348" i="13"/>
  <c r="BF1348" i="13"/>
  <c r="BG1348" i="13"/>
  <c r="BH1348" i="13"/>
  <c r="BI1348" i="13"/>
  <c r="BK1348" i="13"/>
  <c r="J1350" i="13"/>
  <c r="P1350" i="13"/>
  <c r="R1350" i="13"/>
  <c r="T1350" i="13"/>
  <c r="BE1350" i="13"/>
  <c r="BF1350" i="13"/>
  <c r="BG1350" i="13"/>
  <c r="BH1350" i="13"/>
  <c r="BI1350" i="13"/>
  <c r="BK1350" i="13"/>
  <c r="J1352" i="13"/>
  <c r="P1352" i="13"/>
  <c r="R1352" i="13"/>
  <c r="T1352" i="13"/>
  <c r="BE1352" i="13"/>
  <c r="BF1352" i="13"/>
  <c r="BG1352" i="13"/>
  <c r="BH1352" i="13"/>
  <c r="BI1352" i="13"/>
  <c r="BK1352" i="13"/>
  <c r="J1354" i="13"/>
  <c r="P1354" i="13"/>
  <c r="R1354" i="13"/>
  <c r="T1354" i="13"/>
  <c r="BE1354" i="13"/>
  <c r="BF1354" i="13"/>
  <c r="BG1354" i="13"/>
  <c r="BH1354" i="13"/>
  <c r="BI1354" i="13"/>
  <c r="BK1354" i="13"/>
  <c r="J1356" i="13"/>
  <c r="P1356" i="13"/>
  <c r="R1356" i="13"/>
  <c r="T1356" i="13"/>
  <c r="BE1356" i="13"/>
  <c r="BF1356" i="13"/>
  <c r="BG1356" i="13"/>
  <c r="BH1356" i="13"/>
  <c r="BI1356" i="13"/>
  <c r="BK1356" i="13"/>
  <c r="P1357" i="13"/>
  <c r="J1358" i="13"/>
  <c r="P1358" i="13"/>
  <c r="R1358" i="13"/>
  <c r="T1358" i="13"/>
  <c r="T1357" i="13" s="1"/>
  <c r="BE1358" i="13"/>
  <c r="BF1358" i="13"/>
  <c r="BG1358" i="13"/>
  <c r="BH1358" i="13"/>
  <c r="BI1358" i="13"/>
  <c r="BK1358" i="13"/>
  <c r="BK1357" i="13" s="1"/>
  <c r="J1357" i="13" s="1"/>
  <c r="J80" i="13" s="1"/>
  <c r="J1362" i="13"/>
  <c r="P1362" i="13"/>
  <c r="R1362" i="13"/>
  <c r="R1357" i="13" s="1"/>
  <c r="T1362" i="13"/>
  <c r="BE1362" i="13"/>
  <c r="BF1362" i="13"/>
  <c r="BG1362" i="13"/>
  <c r="BH1362" i="13"/>
  <c r="BI1362" i="13"/>
  <c r="BK1362" i="13"/>
  <c r="J1369" i="13"/>
  <c r="P1369" i="13"/>
  <c r="R1369" i="13"/>
  <c r="T1369" i="13"/>
  <c r="BE1369" i="13"/>
  <c r="BF1369" i="13"/>
  <c r="BG1369" i="13"/>
  <c r="BH1369" i="13"/>
  <c r="BI1369" i="13"/>
  <c r="BK1369" i="13"/>
  <c r="J1371" i="13"/>
  <c r="P1371" i="13"/>
  <c r="R1371" i="13"/>
  <c r="T1371" i="13"/>
  <c r="BE1371" i="13"/>
  <c r="BF1371" i="13"/>
  <c r="BG1371" i="13"/>
  <c r="BH1371" i="13"/>
  <c r="BI1371" i="13"/>
  <c r="BK1371" i="13"/>
  <c r="J1374" i="13"/>
  <c r="P1374" i="13"/>
  <c r="R1374" i="13"/>
  <c r="T1374" i="13"/>
  <c r="BE1374" i="13"/>
  <c r="BF1374" i="13"/>
  <c r="BG1374" i="13"/>
  <c r="BH1374" i="13"/>
  <c r="BI1374" i="13"/>
  <c r="BK1374" i="13"/>
  <c r="J1378" i="13"/>
  <c r="P1378" i="13"/>
  <c r="R1378" i="13"/>
  <c r="T1378" i="13"/>
  <c r="BE1378" i="13"/>
  <c r="BF1378" i="13"/>
  <c r="BG1378" i="13"/>
  <c r="BH1378" i="13"/>
  <c r="BI1378" i="13"/>
  <c r="BK1378" i="13"/>
  <c r="J1380" i="13"/>
  <c r="P1380" i="13"/>
  <c r="R1380" i="13"/>
  <c r="T1380" i="13"/>
  <c r="BE1380" i="13"/>
  <c r="BF1380" i="13"/>
  <c r="BG1380" i="13"/>
  <c r="BH1380" i="13"/>
  <c r="BI1380" i="13"/>
  <c r="BK1380" i="13"/>
  <c r="J1384" i="13"/>
  <c r="P1384" i="13"/>
  <c r="R1384" i="13"/>
  <c r="T1384" i="13"/>
  <c r="BE1384" i="13"/>
  <c r="BF1384" i="13"/>
  <c r="BG1384" i="13"/>
  <c r="BH1384" i="13"/>
  <c r="BI1384" i="13"/>
  <c r="BK1384" i="13"/>
  <c r="J1386" i="13"/>
  <c r="P1386" i="13"/>
  <c r="R1386" i="13"/>
  <c r="R1385" i="13" s="1"/>
  <c r="T1386" i="13"/>
  <c r="T1385" i="13" s="1"/>
  <c r="BE1386" i="13"/>
  <c r="BF1386" i="13"/>
  <c r="BG1386" i="13"/>
  <c r="BH1386" i="13"/>
  <c r="BI1386" i="13"/>
  <c r="BK1386" i="13"/>
  <c r="J1408" i="13"/>
  <c r="P1408" i="13"/>
  <c r="P1385" i="13" s="1"/>
  <c r="R1408" i="13"/>
  <c r="T1408" i="13"/>
  <c r="BE1408" i="13"/>
  <c r="BF1408" i="13"/>
  <c r="BG1408" i="13"/>
  <c r="BH1408" i="13"/>
  <c r="BI1408" i="13"/>
  <c r="BK1408" i="13"/>
  <c r="BK1385" i="13" s="1"/>
  <c r="J1385" i="13" s="1"/>
  <c r="J81" i="13" s="1"/>
  <c r="J1417" i="13"/>
  <c r="P1417" i="13"/>
  <c r="R1417" i="13"/>
  <c r="T1417" i="13"/>
  <c r="BE1417" i="13"/>
  <c r="BF1417" i="13"/>
  <c r="BG1417" i="13"/>
  <c r="BH1417" i="13"/>
  <c r="BI1417" i="13"/>
  <c r="BK1417" i="13"/>
  <c r="J1421" i="13"/>
  <c r="P1421" i="13"/>
  <c r="R1421" i="13"/>
  <c r="T1421" i="13"/>
  <c r="BE1421" i="13"/>
  <c r="BF1421" i="13"/>
  <c r="BG1421" i="13"/>
  <c r="BH1421" i="13"/>
  <c r="BI1421" i="13"/>
  <c r="BK1421" i="13"/>
  <c r="J1423" i="13"/>
  <c r="P1423" i="13"/>
  <c r="R1423" i="13"/>
  <c r="T1423" i="13"/>
  <c r="BE1423" i="13"/>
  <c r="BF1423" i="13"/>
  <c r="BG1423" i="13"/>
  <c r="BH1423" i="13"/>
  <c r="BI1423" i="13"/>
  <c r="BK1423" i="13"/>
  <c r="J1425" i="13"/>
  <c r="P1425" i="13"/>
  <c r="R1425" i="13"/>
  <c r="T1425" i="13"/>
  <c r="BE1425" i="13"/>
  <c r="BF1425" i="13"/>
  <c r="BG1425" i="13"/>
  <c r="BH1425" i="13"/>
  <c r="BI1425" i="13"/>
  <c r="BK1425" i="13"/>
  <c r="J1427" i="13"/>
  <c r="P1427" i="13"/>
  <c r="R1427" i="13"/>
  <c r="T1427" i="13"/>
  <c r="BE1427" i="13"/>
  <c r="BF1427" i="13"/>
  <c r="BG1427" i="13"/>
  <c r="BH1427" i="13"/>
  <c r="BI1427" i="13"/>
  <c r="BK1427" i="13"/>
  <c r="J1429" i="13"/>
  <c r="P1429" i="13"/>
  <c r="R1429" i="13"/>
  <c r="T1429" i="13"/>
  <c r="BE1429" i="13"/>
  <c r="BF1429" i="13"/>
  <c r="BG1429" i="13"/>
  <c r="BH1429" i="13"/>
  <c r="BI1429" i="13"/>
  <c r="BK1429" i="13"/>
  <c r="J1431" i="13"/>
  <c r="P1431" i="13"/>
  <c r="R1431" i="13"/>
  <c r="T1431" i="13"/>
  <c r="BE1431" i="13"/>
  <c r="BF1431" i="13"/>
  <c r="BG1431" i="13"/>
  <c r="BH1431" i="13"/>
  <c r="BI1431" i="13"/>
  <c r="BK1431" i="13"/>
  <c r="J1433" i="13"/>
  <c r="P1433" i="13"/>
  <c r="R1433" i="13"/>
  <c r="T1433" i="13"/>
  <c r="BE1433" i="13"/>
  <c r="BF1433" i="13"/>
  <c r="BG1433" i="13"/>
  <c r="BH1433" i="13"/>
  <c r="BI1433" i="13"/>
  <c r="BK1433" i="13"/>
  <c r="J1435" i="13"/>
  <c r="P1435" i="13"/>
  <c r="R1435" i="13"/>
  <c r="T1435" i="13"/>
  <c r="BE1435" i="13"/>
  <c r="BF1435" i="13"/>
  <c r="BG1435" i="13"/>
  <c r="BH1435" i="13"/>
  <c r="BI1435" i="13"/>
  <c r="BK1435" i="13"/>
  <c r="J1437" i="13"/>
  <c r="P1437" i="13"/>
  <c r="R1437" i="13"/>
  <c r="T1437" i="13"/>
  <c r="BE1437" i="13"/>
  <c r="BF1437" i="13"/>
  <c r="BG1437" i="13"/>
  <c r="BH1437" i="13"/>
  <c r="BI1437" i="13"/>
  <c r="BK1437" i="13"/>
  <c r="J1439" i="13"/>
  <c r="P1439" i="13"/>
  <c r="R1439" i="13"/>
  <c r="T1439" i="13"/>
  <c r="BE1439" i="13"/>
  <c r="BF1439" i="13"/>
  <c r="BG1439" i="13"/>
  <c r="BH1439" i="13"/>
  <c r="BI1439" i="13"/>
  <c r="BK1439" i="13"/>
  <c r="J1441" i="13"/>
  <c r="P1441" i="13"/>
  <c r="R1441" i="13"/>
  <c r="T1441" i="13"/>
  <c r="BE1441" i="13"/>
  <c r="BF1441" i="13"/>
  <c r="BG1441" i="13"/>
  <c r="BH1441" i="13"/>
  <c r="BI1441" i="13"/>
  <c r="BK1441" i="13"/>
  <c r="J1443" i="13"/>
  <c r="P1443" i="13"/>
  <c r="R1443" i="13"/>
  <c r="T1443" i="13"/>
  <c r="BE1443" i="13"/>
  <c r="BF1443" i="13"/>
  <c r="BG1443" i="13"/>
  <c r="BH1443" i="13"/>
  <c r="BI1443" i="13"/>
  <c r="BK1443" i="13"/>
  <c r="J1445" i="13"/>
  <c r="P1445" i="13"/>
  <c r="R1445" i="13"/>
  <c r="T1445" i="13"/>
  <c r="BE1445" i="13"/>
  <c r="BF1445" i="13"/>
  <c r="BG1445" i="13"/>
  <c r="BH1445" i="13"/>
  <c r="BI1445" i="13"/>
  <c r="BK1445" i="13"/>
  <c r="J1448" i="13"/>
  <c r="P1448" i="13"/>
  <c r="R1448" i="13"/>
  <c r="T1448" i="13"/>
  <c r="BE1448" i="13"/>
  <c r="BF1448" i="13"/>
  <c r="BG1448" i="13"/>
  <c r="BH1448" i="13"/>
  <c r="BI1448" i="13"/>
  <c r="BK1448" i="13"/>
  <c r="J1451" i="13"/>
  <c r="P1451" i="13"/>
  <c r="R1451" i="13"/>
  <c r="T1451" i="13"/>
  <c r="BE1451" i="13"/>
  <c r="BF1451" i="13"/>
  <c r="BG1451" i="13"/>
  <c r="BH1451" i="13"/>
  <c r="BI1451" i="13"/>
  <c r="BK1451" i="13"/>
  <c r="J1454" i="13"/>
  <c r="P1454" i="13"/>
  <c r="R1454" i="13"/>
  <c r="T1454" i="13"/>
  <c r="BE1454" i="13"/>
  <c r="BF1454" i="13"/>
  <c r="BG1454" i="13"/>
  <c r="BH1454" i="13"/>
  <c r="BI1454" i="13"/>
  <c r="BK1454" i="13"/>
  <c r="J1457" i="13"/>
  <c r="P1457" i="13"/>
  <c r="R1457" i="13"/>
  <c r="T1457" i="13"/>
  <c r="BE1457" i="13"/>
  <c r="BF1457" i="13"/>
  <c r="BG1457" i="13"/>
  <c r="BH1457" i="13"/>
  <c r="BI1457" i="13"/>
  <c r="BK1457" i="13"/>
  <c r="J1487" i="13"/>
  <c r="P1487" i="13"/>
  <c r="R1487" i="13"/>
  <c r="T1487" i="13"/>
  <c r="BE1487" i="13"/>
  <c r="BF1487" i="13"/>
  <c r="BG1487" i="13"/>
  <c r="BH1487" i="13"/>
  <c r="BI1487" i="13"/>
  <c r="BK1487" i="13"/>
  <c r="J1492" i="13"/>
  <c r="P1492" i="13"/>
  <c r="R1492" i="13"/>
  <c r="T1492" i="13"/>
  <c r="BE1492" i="13"/>
  <c r="BF1492" i="13"/>
  <c r="BG1492" i="13"/>
  <c r="BH1492" i="13"/>
  <c r="BI1492" i="13"/>
  <c r="BK1492" i="13"/>
  <c r="J1516" i="13"/>
  <c r="P1516" i="13"/>
  <c r="R1516" i="13"/>
  <c r="T1516" i="13"/>
  <c r="BE1516" i="13"/>
  <c r="BF1516" i="13"/>
  <c r="BG1516" i="13"/>
  <c r="BH1516" i="13"/>
  <c r="BI1516" i="13"/>
  <c r="BK1516" i="13"/>
  <c r="J1523" i="13"/>
  <c r="P1523" i="13"/>
  <c r="R1523" i="13"/>
  <c r="T1523" i="13"/>
  <c r="BE1523" i="13"/>
  <c r="BF1523" i="13"/>
  <c r="BG1523" i="13"/>
  <c r="BH1523" i="13"/>
  <c r="BI1523" i="13"/>
  <c r="BK1523" i="13"/>
  <c r="J1526" i="13"/>
  <c r="P1526" i="13"/>
  <c r="R1526" i="13"/>
  <c r="T1526" i="13"/>
  <c r="BE1526" i="13"/>
  <c r="BF1526" i="13"/>
  <c r="BG1526" i="13"/>
  <c r="BH1526" i="13"/>
  <c r="BI1526" i="13"/>
  <c r="BK1526" i="13"/>
  <c r="J1571" i="13"/>
  <c r="P1571" i="13"/>
  <c r="R1571" i="13"/>
  <c r="T1571" i="13"/>
  <c r="BE1571" i="13"/>
  <c r="BF1571" i="13"/>
  <c r="BG1571" i="13"/>
  <c r="BH1571" i="13"/>
  <c r="BI1571" i="13"/>
  <c r="BK1571" i="13"/>
  <c r="J1573" i="13"/>
  <c r="P1573" i="13"/>
  <c r="R1573" i="13"/>
  <c r="T1573" i="13"/>
  <c r="BE1573" i="13"/>
  <c r="BF1573" i="13"/>
  <c r="BG1573" i="13"/>
  <c r="BH1573" i="13"/>
  <c r="BI1573" i="13"/>
  <c r="BK1573" i="13"/>
  <c r="J1575" i="13"/>
  <c r="P1575" i="13"/>
  <c r="R1575" i="13"/>
  <c r="T1575" i="13"/>
  <c r="BE1575" i="13"/>
  <c r="BF1575" i="13"/>
  <c r="BG1575" i="13"/>
  <c r="BH1575" i="13"/>
  <c r="BI1575" i="13"/>
  <c r="BK1575" i="13"/>
  <c r="J1577" i="13"/>
  <c r="P1577" i="13"/>
  <c r="R1577" i="13"/>
  <c r="T1577" i="13"/>
  <c r="BE1577" i="13"/>
  <c r="BF1577" i="13"/>
  <c r="BG1577" i="13"/>
  <c r="BH1577" i="13"/>
  <c r="BI1577" i="13"/>
  <c r="BK1577" i="13"/>
  <c r="J1580" i="13"/>
  <c r="P1580" i="13"/>
  <c r="R1580" i="13"/>
  <c r="T1580" i="13"/>
  <c r="BE1580" i="13"/>
  <c r="BF1580" i="13"/>
  <c r="BG1580" i="13"/>
  <c r="BH1580" i="13"/>
  <c r="BI1580" i="13"/>
  <c r="BK1580" i="13"/>
  <c r="J1583" i="13"/>
  <c r="P1583" i="13"/>
  <c r="R1583" i="13"/>
  <c r="T1583" i="13"/>
  <c r="BE1583" i="13"/>
  <c r="BF1583" i="13"/>
  <c r="BG1583" i="13"/>
  <c r="BH1583" i="13"/>
  <c r="BI1583" i="13"/>
  <c r="BK1583" i="13"/>
  <c r="J1585" i="13"/>
  <c r="P1585" i="13"/>
  <c r="R1585" i="13"/>
  <c r="T1585" i="13"/>
  <c r="BE1585" i="13"/>
  <c r="BF1585" i="13"/>
  <c r="BG1585" i="13"/>
  <c r="BH1585" i="13"/>
  <c r="BI1585" i="13"/>
  <c r="BK1585" i="13"/>
  <c r="J1588" i="13"/>
  <c r="P1588" i="13"/>
  <c r="R1588" i="13"/>
  <c r="T1588" i="13"/>
  <c r="BE1588" i="13"/>
  <c r="BF1588" i="13"/>
  <c r="BG1588" i="13"/>
  <c r="BH1588" i="13"/>
  <c r="BI1588" i="13"/>
  <c r="BK1588" i="13"/>
  <c r="J1591" i="13"/>
  <c r="P1591" i="13"/>
  <c r="R1591" i="13"/>
  <c r="T1591" i="13"/>
  <c r="BE1591" i="13"/>
  <c r="BF1591" i="13"/>
  <c r="BG1591" i="13"/>
  <c r="BH1591" i="13"/>
  <c r="BI1591" i="13"/>
  <c r="BK1591" i="13"/>
  <c r="J1592" i="13"/>
  <c r="P1592" i="13"/>
  <c r="R1592" i="13"/>
  <c r="T1592" i="13"/>
  <c r="BE1592" i="13"/>
  <c r="BF1592" i="13"/>
  <c r="BG1592" i="13"/>
  <c r="BH1592" i="13"/>
  <c r="BI1592" i="13"/>
  <c r="BK1592" i="13"/>
  <c r="J1595" i="13"/>
  <c r="P1595" i="13"/>
  <c r="R1595" i="13"/>
  <c r="T1595" i="13"/>
  <c r="BE1595" i="13"/>
  <c r="BF1595" i="13"/>
  <c r="BG1595" i="13"/>
  <c r="BH1595" i="13"/>
  <c r="BI1595" i="13"/>
  <c r="BK1595" i="13"/>
  <c r="J1596" i="13"/>
  <c r="P1596" i="13"/>
  <c r="R1596" i="13"/>
  <c r="T1596" i="13"/>
  <c r="BE1596" i="13"/>
  <c r="BF1596" i="13"/>
  <c r="BG1596" i="13"/>
  <c r="BH1596" i="13"/>
  <c r="BI1596" i="13"/>
  <c r="BK1596" i="13"/>
  <c r="J1599" i="13"/>
  <c r="P1599" i="13"/>
  <c r="R1599" i="13"/>
  <c r="T1599" i="13"/>
  <c r="BE1599" i="13"/>
  <c r="BF1599" i="13"/>
  <c r="BG1599" i="13"/>
  <c r="BH1599" i="13"/>
  <c r="BI1599" i="13"/>
  <c r="BK1599" i="13"/>
  <c r="J1601" i="13"/>
  <c r="P1601" i="13"/>
  <c r="R1601" i="13"/>
  <c r="T1601" i="13"/>
  <c r="BE1601" i="13"/>
  <c r="BF1601" i="13"/>
  <c r="BG1601" i="13"/>
  <c r="BH1601" i="13"/>
  <c r="BI1601" i="13"/>
  <c r="BK1601" i="13"/>
  <c r="J1604" i="13"/>
  <c r="P1604" i="13"/>
  <c r="R1604" i="13"/>
  <c r="T1604" i="13"/>
  <c r="BE1604" i="13"/>
  <c r="BF1604" i="13"/>
  <c r="BG1604" i="13"/>
  <c r="BH1604" i="13"/>
  <c r="BI1604" i="13"/>
  <c r="BK1604" i="13"/>
  <c r="J1606" i="13"/>
  <c r="P1606" i="13"/>
  <c r="R1606" i="13"/>
  <c r="T1606" i="13"/>
  <c r="BE1606" i="13"/>
  <c r="BF1606" i="13"/>
  <c r="BG1606" i="13"/>
  <c r="BH1606" i="13"/>
  <c r="BI1606" i="13"/>
  <c r="BK1606" i="13"/>
  <c r="J1609" i="13"/>
  <c r="P1609" i="13"/>
  <c r="R1609" i="13"/>
  <c r="T1609" i="13"/>
  <c r="BE1609" i="13"/>
  <c r="BF1609" i="13"/>
  <c r="BG1609" i="13"/>
  <c r="BH1609" i="13"/>
  <c r="BI1609" i="13"/>
  <c r="BK1609" i="13"/>
  <c r="J1612" i="13"/>
  <c r="P1612" i="13"/>
  <c r="R1612" i="13"/>
  <c r="T1612" i="13"/>
  <c r="BE1612" i="13"/>
  <c r="BF1612" i="13"/>
  <c r="BG1612" i="13"/>
  <c r="BH1612" i="13"/>
  <c r="BI1612" i="13"/>
  <c r="BK1612" i="13"/>
  <c r="J1615" i="13"/>
  <c r="P1615" i="13"/>
  <c r="R1615" i="13"/>
  <c r="T1615" i="13"/>
  <c r="BE1615" i="13"/>
  <c r="BF1615" i="13"/>
  <c r="BG1615" i="13"/>
  <c r="BH1615" i="13"/>
  <c r="BI1615" i="13"/>
  <c r="BK1615" i="13"/>
  <c r="J1618" i="13"/>
  <c r="P1618" i="13"/>
  <c r="R1618" i="13"/>
  <c r="T1618" i="13"/>
  <c r="BE1618" i="13"/>
  <c r="BF1618" i="13"/>
  <c r="BG1618" i="13"/>
  <c r="BH1618" i="13"/>
  <c r="BI1618" i="13"/>
  <c r="BK1618" i="13"/>
  <c r="J1652" i="13"/>
  <c r="P1652" i="13"/>
  <c r="R1652" i="13"/>
  <c r="T1652" i="13"/>
  <c r="BE1652" i="13"/>
  <c r="BF1652" i="13"/>
  <c r="BG1652" i="13"/>
  <c r="BH1652" i="13"/>
  <c r="BI1652" i="13"/>
  <c r="BK1652" i="13"/>
  <c r="P1653" i="13"/>
  <c r="T1653" i="13"/>
  <c r="J1654" i="13"/>
  <c r="P1654" i="13"/>
  <c r="R1654" i="13"/>
  <c r="R1653" i="13" s="1"/>
  <c r="T1654" i="13"/>
  <c r="BE1654" i="13"/>
  <c r="BF1654" i="13"/>
  <c r="BG1654" i="13"/>
  <c r="BH1654" i="13"/>
  <c r="BI1654" i="13"/>
  <c r="BK1654" i="13"/>
  <c r="BK1653" i="13" s="1"/>
  <c r="J1653" i="13" s="1"/>
  <c r="J82" i="13" s="1"/>
  <c r="J1659" i="13"/>
  <c r="P1659" i="13"/>
  <c r="R1659" i="13"/>
  <c r="T1659" i="13"/>
  <c r="BE1659" i="13"/>
  <c r="BF1659" i="13"/>
  <c r="BG1659" i="13"/>
  <c r="BH1659" i="13"/>
  <c r="BI1659" i="13"/>
  <c r="BK1659" i="13"/>
  <c r="J1660" i="13"/>
  <c r="P1660" i="13"/>
  <c r="R1660" i="13"/>
  <c r="T1660" i="13"/>
  <c r="BE1660" i="13"/>
  <c r="BF1660" i="13"/>
  <c r="BG1660" i="13"/>
  <c r="BH1660" i="13"/>
  <c r="BI1660" i="13"/>
  <c r="BK1660" i="13"/>
  <c r="J1661" i="13"/>
  <c r="P1661" i="13"/>
  <c r="R1661" i="13"/>
  <c r="T1661" i="13"/>
  <c r="BE1661" i="13"/>
  <c r="BF1661" i="13"/>
  <c r="BG1661" i="13"/>
  <c r="BH1661" i="13"/>
  <c r="BI1661" i="13"/>
  <c r="BK1661" i="13"/>
  <c r="J1662" i="13"/>
  <c r="P1662" i="13"/>
  <c r="R1662" i="13"/>
  <c r="T1662" i="13"/>
  <c r="BE1662" i="13"/>
  <c r="BF1662" i="13"/>
  <c r="BG1662" i="13"/>
  <c r="BH1662" i="13"/>
  <c r="BI1662" i="13"/>
  <c r="BK1662" i="13"/>
  <c r="J1663" i="13"/>
  <c r="P1663" i="13"/>
  <c r="R1663" i="13"/>
  <c r="T1663" i="13"/>
  <c r="BE1663" i="13"/>
  <c r="BF1663" i="13"/>
  <c r="BG1663" i="13"/>
  <c r="BH1663" i="13"/>
  <c r="BI1663" i="13"/>
  <c r="BK1663" i="13"/>
  <c r="J1664" i="13"/>
  <c r="P1664" i="13"/>
  <c r="R1664" i="13"/>
  <c r="T1664" i="13"/>
  <c r="BE1664" i="13"/>
  <c r="BF1664" i="13"/>
  <c r="BG1664" i="13"/>
  <c r="BH1664" i="13"/>
  <c r="BI1664" i="13"/>
  <c r="BK1664" i="13"/>
  <c r="J1665" i="13"/>
  <c r="P1665" i="13"/>
  <c r="R1665" i="13"/>
  <c r="T1665" i="13"/>
  <c r="BE1665" i="13"/>
  <c r="BF1665" i="13"/>
  <c r="BG1665" i="13"/>
  <c r="BH1665" i="13"/>
  <c r="BI1665" i="13"/>
  <c r="BK1665" i="13"/>
  <c r="J1668" i="13"/>
  <c r="P1668" i="13"/>
  <c r="R1668" i="13"/>
  <c r="T1668" i="13"/>
  <c r="BE1668" i="13"/>
  <c r="BF1668" i="13"/>
  <c r="BG1668" i="13"/>
  <c r="BH1668" i="13"/>
  <c r="BI1668" i="13"/>
  <c r="BK1668" i="13"/>
  <c r="J1669" i="13"/>
  <c r="P1669" i="13"/>
  <c r="R1669" i="13"/>
  <c r="T1669" i="13"/>
  <c r="BE1669" i="13"/>
  <c r="BF1669" i="13"/>
  <c r="BG1669" i="13"/>
  <c r="BH1669" i="13"/>
  <c r="BI1669" i="13"/>
  <c r="BK1669" i="13"/>
  <c r="J1670" i="13"/>
  <c r="P1670" i="13"/>
  <c r="R1670" i="13"/>
  <c r="T1670" i="13"/>
  <c r="BE1670" i="13"/>
  <c r="BF1670" i="13"/>
  <c r="BG1670" i="13"/>
  <c r="BH1670" i="13"/>
  <c r="BI1670" i="13"/>
  <c r="BK1670" i="13"/>
  <c r="J1671" i="13"/>
  <c r="P1671" i="13"/>
  <c r="R1671" i="13"/>
  <c r="T1671" i="13"/>
  <c r="BE1671" i="13"/>
  <c r="BF1671" i="13"/>
  <c r="BG1671" i="13"/>
  <c r="BH1671" i="13"/>
  <c r="BI1671" i="13"/>
  <c r="BK1671" i="13"/>
  <c r="J1673" i="13"/>
  <c r="P1673" i="13"/>
  <c r="R1673" i="13"/>
  <c r="T1673" i="13"/>
  <c r="BE1673" i="13"/>
  <c r="BF1673" i="13"/>
  <c r="BG1673" i="13"/>
  <c r="BH1673" i="13"/>
  <c r="BI1673" i="13"/>
  <c r="BK1673" i="13"/>
  <c r="J1674" i="13"/>
  <c r="P1674" i="13"/>
  <c r="R1674" i="13"/>
  <c r="T1674" i="13"/>
  <c r="BE1674" i="13"/>
  <c r="BF1674" i="13"/>
  <c r="BG1674" i="13"/>
  <c r="BH1674" i="13"/>
  <c r="BI1674" i="13"/>
  <c r="BK1674" i="13"/>
  <c r="J1675" i="13"/>
  <c r="P1675" i="13"/>
  <c r="R1675" i="13"/>
  <c r="T1675" i="13"/>
  <c r="BE1675" i="13"/>
  <c r="BF1675" i="13"/>
  <c r="BG1675" i="13"/>
  <c r="BH1675" i="13"/>
  <c r="BI1675" i="13"/>
  <c r="BK1675" i="13"/>
  <c r="R1676" i="13"/>
  <c r="J1677" i="13"/>
  <c r="P1677" i="13"/>
  <c r="P1676" i="13" s="1"/>
  <c r="R1677" i="13"/>
  <c r="T1677" i="13"/>
  <c r="T1676" i="13" s="1"/>
  <c r="BE1677" i="13"/>
  <c r="BF1677" i="13"/>
  <c r="BG1677" i="13"/>
  <c r="BH1677" i="13"/>
  <c r="BI1677" i="13"/>
  <c r="BK1677" i="13"/>
  <c r="J1679" i="13"/>
  <c r="P1679" i="13"/>
  <c r="R1679" i="13"/>
  <c r="T1679" i="13"/>
  <c r="BE1679" i="13"/>
  <c r="BF1679" i="13"/>
  <c r="BG1679" i="13"/>
  <c r="BH1679" i="13"/>
  <c r="BI1679" i="13"/>
  <c r="BK1679" i="13"/>
  <c r="BK1676" i="13" s="1"/>
  <c r="J1676" i="13" s="1"/>
  <c r="J83" i="13" s="1"/>
  <c r="J1682" i="13"/>
  <c r="P1682" i="13"/>
  <c r="R1682" i="13"/>
  <c r="T1682" i="13"/>
  <c r="BE1682" i="13"/>
  <c r="BF1682" i="13"/>
  <c r="BG1682" i="13"/>
  <c r="BH1682" i="13"/>
  <c r="BI1682" i="13"/>
  <c r="BK1682" i="13"/>
  <c r="J1686" i="13"/>
  <c r="P1686" i="13"/>
  <c r="R1686" i="13"/>
  <c r="T1686" i="13"/>
  <c r="BE1686" i="13"/>
  <c r="BF1686" i="13"/>
  <c r="BG1686" i="13"/>
  <c r="BH1686" i="13"/>
  <c r="BI1686" i="13"/>
  <c r="BK1686" i="13"/>
  <c r="J1689" i="13"/>
  <c r="P1689" i="13"/>
  <c r="R1689" i="13"/>
  <c r="T1689" i="13"/>
  <c r="BE1689" i="13"/>
  <c r="BF1689" i="13"/>
  <c r="BG1689" i="13"/>
  <c r="BH1689" i="13"/>
  <c r="BI1689" i="13"/>
  <c r="BK1689" i="13"/>
  <c r="J1691" i="13"/>
  <c r="P1691" i="13"/>
  <c r="R1691" i="13"/>
  <c r="T1691" i="13"/>
  <c r="BE1691" i="13"/>
  <c r="BF1691" i="13"/>
  <c r="BG1691" i="13"/>
  <c r="BH1691" i="13"/>
  <c r="BI1691" i="13"/>
  <c r="BK1691" i="13"/>
  <c r="J1693" i="13"/>
  <c r="P1693" i="13"/>
  <c r="R1693" i="13"/>
  <c r="T1693" i="13"/>
  <c r="BE1693" i="13"/>
  <c r="BF1693" i="13"/>
  <c r="BG1693" i="13"/>
  <c r="BH1693" i="13"/>
  <c r="BI1693" i="13"/>
  <c r="BK1693" i="13"/>
  <c r="J1695" i="13"/>
  <c r="P1695" i="13"/>
  <c r="R1695" i="13"/>
  <c r="T1695" i="13"/>
  <c r="BE1695" i="13"/>
  <c r="BF1695" i="13"/>
  <c r="BG1695" i="13"/>
  <c r="BH1695" i="13"/>
  <c r="BI1695" i="13"/>
  <c r="BK1695" i="13"/>
  <c r="P1696" i="13"/>
  <c r="T1696" i="13"/>
  <c r="J1697" i="13"/>
  <c r="P1697" i="13"/>
  <c r="R1697" i="13"/>
  <c r="R1696" i="13" s="1"/>
  <c r="T1697" i="13"/>
  <c r="BE1697" i="13"/>
  <c r="BF1697" i="13"/>
  <c r="BG1697" i="13"/>
  <c r="BH1697" i="13"/>
  <c r="BI1697" i="13"/>
  <c r="BK1697" i="13"/>
  <c r="BK1696" i="13" s="1"/>
  <c r="J1696" i="13" s="1"/>
  <c r="J84" i="13" s="1"/>
  <c r="J1700" i="13"/>
  <c r="P1700" i="13"/>
  <c r="R1700" i="13"/>
  <c r="T1700" i="13"/>
  <c r="BE1700" i="13"/>
  <c r="BF1700" i="13"/>
  <c r="BG1700" i="13"/>
  <c r="BH1700" i="13"/>
  <c r="BI1700" i="13"/>
  <c r="BK1700" i="13"/>
  <c r="J1703" i="13"/>
  <c r="P1703" i="13"/>
  <c r="R1703" i="13"/>
  <c r="T1703" i="13"/>
  <c r="BE1703" i="13"/>
  <c r="BF1703" i="13"/>
  <c r="BG1703" i="13"/>
  <c r="BH1703" i="13"/>
  <c r="BI1703" i="13"/>
  <c r="BK1703" i="13"/>
  <c r="J1706" i="13"/>
  <c r="P1706" i="13"/>
  <c r="R1706" i="13"/>
  <c r="T1706" i="13"/>
  <c r="BE1706" i="13"/>
  <c r="BF1706" i="13"/>
  <c r="BG1706" i="13"/>
  <c r="BH1706" i="13"/>
  <c r="BI1706" i="13"/>
  <c r="BK1706" i="13"/>
  <c r="J1708" i="13"/>
  <c r="P1708" i="13"/>
  <c r="R1708" i="13"/>
  <c r="T1708" i="13"/>
  <c r="BE1708" i="13"/>
  <c r="BF1708" i="13"/>
  <c r="BG1708" i="13"/>
  <c r="BH1708" i="13"/>
  <c r="BI1708" i="13"/>
  <c r="BK1708" i="13"/>
  <c r="R1710" i="13"/>
  <c r="J1711" i="13"/>
  <c r="P1711" i="13"/>
  <c r="P1710" i="13" s="1"/>
  <c r="R1711" i="13"/>
  <c r="T1711" i="13"/>
  <c r="T1710" i="13" s="1"/>
  <c r="BE1711" i="13"/>
  <c r="BF1711" i="13"/>
  <c r="BG1711" i="13"/>
  <c r="BH1711" i="13"/>
  <c r="BI1711" i="13"/>
  <c r="BK1711" i="13"/>
  <c r="J1713" i="13"/>
  <c r="P1713" i="13"/>
  <c r="R1713" i="13"/>
  <c r="T1713" i="13"/>
  <c r="BE1713" i="13"/>
  <c r="BF1713" i="13"/>
  <c r="BG1713" i="13"/>
  <c r="BH1713" i="13"/>
  <c r="BI1713" i="13"/>
  <c r="BK1713" i="13"/>
  <c r="BK1710" i="13" s="1"/>
  <c r="J1710" i="13" s="1"/>
  <c r="J85" i="13" s="1"/>
  <c r="P1715" i="13"/>
  <c r="T1715" i="13"/>
  <c r="J1716" i="13"/>
  <c r="P1716" i="13"/>
  <c r="R1716" i="13"/>
  <c r="R1715" i="13" s="1"/>
  <c r="T1716" i="13"/>
  <c r="BE1716" i="13"/>
  <c r="BF1716" i="13"/>
  <c r="BG1716" i="13"/>
  <c r="BH1716" i="13"/>
  <c r="BI1716" i="13"/>
  <c r="BK1716" i="13"/>
  <c r="BK1715" i="13" s="1"/>
  <c r="J1715" i="13" s="1"/>
  <c r="J86" i="13" s="1"/>
  <c r="J1718" i="13"/>
  <c r="P1718" i="13"/>
  <c r="R1718" i="13"/>
  <c r="T1718" i="13"/>
  <c r="BE1718" i="13"/>
  <c r="BF1718" i="13"/>
  <c r="BG1718" i="13"/>
  <c r="BH1718" i="13"/>
  <c r="BI1718" i="13"/>
  <c r="BK1718" i="13"/>
  <c r="P1721" i="13"/>
  <c r="T1721" i="13"/>
  <c r="J1722" i="13"/>
  <c r="P1722" i="13"/>
  <c r="R1722" i="13"/>
  <c r="R1721" i="13" s="1"/>
  <c r="T1722" i="13"/>
  <c r="BE1722" i="13"/>
  <c r="BF1722" i="13"/>
  <c r="BG1722" i="13"/>
  <c r="BH1722" i="13"/>
  <c r="BI1722" i="13"/>
  <c r="BK1722" i="13"/>
  <c r="BK1721" i="13" s="1"/>
  <c r="J1723" i="13"/>
  <c r="P1723" i="13"/>
  <c r="R1723" i="13"/>
  <c r="T1723" i="13"/>
  <c r="BE1723" i="13"/>
  <c r="BF1723" i="13"/>
  <c r="BG1723" i="13"/>
  <c r="BH1723" i="13"/>
  <c r="BI1723" i="13"/>
  <c r="BK1723" i="13"/>
  <c r="R1724" i="13"/>
  <c r="BK1724" i="13"/>
  <c r="J1724" i="13" s="1"/>
  <c r="J89" i="13" s="1"/>
  <c r="J1725" i="13"/>
  <c r="P1725" i="13"/>
  <c r="P1724" i="13" s="1"/>
  <c r="R1725" i="13"/>
  <c r="T1725" i="13"/>
  <c r="T1724" i="13" s="1"/>
  <c r="BE1725" i="13"/>
  <c r="BF1725" i="13"/>
  <c r="BG1725" i="13"/>
  <c r="BH1725" i="13"/>
  <c r="BI1725" i="13"/>
  <c r="BK1725" i="13"/>
  <c r="P1726" i="13"/>
  <c r="T1726" i="13"/>
  <c r="J1727" i="13"/>
  <c r="P1727" i="13"/>
  <c r="R1727" i="13"/>
  <c r="R1726" i="13" s="1"/>
  <c r="T1727" i="13"/>
  <c r="BE1727" i="13"/>
  <c r="BF1727" i="13"/>
  <c r="BG1727" i="13"/>
  <c r="BH1727" i="13"/>
  <c r="BI1727" i="13"/>
  <c r="BK1727" i="13"/>
  <c r="BK1726" i="13" s="1"/>
  <c r="J1726" i="13" s="1"/>
  <c r="J90" i="13" s="1"/>
  <c r="J1728" i="13"/>
  <c r="P1728" i="13"/>
  <c r="R1728" i="13"/>
  <c r="T1728" i="13"/>
  <c r="BE1728" i="13"/>
  <c r="BF1728" i="13"/>
  <c r="BG1728" i="13"/>
  <c r="BH1728" i="13"/>
  <c r="BI1728" i="13"/>
  <c r="BK1728" i="13"/>
  <c r="J1729" i="13"/>
  <c r="P1729" i="13"/>
  <c r="R1729" i="13"/>
  <c r="T1729" i="13"/>
  <c r="BE1729" i="13"/>
  <c r="BF1729" i="13"/>
  <c r="BG1729" i="13"/>
  <c r="BH1729" i="13"/>
  <c r="BI1729" i="13"/>
  <c r="BK1729" i="13"/>
  <c r="R1730" i="13"/>
  <c r="J1731" i="13"/>
  <c r="P1731" i="13"/>
  <c r="P1730" i="13" s="1"/>
  <c r="R1731" i="13"/>
  <c r="T1731" i="13"/>
  <c r="T1730" i="13" s="1"/>
  <c r="BE1731" i="13"/>
  <c r="BF1731" i="13"/>
  <c r="BG1731" i="13"/>
  <c r="BH1731" i="13"/>
  <c r="BI1731" i="13"/>
  <c r="BK1731" i="13"/>
  <c r="BK1730" i="13" s="1"/>
  <c r="J1730" i="13" s="1"/>
  <c r="J91" i="13" s="1"/>
  <c r="P1732" i="13"/>
  <c r="T1732" i="13"/>
  <c r="J1733" i="13"/>
  <c r="P1733" i="13"/>
  <c r="R1733" i="13"/>
  <c r="R1732" i="13" s="1"/>
  <c r="T1733" i="13"/>
  <c r="BE1733" i="13"/>
  <c r="BF1733" i="13"/>
  <c r="BG1733" i="13"/>
  <c r="BH1733" i="13"/>
  <c r="BI1733" i="13"/>
  <c r="BK1733" i="13"/>
  <c r="BK1732" i="13" s="1"/>
  <c r="J1732" i="13" s="1"/>
  <c r="J92" i="13" s="1"/>
  <c r="R113" i="13" l="1"/>
  <c r="R112" i="13" s="1"/>
  <c r="T975" i="13"/>
  <c r="J114" i="13"/>
  <c r="J58" i="13" s="1"/>
  <c r="BK113" i="13"/>
  <c r="T1720" i="13"/>
  <c r="R975" i="13"/>
  <c r="P975" i="13"/>
  <c r="BK1720" i="13"/>
  <c r="J1720" i="13" s="1"/>
  <c r="J87" i="13" s="1"/>
  <c r="J1721" i="13"/>
  <c r="J88" i="13" s="1"/>
  <c r="R1720" i="13"/>
  <c r="P1720" i="13"/>
  <c r="J976" i="13"/>
  <c r="J72" i="13" s="1"/>
  <c r="BK975" i="13"/>
  <c r="J975" i="13" s="1"/>
  <c r="J71" i="13" s="1"/>
  <c r="P113" i="13"/>
  <c r="P112" i="13" s="1"/>
  <c r="T113" i="13"/>
  <c r="J31" i="13"/>
  <c r="BK112" i="13" l="1"/>
  <c r="J112" i="13" s="1"/>
  <c r="J113" i="13"/>
  <c r="J57" i="13" s="1"/>
  <c r="T112" i="13"/>
  <c r="J27" i="13" l="1"/>
  <c r="J36" i="13" s="1"/>
  <c r="J56" i="13"/>
  <c r="E28" i="4" l="1"/>
  <c r="E27" i="4"/>
  <c r="E9" i="4" l="1"/>
  <c r="E12" i="4" s="1"/>
  <c r="E14" i="4" s="1"/>
  <c r="E21" i="4" l="1"/>
  <c r="E33" i="4"/>
  <c r="E32" i="4"/>
  <c r="E15" i="4"/>
  <c r="E16" i="4" l="1"/>
  <c r="E23" i="4" s="1"/>
  <c r="E22" i="4"/>
</calcChain>
</file>

<file path=xl/sharedStrings.xml><?xml version="1.0" encoding="utf-8"?>
<sst xmlns="http://schemas.openxmlformats.org/spreadsheetml/2006/main" count="17340" uniqueCount="2498">
  <si>
    <t>List obsahuje:</t>
  </si>
  <si>
    <t/>
  </si>
  <si>
    <t>False</t>
  </si>
  <si>
    <t>&gt;&gt;  skryté sloupce  &lt;&lt;</t>
  </si>
  <si>
    <t>21</t>
  </si>
  <si>
    <t>15</t>
  </si>
  <si>
    <t>v ---  níže se nacházejí doplnkové a pomocné údaje k sestavám  --- v</t>
  </si>
  <si>
    <t>Stavba:</t>
  </si>
  <si>
    <t>Stavební úpravy BD Milín - blok I, Školní č.p. 237, 238, 239</t>
  </si>
  <si>
    <t>KSO:</t>
  </si>
  <si>
    <t>CC-CZ:</t>
  </si>
  <si>
    <t>Místo:</t>
  </si>
  <si>
    <t xml:space="preserve"> </t>
  </si>
  <si>
    <t>Datum:</t>
  </si>
  <si>
    <t>Zadavatel:</t>
  </si>
  <si>
    <t>IČ:</t>
  </si>
  <si>
    <t>DIČ:</t>
  </si>
  <si>
    <t>Uchazeč:</t>
  </si>
  <si>
    <t>Projektant:</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</si>
  <si>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</si>
  <si>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</si>
  <si>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</si>
  <si>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</si>
  <si>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</si>
  <si>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</si>
  <si>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</si>
  <si>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</si>
  <si>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</si>
  <si>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</si>
  <si>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</si>
  <si>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</si>
  <si>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</si>
  <si>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</si>
  <si>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</si>
  <si>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Kód</t>
  </si>
  <si>
    <t>Typ</t>
  </si>
  <si>
    <t>D</t>
  </si>
  <si>
    <t>0</t>
  </si>
  <si>
    <t>1</t>
  </si>
  <si>
    <t>Architektonicko-stavební část</t>
  </si>
  <si>
    <t>STA</t>
  </si>
  <si>
    <t>{954097c1-73a2-4523-b857-0ea321421af4}</t>
  </si>
  <si>
    <t>2</t>
  </si>
  <si>
    <t>1) Krycí list soupisu</t>
  </si>
  <si>
    <t>2) Rekapitulace</t>
  </si>
  <si>
    <t>3) Soupis prací</t>
  </si>
  <si>
    <t>Zpět na list:</t>
  </si>
  <si>
    <t>Rekapitulace stavby</t>
  </si>
  <si>
    <t>KRYCÍ LIST SOUPISU</t>
  </si>
  <si>
    <t>Objekt:</t>
  </si>
  <si>
    <t>1 - Architektonicko-stavební část</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</si>
  <si>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</si>
  <si>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</si>
  <si>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</si>
  <si>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</si>
  <si>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</si>
  <si>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</si>
  <si>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</si>
  <si>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</si>
  <si>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</si>
  <si>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5 - Komunikace pozemní</t>
  </si>
  <si>
    <t xml:space="preserve">    61 - Úprava povrchů vnitřních</t>
  </si>
  <si>
    <t xml:space="preserve">    62 - Úprava povrchů vnějších</t>
  </si>
  <si>
    <t xml:space="preserve">    63 - Podlahy a podlahové konstrukce</t>
  </si>
  <si>
    <t xml:space="preserve">    64 - Osazování výplní otvorů</t>
  </si>
  <si>
    <t xml:space="preserve">    9 - Ostatní konstrukce a práce, bourání</t>
  </si>
  <si>
    <t xml:space="preserve">    94 - Lešení a stavební výtahy</t>
  </si>
  <si>
    <t xml:space="preserve">    96 - Bourání konstrukcí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</si>
  <si>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</si>
  <si>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</si>
  <si>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</si>
  <si>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</si>
  <si>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</si>
  <si>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</si>
  <si>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741 - Elektroinstalace - silnoproud</t>
  </si>
  <si>
    <t xml:space="preserve">    748 - Elektromontáže - osvětlovací zařízení a svítidla</t>
  </si>
  <si>
    <t xml:space="preserve">    762 - Konstrukce tesařské</t>
  </si>
  <si>
    <t xml:space="preserve">    763 - Konstrukce suché výstavby</t>
  </si>
  <si>
    <t xml:space="preserve">    764 - Konstrukce klempířské</t>
  </si>
  <si>
    <t xml:space="preserve">    765 - Krytina skládaná</t>
  </si>
  <si>
    <t xml:space="preserve">    766 - Konstrukce truhlářské</t>
  </si>
  <si>
    <t xml:space="preserve">    767 - Konstrukce zámečnické</t>
  </si>
  <si>
    <t xml:space="preserve">    771 - Podlahy z dlaždic</t>
  </si>
  <si>
    <t xml:space="preserve">    783 - Dokončovací práce - nátěry</t>
  </si>
  <si>
    <t xml:space="preserve">    784 - Dokončovací práce - malby a tapety</t>
  </si>
  <si>
    <t>HZS - Hodinové zúčtovací sazby</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</si>
  <si>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</si>
  <si>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</si>
  <si>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</si>
  <si>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</si>
  <si>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</si>
  <si>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</si>
  <si>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</si>
  <si>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</si>
  <si>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</si>
  <si>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</si>
  <si>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</si>
  <si>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</si>
  <si>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</si>
  <si>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</si>
  <si>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</si>
  <si>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</si>
  <si>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</si>
  <si>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</si>
  <si>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</si>
  <si>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</si>
  <si>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</si>
  <si>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</si>
  <si>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</si>
  <si>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</si>
  <si>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</si>
  <si>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113107022</t>
  </si>
  <si>
    <t>Odstranění podkladu plochy do 15 m2 z kameniva drceného tl 200 mm při překopech inž sítí</t>
  </si>
  <si>
    <t>m2</t>
  </si>
  <si>
    <t>CS ÚRS 2015 01</t>
  </si>
  <si>
    <t>4</t>
  </si>
  <si>
    <t>739447908</t>
  </si>
  <si>
    <t>VV</t>
  </si>
  <si>
    <t>"viz výkres D.1.1.02"</t>
  </si>
  <si>
    <t>"odkopání soklu - v místě štěrku" (10,20+24,70+23,10+10,20+10,50)*0,60</t>
  </si>
  <si>
    <t>"odkopání soklu - v místě asflatu" 24,00*0,70</t>
  </si>
  <si>
    <t>"odkopání pro nové chodníky - východ" 2,40*(4,00-0,60)</t>
  </si>
  <si>
    <t>"odkopání pro nové chodníky - jih" (2,40*(3,50-0,70))*2</t>
  </si>
  <si>
    <t>113107031</t>
  </si>
  <si>
    <t>Odstranění podkladu plochy do 15 m2 z betonu prostého tl 150 mm při překopech inž sítí</t>
  </si>
  <si>
    <t>843974846</t>
  </si>
  <si>
    <t>"odkopání soklu - v místě betonu" 35,00*0,60</t>
  </si>
  <si>
    <t>3</t>
  </si>
  <si>
    <t>113107043</t>
  </si>
  <si>
    <t>Odstranění podkladu plochy do 15 m2 živičných tl 150 mm při překopech inž sítí</t>
  </si>
  <si>
    <t>-587975238</t>
  </si>
  <si>
    <t>"odkopání soklu - v místě asfaltu" 24,00*0,70</t>
  </si>
  <si>
    <t>"odkopání pro nové chodníky - jih" (2,40*(3,50-0,80))*2</t>
  </si>
  <si>
    <t>113204111</t>
  </si>
  <si>
    <t>Vytrhání obrub záhonových</t>
  </si>
  <si>
    <t>m</t>
  </si>
  <si>
    <t>-1973282783</t>
  </si>
  <si>
    <t>"nové chodníky - východ" 4,00+4,00</t>
  </si>
  <si>
    <t>5</t>
  </si>
  <si>
    <t>122201101</t>
  </si>
  <si>
    <t>Odkopávky a prokopávky nezapažené v hornině tř. 3 objem do 100 m3</t>
  </si>
  <si>
    <t>m3</t>
  </si>
  <si>
    <t>1231723767</t>
  </si>
  <si>
    <t>"odkopání pro nové chodníky u vstupů ze dvora" (2,00*2,00*0,20)*3</t>
  </si>
  <si>
    <t>6</t>
  </si>
  <si>
    <t>122201109</t>
  </si>
  <si>
    <t>Příplatek za lepivost u odkopávek v hornině tř. 1 až 3</t>
  </si>
  <si>
    <t>-1120649598</t>
  </si>
  <si>
    <t>"odkopání pro nové chodníky u vstupů ze dvora" (2,00*2,00*0,20)*2</t>
  </si>
  <si>
    <t>7</t>
  </si>
  <si>
    <t>132201101</t>
  </si>
  <si>
    <t>Hloubení rýh š do 600 mm v hornině tř. 3 objemu do 100 m3</t>
  </si>
  <si>
    <t>-109253162</t>
  </si>
  <si>
    <t>"odkopání soklu - v místě štěrku" (10,20+24,70+23,10+10,20+10,50)*0,60*0,45</t>
  </si>
  <si>
    <t>"odkopání soklu - v místě betonu" 35,00*0,60*0,50</t>
  </si>
  <si>
    <t>"odkopání soklu - v místě asfaltu" 24,00*0,80*0,30</t>
  </si>
  <si>
    <t>"základové pasy pro venější schodiště" (1,20*0,40*0,90)*2</t>
  </si>
  <si>
    <t>"odpočet ručního kopání" -5,00</t>
  </si>
  <si>
    <t>8</t>
  </si>
  <si>
    <t>132201109</t>
  </si>
  <si>
    <t>Příplatek za lepivost k hloubení rýh š do 600 mm v hornině tř. 3</t>
  </si>
  <si>
    <t>951525590</t>
  </si>
  <si>
    <t>"množství převzato z položky č. 132201101" 33,373</t>
  </si>
  <si>
    <t>9</t>
  </si>
  <si>
    <t>132212101</t>
  </si>
  <si>
    <t>Hloubení rýh š do 600 mm ručním nebo pneum nářadím v soudržných horninách tř. 3</t>
  </si>
  <si>
    <t>CS ÚRS 2017 01</t>
  </si>
  <si>
    <t>852195183</t>
  </si>
  <si>
    <t>"odkopání soklu v místě podzemního vedení TZB" 5,00</t>
  </si>
  <si>
    <t>10</t>
  </si>
  <si>
    <t>132212109</t>
  </si>
  <si>
    <t>Příplatek za lepivost u hloubení rýh š do 600 mm ručním nebo pneum nářadím v hornině tř. 3</t>
  </si>
  <si>
    <t>384880678</t>
  </si>
  <si>
    <t>11</t>
  </si>
  <si>
    <t>162701105</t>
  </si>
  <si>
    <t>Vodorovné přemístění do 10000 m výkopku/sypaniny z horniny tř. 1 až 4</t>
  </si>
  <si>
    <t>-998234179</t>
  </si>
  <si>
    <t>"množství převzato z položky č. 122201101" 2,40</t>
  </si>
  <si>
    <t>"množství převzato z položky č. 132212101" 5,00</t>
  </si>
  <si>
    <t>"množství převzato z položky č. 175101201" -34,425</t>
  </si>
  <si>
    <t>12</t>
  </si>
  <si>
    <t>162701109</t>
  </si>
  <si>
    <t>Příplatek k vodorovnému přemístění výkopku/sypaniny z horniny tř. 1 až 4 ZKD 1000 m přes 10000 m</t>
  </si>
  <si>
    <t>-1055629379</t>
  </si>
  <si>
    <t>"množství převzato z položky č. 162701105" 6,348</t>
  </si>
  <si>
    <t>6,348*2 'Přepočtené koeficientem množství</t>
  </si>
  <si>
    <t>13</t>
  </si>
  <si>
    <t>167101101</t>
  </si>
  <si>
    <t>Nakládání výkopku z hornin tř. 1 až 4 do 100 m3</t>
  </si>
  <si>
    <t>-69781334</t>
  </si>
  <si>
    <t>14</t>
  </si>
  <si>
    <t>171201201</t>
  </si>
  <si>
    <t>Uložení sypaniny na skládky</t>
  </si>
  <si>
    <t>-1682169780</t>
  </si>
  <si>
    <t>171201211</t>
  </si>
  <si>
    <t>Poplatek za uložení odpadu ze sypaniny na skládce (skládkovné)</t>
  </si>
  <si>
    <t>t</t>
  </si>
  <si>
    <t>-805372151</t>
  </si>
  <si>
    <t>"množství převzato z položky č. 162701105" 6,348*1,75</t>
  </si>
  <si>
    <t>16</t>
  </si>
  <si>
    <t>175101201</t>
  </si>
  <si>
    <t>Obsypání objektu nad přilehlým původním terénem sypaninou bez prohození, uloženou do 3 m</t>
  </si>
  <si>
    <t>1047474193</t>
  </si>
  <si>
    <t>"odkopání soklu - v místě štěrku" (10,20+24,70+23,10+10,20+10,50)*0,50*0,50</t>
  </si>
  <si>
    <t>"odkopání soklu - v místě betonu" 35,00*0,50*0,50</t>
  </si>
  <si>
    <t>"odkopání soklu - v místě asfaltu" 24,00*0,50*0,50</t>
  </si>
  <si>
    <t>17</t>
  </si>
  <si>
    <t>181411141</t>
  </si>
  <si>
    <t>Založení parterového trávníku výsevem plochy do 1000 m2 v rovině a ve svahu do 1:5</t>
  </si>
  <si>
    <t>-256700087</t>
  </si>
  <si>
    <t>"dosetí v místech dotčených stavbou"</t>
  </si>
  <si>
    <t>"viz výkres D.1.1.02" (10,80+24,15+23,10+11,00+10,00+34,40-2,00-2,00-2,40-2,40-2,40)*0,40</t>
  </si>
  <si>
    <t>18</t>
  </si>
  <si>
    <t>M</t>
  </si>
  <si>
    <t>005724150</t>
  </si>
  <si>
    <t>osivo směs travní parková směs exclusive</t>
  </si>
  <si>
    <t>kg</t>
  </si>
  <si>
    <t>264687371</t>
  </si>
  <si>
    <t>40,9*0,025 'Přepočtené koeficientem množství</t>
  </si>
  <si>
    <t>19</t>
  </si>
  <si>
    <t>182303111</t>
  </si>
  <si>
    <t>Doplnění zeminy nebo substrátu na travnatých plochách tl 50 mm rovina v rovinně a svahu do 1:5</t>
  </si>
  <si>
    <t>-993074578</t>
  </si>
  <si>
    <t>20</t>
  </si>
  <si>
    <t>103715000</t>
  </si>
  <si>
    <t>substrát pro trávníky A  VL</t>
  </si>
  <si>
    <t>-1929990723</t>
  </si>
  <si>
    <t>40,9*0,058 'Přepočtené koeficientem množství</t>
  </si>
  <si>
    <t>183403153</t>
  </si>
  <si>
    <t>Obdělání půdy hrabáním v rovině a svahu do 1:5</t>
  </si>
  <si>
    <t>-207975155</t>
  </si>
  <si>
    <t>22</t>
  </si>
  <si>
    <t>184802111</t>
  </si>
  <si>
    <t>Chemické odplevelení před založením kultury nad 20 m2 postřikem na široko v rovině a svahu do 1:5</t>
  </si>
  <si>
    <t>-860593627</t>
  </si>
  <si>
    <t>Zakládání</t>
  </si>
  <si>
    <t>23</t>
  </si>
  <si>
    <t>274313611</t>
  </si>
  <si>
    <t>Základové pásy z betonu tř. C 16/20</t>
  </si>
  <si>
    <t>-227530940</t>
  </si>
  <si>
    <t>"základové pasy pro venější schodiště" (1,20*0,40*1,00)*2</t>
  </si>
  <si>
    <t>24</t>
  </si>
  <si>
    <t>274351215</t>
  </si>
  <si>
    <t>Zřízení bednění stěn základových pasů</t>
  </si>
  <si>
    <t>791360574</t>
  </si>
  <si>
    <t>"základové pasy pro venější schodiště" ((1,20+1,20+0,45+0,45)*0,15)*2</t>
  </si>
  <si>
    <t>25</t>
  </si>
  <si>
    <t>274351216</t>
  </si>
  <si>
    <t>Odstranění bednění stěn základových pasů</t>
  </si>
  <si>
    <t>1151983078</t>
  </si>
  <si>
    <t>Svislé a kompletní konstrukce</t>
  </si>
  <si>
    <t>26</t>
  </si>
  <si>
    <t>317142221</t>
  </si>
  <si>
    <t>Překlady nenosné přímé z pórobetonu Ytong v příčkách tl 100 mm pro světlost otvoru do 1010 mm</t>
  </si>
  <si>
    <t>kus</t>
  </si>
  <si>
    <t>-1168908213</t>
  </si>
  <si>
    <t>"viz výkres D.1.1.01" 1</t>
  </si>
  <si>
    <t>27</t>
  </si>
  <si>
    <t>340238212</t>
  </si>
  <si>
    <t>Zazdívka otvorů pl do 1 m2 v příčkách nebo stěnách z cihel tl přes 100 mm</t>
  </si>
  <si>
    <t>-1784911618</t>
  </si>
  <si>
    <t xml:space="preserve">"viz výkres D.1.1.01" </t>
  </si>
  <si>
    <t>"zazdívka nových dveřních zárubní" 6</t>
  </si>
  <si>
    <t xml:space="preserve">"viz výkres D.1.1.04" </t>
  </si>
  <si>
    <t>"zazdívka nových dveřních zárubní" 1</t>
  </si>
  <si>
    <t>28</t>
  </si>
  <si>
    <t>342272323</t>
  </si>
  <si>
    <t>Příčky tl 100 mm z pórobetonových přesných hladkých příčkovek objemové hmotnosti 500 kg/m3</t>
  </si>
  <si>
    <t>-2059605941</t>
  </si>
  <si>
    <t>"viz výkres D.1.1.01" (2,20*2,50)-(0,90*2,00)</t>
  </si>
  <si>
    <t>29</t>
  </si>
  <si>
    <t>342291111</t>
  </si>
  <si>
    <t>Ukotvení příček montážní polyuretanovou pěnou tl příčky do 100 mm</t>
  </si>
  <si>
    <t>-96592662</t>
  </si>
  <si>
    <t>"viz výkres D.1.1.01" 2,20</t>
  </si>
  <si>
    <t>30</t>
  </si>
  <si>
    <t>342291121</t>
  </si>
  <si>
    <t>Ukotvení příček k cihelným konstrukcím plochými kotvami</t>
  </si>
  <si>
    <t>-356172939</t>
  </si>
  <si>
    <t>"viz výkres D.1.1.01" 2,50+2,50</t>
  </si>
  <si>
    <t>31</t>
  </si>
  <si>
    <t>3462499</t>
  </si>
  <si>
    <t>Stavební přípomoce pro VZT (bourání drážek, prostupů) včetně jejich zapravení</t>
  </si>
  <si>
    <t>kompl</t>
  </si>
  <si>
    <t>-818856619</t>
  </si>
  <si>
    <t>Komunikace pozemní</t>
  </si>
  <si>
    <t>32</t>
  </si>
  <si>
    <t>564732111</t>
  </si>
  <si>
    <t>Podklad z vibrovaného štěrku VŠ tl 100 mm</t>
  </si>
  <si>
    <t>-951253070</t>
  </si>
  <si>
    <t>"nový okapový chodník" (10,80+24,15+23,10+11,00+33,60+34,40-2,00-2,00-2,40-2,40-2,40)*0,45</t>
  </si>
  <si>
    <t>33</t>
  </si>
  <si>
    <t>564752111</t>
  </si>
  <si>
    <t>Podklad z vibrovaného štěrku VŠ tl 150 mm</t>
  </si>
  <si>
    <t>-314695779</t>
  </si>
  <si>
    <t>"nové chodníky - jih" (2,40*3,50)*2</t>
  </si>
  <si>
    <t>"nové chodníky - východ" 2,40*4,00</t>
  </si>
  <si>
    <t>"nové chodníky u vstupů ze dvora" (2,00*2,00)*3</t>
  </si>
  <si>
    <t>34</t>
  </si>
  <si>
    <t>572360112</t>
  </si>
  <si>
    <t>Vyspravení krytu komunikací po překopech plochy do 15 m2 studenou asfaltovou směsí tl 60 mm</t>
  </si>
  <si>
    <t>245220694</t>
  </si>
  <si>
    <t>"mezi stávajícím asfaltem a novými obrubníky"</t>
  </si>
  <si>
    <t>"nové chodníky - jih" (2,40+3,10+3,10)*2*0,10</t>
  </si>
  <si>
    <t>"mezi stávajícím asfaltem a novými obrubníky okopového chodníku - jih" (0,70+24,00+0,70-2,40-2,40)*0,20</t>
  </si>
  <si>
    <t>35</t>
  </si>
  <si>
    <t>596811220</t>
  </si>
  <si>
    <t>Kladení betonové dlažby komunikací pro pěší do lože z kameniva vel do 0,25 m2 plochy do 50 m2</t>
  </si>
  <si>
    <t>224029112</t>
  </si>
  <si>
    <t>"množství převzato z položky č. 564732111" 56,633</t>
  </si>
  <si>
    <t>"množství převzato z položky č. 564752111" 38,40</t>
  </si>
  <si>
    <t>36</t>
  </si>
  <si>
    <t>592457020</t>
  </si>
  <si>
    <t>dlažba betonová plošná hladká 40x40x5 cm šedá</t>
  </si>
  <si>
    <t>-209254311</t>
  </si>
  <si>
    <t>P</t>
  </si>
  <si>
    <t>Poznámka k položce:
Spotřeba: 6,25 kus/m2</t>
  </si>
  <si>
    <t>95,033*1,05 'Přepočtené koeficientem množství</t>
  </si>
  <si>
    <t>61</t>
  </si>
  <si>
    <t>Úprava povrchů vnitřních</t>
  </si>
  <si>
    <t>37</t>
  </si>
  <si>
    <t>611131121</t>
  </si>
  <si>
    <t>Penetrace akrylát-silikonová vnitřních stropů nanášená ručně</t>
  </si>
  <si>
    <t>-1184340551</t>
  </si>
  <si>
    <t xml:space="preserve">"viz výkres D.1.1.34" </t>
  </si>
  <si>
    <t xml:space="preserve">"pod perlinku a pod štuk" </t>
  </si>
  <si>
    <t>"skladba V06 a V07" (2,38*(3,20+2,10))*2</t>
  </si>
  <si>
    <t>38</t>
  </si>
  <si>
    <t>611325412</t>
  </si>
  <si>
    <t>Oprava vnitřní vápenocementové hladké omítky stropů v rozsahu plochy do 30%</t>
  </si>
  <si>
    <t>-656004608</t>
  </si>
  <si>
    <t>"pod KZS"</t>
  </si>
  <si>
    <t>"lodžie"</t>
  </si>
  <si>
    <t>"viz výkres D.1.1.02" 0,95*2,25</t>
  </si>
  <si>
    <t>"viz výkres D.1.1.03" 0,95*2,25</t>
  </si>
  <si>
    <t>"množství převzato z položky č. 621211031" 168,843</t>
  </si>
  <si>
    <t>"množství převzato z položky č. 621211041" 162,613</t>
  </si>
  <si>
    <t>39</t>
  </si>
  <si>
    <t>611142001</t>
  </si>
  <si>
    <t>Potažení vnitřních stropů sklovláknitým pletivem vtlačeným do tenkovrstvé hmoty</t>
  </si>
  <si>
    <t>644874224</t>
  </si>
  <si>
    <t>"skladba V06 a V07" 2,38*(3,20+2,10)</t>
  </si>
  <si>
    <t>40</t>
  </si>
  <si>
    <t>611311131</t>
  </si>
  <si>
    <t>Potažení vnitřních rovných stropů vápenným štukem tloušťky do 3 mm</t>
  </si>
  <si>
    <t>887232968</t>
  </si>
  <si>
    <t>41</t>
  </si>
  <si>
    <t>612142001</t>
  </si>
  <si>
    <t>Potažení vnitřních stěn sklovláknitým pletivem vtlačeným do tenkovrstvé hmoty</t>
  </si>
  <si>
    <t>-1939042957</t>
  </si>
  <si>
    <t>"strop nad schodištěm - skladba V06" (2,60*3,40)+((3,40+2,60+2,60)*0,22)</t>
  </si>
  <si>
    <t>42</t>
  </si>
  <si>
    <t>612325222</t>
  </si>
  <si>
    <t>Vápenocementová štuková omítka malých ploch do 0,25 m2 na stěnách</t>
  </si>
  <si>
    <t>-2002281639</t>
  </si>
  <si>
    <t>"zapravení omítky stěn pod parapetem"</t>
  </si>
  <si>
    <t>"viz výkres D.1.1.02" 27</t>
  </si>
  <si>
    <t>"viz výkres D.1.1.03" 27</t>
  </si>
  <si>
    <t>43</t>
  </si>
  <si>
    <t>612325225</t>
  </si>
  <si>
    <t>Vápenocementová štuková omítka malých ploch do 4,0 m2 na stěnách</t>
  </si>
  <si>
    <t>490539858</t>
  </si>
  <si>
    <t>"po zazdívce nových dveřních zárubní" 6</t>
  </si>
  <si>
    <t>"zazdívce nových dveřních zárubní" 1</t>
  </si>
  <si>
    <t>44</t>
  </si>
  <si>
    <t>612325302</t>
  </si>
  <si>
    <t>Vápenocementová štuková omítka ostění nebo nadpraží</t>
  </si>
  <si>
    <t>-1875877624</t>
  </si>
  <si>
    <t>"viz výkres D.1.1.01"</t>
  </si>
  <si>
    <t>"okna 1.PP" ((1,12+1,12+0,56+0,56)+((1,15+1,15+0,56+0,56)*5)+(1,18+1,18+0,56+0,56)+(1,19+1,19+0,56+0,56)+(1,16+1,16+0,56+0,56))*0,40</t>
  </si>
  <si>
    <t>"okna 1.PP" ((1,15+1,15+0,58+0,58)+(1,17+1,17+0,58+0,58)+(1,17+1,17+0,56+0,56)+(0,85+0,85+0,54+0,54)+(0,44+0,44+0,40+0,4)+(1,33+1,33+0,54+0,54))*0,40</t>
  </si>
  <si>
    <t>"okna 1.PP" ((0,48+0,48+0,65+0,65)+(1,19+1,19+0,56+0,56))*0,40</t>
  </si>
  <si>
    <t xml:space="preserve">"viz výkres D.1.1.02" </t>
  </si>
  <si>
    <t>(1,31+1,17+1,17)*0,48</t>
  </si>
  <si>
    <t>(1,30+1,48+1,48)*0,48*2</t>
  </si>
  <si>
    <t>(1,31+1,46+1,46)*0,48*4</t>
  </si>
  <si>
    <t>(1,32+1,14+1,14)*0,48</t>
  </si>
  <si>
    <t>(1,32+1,18+1,18)*0,48*2</t>
  </si>
  <si>
    <t>(1,28+1,49+1,49)*0,48</t>
  </si>
  <si>
    <t>(1,28+1,18+1,18)*0,48*2</t>
  </si>
  <si>
    <t>(1,16+1,49+1,49)*0,48</t>
  </si>
  <si>
    <t>(1,32+1,47+1,47)*0,48</t>
  </si>
  <si>
    <t>(1,34+1,49+1,49)*0,48</t>
  </si>
  <si>
    <t>(1,31+1,48+1,48)*0,48</t>
  </si>
  <si>
    <t>(1,32+1,45+1,45)*0,48</t>
  </si>
  <si>
    <t>(0,80+2,09+2,09)*0,48</t>
  </si>
  <si>
    <t>(2,07+1,49+1,49)*0,48*8</t>
  </si>
  <si>
    <t>(0,55+0,55+0,55)*0,48</t>
  </si>
  <si>
    <t xml:space="preserve">"viz výkres D.1.1.03" </t>
  </si>
  <si>
    <t>(1,31+1,17+1,17)*0,48*4</t>
  </si>
  <si>
    <t>(1,31+1,46+1,46)*0,48*8</t>
  </si>
  <si>
    <t>(1,30+1,76+1,76)*0,48</t>
  </si>
  <si>
    <t>(1,31+1,50+1,50)*0,48</t>
  </si>
  <si>
    <t>(1,31+1,08+1,08)*0,48*2</t>
  </si>
  <si>
    <t>(1,32+1,49+1,49)*0,48</t>
  </si>
  <si>
    <t>(1,30+1,81+1,81)*0,48</t>
  </si>
  <si>
    <t>(0,69+0,69+0,69)*0,48</t>
  </si>
  <si>
    <t>(2,07+1,44+1,44)*0,48*8</t>
  </si>
  <si>
    <t>(1,32+2,32+2,32)*0,48*2</t>
  </si>
  <si>
    <t>(1,31+2,30+2,30)*0,48*2</t>
  </si>
  <si>
    <t>(0,69+0,69+0,69)*0,48*2</t>
  </si>
  <si>
    <t>"dveře vchodové" (1,45+2,05+2,05)*0,48*5</t>
  </si>
  <si>
    <t>45</t>
  </si>
  <si>
    <t>61999100</t>
  </si>
  <si>
    <t>Zakrytí oken fólií přilepenou lepící páskou</t>
  </si>
  <si>
    <t>1698441864</t>
  </si>
  <si>
    <t>"množství převzato z položky č. 766622131" 108,811</t>
  </si>
  <si>
    <t>"množství převzato z položky č. 766622132" 20,136</t>
  </si>
  <si>
    <t>62</t>
  </si>
  <si>
    <t>Úprava povrchů vnějších</t>
  </si>
  <si>
    <t>46</t>
  </si>
  <si>
    <t>621131121</t>
  </si>
  <si>
    <t>Penetrace akrylát-silikon vnějších podhledů nanášená ručně</t>
  </si>
  <si>
    <t>-654455202</t>
  </si>
  <si>
    <t>47</t>
  </si>
  <si>
    <t>621211011</t>
  </si>
  <si>
    <t>Montáž zateplení vnějších podhledů z polystyrénových desek tl do 80 mm</t>
  </si>
  <si>
    <t>1511244255</t>
  </si>
  <si>
    <t>48</t>
  </si>
  <si>
    <t>2837644</t>
  </si>
  <si>
    <t>deska z fenolické pěny tl. 60 mm (lambda=0,020 W/mK)</t>
  </si>
  <si>
    <t>-1266769908</t>
  </si>
  <si>
    <t>4,276*1,07 'Přepočtené koeficientem množství</t>
  </si>
  <si>
    <t>49</t>
  </si>
  <si>
    <t>621211031</t>
  </si>
  <si>
    <t>Montáž kontaktního zateplení vnějších podhledů z polystyrénových desek tl do 160 mm</t>
  </si>
  <si>
    <t>40893664</t>
  </si>
  <si>
    <t xml:space="preserve">"skladba V 03" </t>
  </si>
  <si>
    <t>(4,25*3,45)+(1,20*0,75)</t>
  </si>
  <si>
    <t>2,90*3,20</t>
  </si>
  <si>
    <t>(1,20*2,50)+(14,80*1,20)+(4,60*1,30)+(2,20*0,40)</t>
  </si>
  <si>
    <t>(4,55*1,60)+(2,60*2,80)</t>
  </si>
  <si>
    <t>1,65*2,50</t>
  </si>
  <si>
    <t>4,25*4,15</t>
  </si>
  <si>
    <t>(8,80*1,37)+(1,15*0,30)+(3,40*0,35)+(1,40*4,25)</t>
  </si>
  <si>
    <t>(3,50*4,20)+(1,00*0,45)</t>
  </si>
  <si>
    <t>2,65*4,15</t>
  </si>
  <si>
    <t>(3,25*4,15)+(1,00*0,30)</t>
  </si>
  <si>
    <t>(2,15*3,90)+(1,00*0,30)</t>
  </si>
  <si>
    <t>3,05*3,90</t>
  </si>
  <si>
    <t>50</t>
  </si>
  <si>
    <t>283760780</t>
  </si>
  <si>
    <t>deska fasádní polystyrénová EPS "šedý" 1000 x 500 x 140 mm (lambda=0,035 W/mK)</t>
  </si>
  <si>
    <t>1517612084</t>
  </si>
  <si>
    <t>168,843*1,07 'Přepočtené koeficientem množství</t>
  </si>
  <si>
    <t>51</t>
  </si>
  <si>
    <t>621211041</t>
  </si>
  <si>
    <t>Montáž kontaktního zateplení vnějších podhledů z polystyrénových desek tl do 200 mm</t>
  </si>
  <si>
    <t>1685643453</t>
  </si>
  <si>
    <t xml:space="preserve">"skladba V 02" </t>
  </si>
  <si>
    <t>4,05*6,05</t>
  </si>
  <si>
    <t>2,20*1,20</t>
  </si>
  <si>
    <t>2,90*1,50</t>
  </si>
  <si>
    <t>2,90*1,65</t>
  </si>
  <si>
    <t>3,00*2,90</t>
  </si>
  <si>
    <t>(3,70*2,90)+(1,25*0,70)</t>
  </si>
  <si>
    <t>1,55*1,55</t>
  </si>
  <si>
    <t>(2,90*0,90)+(1,25*0,90)</t>
  </si>
  <si>
    <t>1,30*2,90</t>
  </si>
  <si>
    <t>4,10*1,70</t>
  </si>
  <si>
    <t>3,40*4,15</t>
  </si>
  <si>
    <t>4,35*1,25</t>
  </si>
  <si>
    <t>4,35*2,85</t>
  </si>
  <si>
    <t>(4,40*4,15)+(0,80*0,20)</t>
  </si>
  <si>
    <t>(7,15*1,20)+(3,80*1,25)</t>
  </si>
  <si>
    <t>3,85*1,65</t>
  </si>
  <si>
    <t>3,45*4,15</t>
  </si>
  <si>
    <t>52</t>
  </si>
  <si>
    <t>283760810</t>
  </si>
  <si>
    <t>deska fasádní polystyrénová Isover EPS "šedý" 1000 x 500 x 200 mm (lambda=0,035 W/mK)</t>
  </si>
  <si>
    <t>152653670</t>
  </si>
  <si>
    <t>Poznámka k položce:
lambda=0,031 [W / m K]</t>
  </si>
  <si>
    <t>162,613*1,07 'Přepočtené koeficientem množství</t>
  </si>
  <si>
    <t>53</t>
  </si>
  <si>
    <t>621325107</t>
  </si>
  <si>
    <t>Oprava vnější vápenné nebo vápenocementové hladké omítky složitosti 1 podhledů v rozsahu do 65%</t>
  </si>
  <si>
    <t>-1684181097</t>
  </si>
  <si>
    <t>54</t>
  </si>
  <si>
    <t>621521011</t>
  </si>
  <si>
    <t>Tenkovrstvá silikátová zrnitá omítka tl. 1,5 mm včetně penetrace vnějších podhledů</t>
  </si>
  <si>
    <t>-89496630</t>
  </si>
  <si>
    <t>55</t>
  </si>
  <si>
    <t>622131121</t>
  </si>
  <si>
    <t>Penetrace akrylát-silikon vnějších stěn nanášená ručně</t>
  </si>
  <si>
    <t>1849070020</t>
  </si>
  <si>
    <t>"viz výkres D.1.1.02" (0,95+0,95)*2,20</t>
  </si>
  <si>
    <t>"viz výkres D.1.1.03" (0,95+0,95)*2,20</t>
  </si>
  <si>
    <t>"viz výkres D.1.1.33 - římsa" (10,85+24,00+23,00+10,85+33,80+34,80)*(0,10+0,15+0,05+0,25)</t>
  </si>
  <si>
    <t>"množství převzato z položky č. 622211011" 209,00</t>
  </si>
  <si>
    <t>"množství převzato z položky č. 622211021" 227,254</t>
  </si>
  <si>
    <t>"množství převzato z položky č. 622211031" 109,794</t>
  </si>
  <si>
    <t>"množství převzato z položky č. 622211041" 759,597</t>
  </si>
  <si>
    <t>"množství převzato z položky č. 622221031" 74,095</t>
  </si>
  <si>
    <t>56</t>
  </si>
  <si>
    <t>622142001</t>
  </si>
  <si>
    <t>Potažení vnějších stěn sklovláknitým pletivem vtlačeným do tenkovrstvé hmoty</t>
  </si>
  <si>
    <t>-1762479755</t>
  </si>
  <si>
    <t>57</t>
  </si>
  <si>
    <t>622143003</t>
  </si>
  <si>
    <t>Montáž omítkových plastových nebo pozinkovaných rohových profilů s tkaninou</t>
  </si>
  <si>
    <t>-1509145926</t>
  </si>
  <si>
    <t>"okna 1.PP" ((1,12+1,12+0,56+0,56)+((1,15+1,15+0,56+0,56)*5)+(1,18+1,18+0,56+0,56)+(1,19+1,19+0,56+0,56)+(1,16+1,16+0,56+0,56)+(1,15+1,15+0,58+0,58))</t>
  </si>
  <si>
    <t>"okna 1.PP" ((1,17+1,17+0,58+0,58)+(1,17+1,17+0,56+0,56)+(0,85+0,85+0,54+0,54)+(0,44+0,44+0,40+0,40)+(0,48+0,48+0,65+0,65)+(1,19+1,19+0,56+0,56))</t>
  </si>
  <si>
    <t>"okna 1.PP" (1,33+1,33+0,54+0,54)</t>
  </si>
  <si>
    <t>"zateplení soku" (1,60*5)+25,00</t>
  </si>
  <si>
    <t xml:space="preserve">"viz výkres D.1.1.35" </t>
  </si>
  <si>
    <t xml:space="preserve">"zakončení obráceného soklu v 1PP" </t>
  </si>
  <si>
    <t>(4,05+4,05+6,05+6,05)</t>
  </si>
  <si>
    <t>(1,20+4,25+4,20+3,45)</t>
  </si>
  <si>
    <t>(2,90+3,20)</t>
  </si>
  <si>
    <t>(1,15+6,05+0,50+0,50+0,50+8,85+0,50+0,50+0,50+1,70+3,60+1,00+1,75)</t>
  </si>
  <si>
    <t>(2,90+2,90+1,50)</t>
  </si>
  <si>
    <t>(2,90+1,65)</t>
  </si>
  <si>
    <t>1,65</t>
  </si>
  <si>
    <t>(3,00+2,90)</t>
  </si>
  <si>
    <t>(4,10+4,10+6,05+6,05)</t>
  </si>
  <si>
    <t>(2,90+4,45)</t>
  </si>
  <si>
    <t>1,75</t>
  </si>
  <si>
    <t>(1,30+2,90)</t>
  </si>
  <si>
    <t>(4,10+1,70)</t>
  </si>
  <si>
    <t>(4,55+4,20+0,60+1,00+0,40)</t>
  </si>
  <si>
    <t>(4,20+4,20+4,20)</t>
  </si>
  <si>
    <t>(1,00+1,65)</t>
  </si>
  <si>
    <t>(3,05+4,20+1,40+4,60+1,70+1,40+0,40)</t>
  </si>
  <si>
    <t>(3,35+3,50+4,15+4,15+0,30+0,40+0,40)</t>
  </si>
  <si>
    <t>(4,35+4,35+1,20+1,20)</t>
  </si>
  <si>
    <t>(4,35+2,90+2,90)</t>
  </si>
  <si>
    <t>(4,40+4,40+4,15+4,15)</t>
  </si>
  <si>
    <t>(5,30+5,30+3,95+3,95)</t>
  </si>
  <si>
    <t>(7,20+0,50+0,50+3,40+1,30+1,20)</t>
  </si>
  <si>
    <t>(3,90+1,70)</t>
  </si>
  <si>
    <t>(3,50+3,50+4,20)</t>
  </si>
  <si>
    <t>(2,65+2,65+4,15)</t>
  </si>
  <si>
    <t>(3,25+3,25+4,15)</t>
  </si>
  <si>
    <t>"okna"</t>
  </si>
  <si>
    <t>1,31+1,31+1,17+1,17</t>
  </si>
  <si>
    <t>(1,30+1,30+1,48+1,48)*2</t>
  </si>
  <si>
    <t>(1,31+1,31+1,46+1,46)*4</t>
  </si>
  <si>
    <t>1,32+1,32+1,14+1,14</t>
  </si>
  <si>
    <t>(1,32+1,32+1,18+1,18)*2</t>
  </si>
  <si>
    <t>1,28+1,28+1,49+1,49</t>
  </si>
  <si>
    <t>(1,28+1,28+1,18+1,18)*2</t>
  </si>
  <si>
    <t>1,16+1,16+1,49+1,49</t>
  </si>
  <si>
    <t>1,32+1,32+1,47+1,47</t>
  </si>
  <si>
    <t>1,34+1,34+1,49+1,49</t>
  </si>
  <si>
    <t>1,31+1,31+1,48+1,48</t>
  </si>
  <si>
    <t>1,32+1,32+1,45+1,45</t>
  </si>
  <si>
    <t>0,80+0,80+2,09+2,09</t>
  </si>
  <si>
    <t>(2,07+2,07+1,49+1,49)*8</t>
  </si>
  <si>
    <t>0,55+0,55+0,55+0,55</t>
  </si>
  <si>
    <t>(1,31+1,31+1,17+1,17)*4</t>
  </si>
  <si>
    <t>(1,31+1,31+1,46+1,46)*8</t>
  </si>
  <si>
    <t>1,30+1,30+1,76+1,76</t>
  </si>
  <si>
    <t>1,31+1,31+1,50+1,50</t>
  </si>
  <si>
    <t>(1,31+1,31+1,08+1,08)*2</t>
  </si>
  <si>
    <t>1,32+1,32+1,49+1,49</t>
  </si>
  <si>
    <t>1,30+1,30+1,81+1,81</t>
  </si>
  <si>
    <t>(2,07+2,07+1,44+1,44)*8</t>
  </si>
  <si>
    <t>(1,32+1,32+2,32+2,32)*2</t>
  </si>
  <si>
    <t>(1,31+1,31+2,30+2,30)*2</t>
  </si>
  <si>
    <t>"vstupní dveře" ((1,45+2,04+2,05)*2)+(1,45+2,17+2,17)+((1,45+2,10+2,10)*2)</t>
  </si>
  <si>
    <t>"viz výkres D.1.1.33 - římsa" 10,85+24,00+23,00+10,85+33,80+34,80</t>
  </si>
  <si>
    <t>"hlavní fasáda" (6,50*5)+250,00</t>
  </si>
  <si>
    <t>58</t>
  </si>
  <si>
    <t>590514840</t>
  </si>
  <si>
    <t>lišta rohová PVC 10/10 cm s tkaninou bal. 2,5 m</t>
  </si>
  <si>
    <t>-1185829023</t>
  </si>
  <si>
    <t>1177,76*1,05 'Přepočtené koeficientem množství</t>
  </si>
  <si>
    <t>59</t>
  </si>
  <si>
    <t>622143004</t>
  </si>
  <si>
    <t>Montáž omítkových samolepících začišťovacích profilů (APU lišt)</t>
  </si>
  <si>
    <t>2113306488</t>
  </si>
  <si>
    <t>"okna 1.PP vnitřní a vnější" ((1,12+0,56+0,56)+((1,15+0,56+0,56)*5)+(1,18+0,56+0,56)+(1,19+0,56+0,56)+(1,16+0,56+0,56)+(1,15+0,58+0,58))*2</t>
  </si>
  <si>
    <t>"okna 1.PP vnitřní a vnější" ((1,17+0,58+0,58)+(1,17+0,56+0,56)+(0,85+0,54+0,54)+(0,44+0,40+0,4)+(1,33+0,54+0,54)+(0,48+0,65+0,65)+(1,19+0,56+0,56))*2</t>
  </si>
  <si>
    <t xml:space="preserve">"vnitřní a vnější" </t>
  </si>
  <si>
    <t>(1,31+1,17+1,17)*2</t>
  </si>
  <si>
    <t>(1,30+1,48+1,48)*2*2</t>
  </si>
  <si>
    <t>(1,31+1,46+1,46)*4*2</t>
  </si>
  <si>
    <t>(1,32+1,14+1,14)*2</t>
  </si>
  <si>
    <t>(1,32+1,18+1,18)*2*2</t>
  </si>
  <si>
    <t>(1,28+1,49+1,49)*2</t>
  </si>
  <si>
    <t>(1,28+1,18+1,18)*2*2</t>
  </si>
  <si>
    <t>(1,16+1,49+1,49)*2</t>
  </si>
  <si>
    <t>(1,32+1,47+1,47)*2</t>
  </si>
  <si>
    <t>(1,34+1,49+1,49)*2</t>
  </si>
  <si>
    <t>(1,31+1,48+1,48)*2</t>
  </si>
  <si>
    <t>(1,32+1,45+1,45)*2</t>
  </si>
  <si>
    <t>(0,80+2,09+2,09)*2</t>
  </si>
  <si>
    <t>(2,07+1,49+1,49)*8*2</t>
  </si>
  <si>
    <t>(0,55+0,55+0,55)*2</t>
  </si>
  <si>
    <t>(1,31+1,17+1,17)*4*2</t>
  </si>
  <si>
    <t>(1,31+1,46+1,46)*8*2</t>
  </si>
  <si>
    <t>(1,30+1,76+1,76)*2</t>
  </si>
  <si>
    <t>(1,31+1,50+1,50)*2</t>
  </si>
  <si>
    <t>(1,31+1,08+1,08)*2*2</t>
  </si>
  <si>
    <t>(1,32+1,49+1,49)*2</t>
  </si>
  <si>
    <t>(1,30+1,81+1,81)*2</t>
  </si>
  <si>
    <t>(2,07+1,44+1,44)*8*2</t>
  </si>
  <si>
    <t>(1,32+2,32+2,32)*2*2</t>
  </si>
  <si>
    <t>(1,31+2,30+2,30)*2*2</t>
  </si>
  <si>
    <t>60</t>
  </si>
  <si>
    <t>590514750</t>
  </si>
  <si>
    <t>profil okenní začišťovací s tkaninou -thermospoj 6 mm/2,4 m</t>
  </si>
  <si>
    <t>-892659847</t>
  </si>
  <si>
    <t>Poznámka k položce:
délka 2,4 m, přesah tkaniny 100 mm</t>
  </si>
  <si>
    <t>597,92*1,05 'Přepočtené koeficientem množství</t>
  </si>
  <si>
    <t>622211011</t>
  </si>
  <si>
    <t>Montáž zateplení vnějších stěn z polystyrénových desek tl do 80 mm</t>
  </si>
  <si>
    <t>1263766609</t>
  </si>
  <si>
    <t>"viz výkres D.1.1.01, D.1.1.35"</t>
  </si>
  <si>
    <t xml:space="preserve">"nosné a obvodové stěny 1.PP"  </t>
  </si>
  <si>
    <t>(4,05+4,05+6,05+6,05)*0,60</t>
  </si>
  <si>
    <t>(1,20+4,25+4,20+3,45)*0,60</t>
  </si>
  <si>
    <t>(2,90+3,20)*0,60</t>
  </si>
  <si>
    <t>(1,15+6,05+0,50+0,50+0,50+8,85+0,50+0,50+0,50+1,70+3,60+1,00+1,75)*0,60</t>
  </si>
  <si>
    <t>(2,90+2,90+1,50)*0,60</t>
  </si>
  <si>
    <t>(2,90+1,65)*0,60</t>
  </si>
  <si>
    <t>1,65*0,60</t>
  </si>
  <si>
    <t>(3,00+2,90)*0,60</t>
  </si>
  <si>
    <t>(4,10+4,10+6,05+6,05)*0,60</t>
  </si>
  <si>
    <t>(2,90+4,45)*0,60</t>
  </si>
  <si>
    <t>1,75*0,60</t>
  </si>
  <si>
    <t>(1,30+2,90)*0,60</t>
  </si>
  <si>
    <t>(4,10+1,70)*0,60</t>
  </si>
  <si>
    <t>(4,55+4,20+0,60+1,00+0,40)*0,60</t>
  </si>
  <si>
    <t>(4,20+4,20+4,20)*0,60</t>
  </si>
  <si>
    <t>(1,00+1,65)*0,60</t>
  </si>
  <si>
    <t>(3,05+4,20+1,40+4,60+1,70+1,40+0,40)*0,60</t>
  </si>
  <si>
    <t>(3,35+3,50+4,15+4,15+0,30+0,40+0,40)*0,60</t>
  </si>
  <si>
    <t>(4,35+4,35+1,20+1,20)*0,60</t>
  </si>
  <si>
    <t>(4,35+2,90+2,90)*0,60</t>
  </si>
  <si>
    <t>(4,40+4,40+4,15+4,15)*0,60</t>
  </si>
  <si>
    <t>(5,30+5,30+3,95+3,95)*0,60</t>
  </si>
  <si>
    <t>(7,20+0,50+0,50+3,40+1,30+1,20)*0,60</t>
  </si>
  <si>
    <t>(3,90+1,70)*0,60</t>
  </si>
  <si>
    <t>(3,50+3,50+4,20)*0,60</t>
  </si>
  <si>
    <t>(2,65+2,65+4,15)*0,60</t>
  </si>
  <si>
    <t>(3,25+3,25+4,15)*0,60</t>
  </si>
  <si>
    <t>25,35</t>
  </si>
  <si>
    <t>1408731318</t>
  </si>
  <si>
    <t>8,36*1,07 'Přepočtené koeficientem množství</t>
  </si>
  <si>
    <t>63</t>
  </si>
  <si>
    <t>283760340</t>
  </si>
  <si>
    <t>deska fasádní polystyrénová EPS "šedý" 1000 x 500 x 60 mm (lambda=0,035 W/mK)</t>
  </si>
  <si>
    <t>-1664726701</t>
  </si>
  <si>
    <t>Poznámka k položce:
lambda=0,032 [W / m K]</t>
  </si>
  <si>
    <t>200,64*1,07 'Přepočtené koeficientem množství</t>
  </si>
  <si>
    <t>64</t>
  </si>
  <si>
    <t>622211021</t>
  </si>
  <si>
    <t>Montáž zateplení vnějších stěn z polystyrénových desek tl do 120 mm</t>
  </si>
  <si>
    <t>1479522221</t>
  </si>
  <si>
    <t>"zateplení soklu" (10,208*1,40)+(24,10*1,60)+(22,80*1,60)+(9,95*1,30)+(32,95*1,60)+(34,35*1,60)</t>
  </si>
  <si>
    <t>"zateplení soklu v místě vstupních dveří" ((2,90*1,90)*2)+(2,55*1,90)+((2,90*2,00)*2)</t>
  </si>
  <si>
    <t>"odpočet sklepních oken" -((1,12*0,56)+(1,15*0,56*5)+(1,18*0,56)+(1,19*0,56)+(1,16*0,56)+(1,15*0,58)+(1,17*0,58)+(1,17*0,56)+(0,85*0,54)+(0,44*0,40))</t>
  </si>
  <si>
    <t>"odpočet sklepních oken" -((1,33*0,54)+(0,48*0,65)+(1,19*0,56))</t>
  </si>
  <si>
    <t>65</t>
  </si>
  <si>
    <t>283760170</t>
  </si>
  <si>
    <t>deska fasádní polystyrénová soklová EPS 1250 x 600 x 100 mm (lambda=0,035 W/mK)</t>
  </si>
  <si>
    <t>1201959604</t>
  </si>
  <si>
    <t>Poznámka k položce:
lambda=0,035 [W / m K]</t>
  </si>
  <si>
    <t>227,254*1,07 'Přepočtené koeficientem množství</t>
  </si>
  <si>
    <t>66</t>
  </si>
  <si>
    <t>622211031</t>
  </si>
  <si>
    <t>Montáž zateplení vnějších stěn z polystyrénových desek tl do 160 mm</t>
  </si>
  <si>
    <t>1702178305</t>
  </si>
  <si>
    <t>"viz výkres D.1.1.04"</t>
  </si>
  <si>
    <t>"půlštoky" (8,90+6,20+14,80+32,80+22,90+8,90+31,70)*0,87</t>
  </si>
  <si>
    <t>67</t>
  </si>
  <si>
    <t>283760420</t>
  </si>
  <si>
    <t>deska fasádní polystyrénová Isover EPS "šedý" 1000 x 500 x 140 mm (lambda=0,032 W/mK)</t>
  </si>
  <si>
    <t>863239151</t>
  </si>
  <si>
    <t>109,794*1,07 'Přepočtené koeficientem množství</t>
  </si>
  <si>
    <t>68</t>
  </si>
  <si>
    <t>622211041</t>
  </si>
  <si>
    <t>Montáž zateplení vnějších stěn z polystyrénových desek tl do 200 mm</t>
  </si>
  <si>
    <t>863892440</t>
  </si>
  <si>
    <t>"skladba S01b" ((2,50+3,00+2,50)*2,50)-(0,84*2,24)+((2,30*0,50)*2)+(((2,30*2,10)/2)*2)</t>
  </si>
  <si>
    <t>"viz výkres D.1.1.02, D.1.1.03"</t>
  </si>
  <si>
    <t>"hlavní fasáda" (10,20+24,12+23,10+10,20+33,20+34,36)*6,45</t>
  </si>
  <si>
    <t>"odpočet zateplení soklu v místě vstupních dveří" -(((2,90*1,90)*2)+(2,55*1,90)+((2,90*2,00)*2))</t>
  </si>
  <si>
    <t>"odpočet oken"</t>
  </si>
  <si>
    <t>-1,31*1,17</t>
  </si>
  <si>
    <t>-(1,30*1,48)*2</t>
  </si>
  <si>
    <t>-(1,31*1,46)*4</t>
  </si>
  <si>
    <t>-1,32*1,14</t>
  </si>
  <si>
    <t>-(1,32*1,18)*2</t>
  </si>
  <si>
    <t>-1,28*1,49</t>
  </si>
  <si>
    <t>-(1,28*1,18)*2</t>
  </si>
  <si>
    <t>-1,16*1,49</t>
  </si>
  <si>
    <t>-1,32*1,47</t>
  </si>
  <si>
    <t>-1,34*1,49</t>
  </si>
  <si>
    <t>-1,31*1,48</t>
  </si>
  <si>
    <t>-1,32*1,45</t>
  </si>
  <si>
    <t>-(2,07*1,49)*8</t>
  </si>
  <si>
    <t>-0,80*2,09</t>
  </si>
  <si>
    <t>-(1,31*1,17)*4</t>
  </si>
  <si>
    <t>-(1,31*1,46)*8</t>
  </si>
  <si>
    <t>-1,31*1,50</t>
  </si>
  <si>
    <t>-(1,31*1,08)*2</t>
  </si>
  <si>
    <t>-1,32*1,49</t>
  </si>
  <si>
    <t>-(2,07*1,44)*8</t>
  </si>
  <si>
    <t>-1,30*1,76</t>
  </si>
  <si>
    <t>-1,30*1,81</t>
  </si>
  <si>
    <t>-(1,32*2,32)*2</t>
  </si>
  <si>
    <t>-(1,31*2,30)*2</t>
  </si>
  <si>
    <t>18,85</t>
  </si>
  <si>
    <t>69</t>
  </si>
  <si>
    <t>283760480</t>
  </si>
  <si>
    <t>deska fasádní polystyrénová Isover EPS "šedý" 1000 x 500 x 200 mm (lambda=0,032 W/mK)</t>
  </si>
  <si>
    <t>-1795458599</t>
  </si>
  <si>
    <t>759,597*1,07 'Přepočtené koeficientem množství</t>
  </si>
  <si>
    <t>70</t>
  </si>
  <si>
    <t>6222520</t>
  </si>
  <si>
    <t>Dodávka a montáž fásádní polystyrenové římsy ze "šedého" EPS, rozměr 200x200 mm, tvar klínu - viz výkres D.1.1.33</t>
  </si>
  <si>
    <t>-1736215247</t>
  </si>
  <si>
    <t>71</t>
  </si>
  <si>
    <t>6222512</t>
  </si>
  <si>
    <t>Příplatek k cenám zateplení za použití systému kotvení pod izolantem</t>
  </si>
  <si>
    <t>255588986</t>
  </si>
  <si>
    <t>"množství převzato z položky č. 622221011" 200,64</t>
  </si>
  <si>
    <t>72</t>
  </si>
  <si>
    <t>622221031</t>
  </si>
  <si>
    <t>Montáž zateplení vnějších stěn z minerální vlny s podélnou orientací vláken tl do 160 mm</t>
  </si>
  <si>
    <t>177728741</t>
  </si>
  <si>
    <t>"zateplení komínů" ((0,70+0,70+1,00+1,00)*1,00)+((0,75+0,75+0,90+0,90)*1,00)+(0,70*1,00)+((1,00+1,00+0,70)*2,70)+(0,75*2,70)+((1,00+1,00+0,47)*1,00)</t>
  </si>
  <si>
    <t>"zateplení komínů" ((0,75+0,75+0,90+0,90)*1,00*2)+((0,90+0,90+0,47+0,47)*1,00)+((1,05+1,05+0,47+0,47)*1,00)+((1,35+1,35+0,42+0,42)*1,00)+(0,90*1,00)</t>
  </si>
  <si>
    <t>"zateplení komínů" ((0,65+0,65+0,60)*2,70)+((1,05+1,05+0,55+0,55)*1,00)+((1,00+1,00+0,47+0,47)*1,00)+((1,20+0,65)*1,00)+((1,10+0,50)*2,70)</t>
  </si>
  <si>
    <t>"zateplení komínů" (0,90+0,90+0,70+0,70)*1,00</t>
  </si>
  <si>
    <t>"stěna mezi 3.01 a 3,03" (2,25+0,30+0,60+2,40+0,30+0,75+0,30+2,45+5,35+2,75)*1,00</t>
  </si>
  <si>
    <t>73</t>
  </si>
  <si>
    <t>631515310</t>
  </si>
  <si>
    <t>deska minerální izolační s podélnou orientací vláken tl. 140 mm</t>
  </si>
  <si>
    <t>-569380978</t>
  </si>
  <si>
    <t>74,095*1,07 'Přepočtené koeficientem množství</t>
  </si>
  <si>
    <t>74</t>
  </si>
  <si>
    <t>622325101</t>
  </si>
  <si>
    <t>Oprava vnější vápenné nebo vápenocementové hladké omítky složitosti 1 stěn v rozsahu do 10%</t>
  </si>
  <si>
    <t>945001334</t>
  </si>
  <si>
    <t>"viz výkres D.1.1.01, D.1.1."</t>
  </si>
  <si>
    <t>"před vyspravením hydroizolace"</t>
  </si>
  <si>
    <t>"izolační přizdívka" (9,826*1,40)+(24,10*1,60)+(22,88*1,60)+(9,75*1,30)+(32,75*1,60)+(34,00*1,60)</t>
  </si>
  <si>
    <t>"vyspravení pod hlavní fasádu" ((9,80+24,00+22,90+9,80+32,70+33,85)*6,45)</t>
  </si>
  <si>
    <t>75</t>
  </si>
  <si>
    <t>622511101</t>
  </si>
  <si>
    <t>Tenkovrstvá akrylátová mozaiková jemnozrnná omítka včetně penetrace vnějších stěn</t>
  </si>
  <si>
    <t>1424256826</t>
  </si>
  <si>
    <t>"ostění oken 1.PP" ((1,12+0,56+0,56)+((1,15+0,56+0,56)*5)+(1,18+0,56+0,56)+(1,19+0,56+0,56)+(1,16+0,56+0,56)+(1,15+0,58+0,58))*0,12</t>
  </si>
  <si>
    <t>"ostění oken 1.PP" ((1,17+0,58+0,58)+(1,17+0,56+0,56)+(0,85+0,54+0,54)+(0,44+0,40+0,40)+(0,48+0,65+0,65)+(1,19+0,56+0,56))*0,12</t>
  </si>
  <si>
    <t>"ostění oken 1.PP" (1,33+1,33+0,54)*0,12</t>
  </si>
  <si>
    <t>"ostění vstupních dveří" (1,45+2,05+2,05)*0,12*5</t>
  </si>
  <si>
    <t>"čelo lodžie" 2,10*0,65</t>
  </si>
  <si>
    <t>76</t>
  </si>
  <si>
    <t>622521011</t>
  </si>
  <si>
    <t>Tenkovrstvá silikátová zrnitá omítka tl. 1,5 mm včetně penetrace vnějších stěn</t>
  </si>
  <si>
    <t>-867994414</t>
  </si>
  <si>
    <t>(-1,31*1,17)+((1,31+1,17+1,17)*0,20)</t>
  </si>
  <si>
    <t>(-(1,30*1,48)*2)+((1,30+1,48+1,48)*0,20*2)</t>
  </si>
  <si>
    <t>(-(1,31*1,46)*4)+((1,31+1,46+1,46)*0,20*4)</t>
  </si>
  <si>
    <t>(-1,32*1,14)+((1,32+1,14+1,14)*0,20)</t>
  </si>
  <si>
    <t>(-(1,32*1,18)*2)+((1,32+1,18+1,18)*0,20*2)</t>
  </si>
  <si>
    <t>(-1,28*1,49)+((1,28+1,49+1,49)*0,20)</t>
  </si>
  <si>
    <t>(-(1,28*1,18)*2)+((1,28+1,18+1,18)*0,20*2)</t>
  </si>
  <si>
    <t>(-1,16*1,49)+((1,16+1,49+1,49)*0,20)</t>
  </si>
  <si>
    <t>(-1,32*1,47)+((1,32+1,47+1,47)*0,20)</t>
  </si>
  <si>
    <t>(-1,34*1,49)+((1,34+1,49+1,49)*0,20)</t>
  </si>
  <si>
    <t>(-1,31*1,48)+((1,31+1,48+1,48)*0,20)</t>
  </si>
  <si>
    <t>(-1,32*1,45)+((1,32+1,45+1,45)*0,20)</t>
  </si>
  <si>
    <t>(-(2,07*1,49)*8)+((2,07+1,49+1,49)*0,20*8)</t>
  </si>
  <si>
    <t>(-0,80*2,09)+((0,80+2,09+2,09)*0,20)</t>
  </si>
  <si>
    <t>(-(1,31*1,17)*4)+((1,31+1,17+1,17)*0,20*4)</t>
  </si>
  <si>
    <t>(-(1,31*1,46)*8)+((1,31+1,46+1,46)*0,20*8)</t>
  </si>
  <si>
    <t>(-1,31*1,50)+((1,31+1,50+1,50)*0,20)</t>
  </si>
  <si>
    <t>(-(1,31*1,08)*2)+((1,31+1,08+1,08)*0,20*2)</t>
  </si>
  <si>
    <t>(-1,32*1,49)+((1,32+1,49+1,49)*0,20)</t>
  </si>
  <si>
    <t>(-(2,07*1,44)*8)+((2,07+1,44+1,44)*0,20*8)</t>
  </si>
  <si>
    <t>(-1,30*1,76)+((1,30+1,76+1,76)*0,20)</t>
  </si>
  <si>
    <t>(-1,30*1,81)+((1,30+1,81+1,81)*0,20)</t>
  </si>
  <si>
    <t>(-(1,32*2,32)*2)+((1,32+2,32+2,32)*0,20*2)</t>
  </si>
  <si>
    <t>(-(1,31*2,30)*2)+((1,31+2,30+2,30)*0,20*2)</t>
  </si>
  <si>
    <t>77</t>
  </si>
  <si>
    <t>629999011</t>
  </si>
  <si>
    <t>Příplatek k úpravám povrchů za provádění styku dvou barev nebo struktur na fasádě</t>
  </si>
  <si>
    <t>1373801291</t>
  </si>
  <si>
    <t>"viz výkres D.1.1.06 -okna" ((1,40+1,40+1,60+1,60)*4)+((2,15+2,15+1,60+1,60)*8)+((1,40+2,50+2,50)*2)</t>
  </si>
  <si>
    <t>"viz výkres D.1.1.07 -okna" ((1,40+1,40+1,40+1,40)*6)+((1,40+1,40+1,65+1,65)*8)+(1,40+1,40+1,95+1,95)+(0,60+0,60+0,60+0,60)+(0,75+0,75+0,75+0,75)</t>
  </si>
  <si>
    <t>"viz výkres D.1.1.08 -okna" ((1,40+1,40+1,60+1,60)*5)+((1,40+1,40+1,40+1,40)*6)+(1,25+1,25+1,65+1,65)+(1,40+1,40+1,95+1,95)</t>
  </si>
  <si>
    <t>"viz výkres D.1.1.09 -okna" ((1,40+1,40+1,60+1,60)*4)+((1,40+2,50+2,50)*2)+((2,15+2,15+1,60+1,60)*8)</t>
  </si>
  <si>
    <t>78</t>
  </si>
  <si>
    <t>628195001</t>
  </si>
  <si>
    <t>Očištění zdiva nebo betonu zdí a valů před započetím oprav ručně</t>
  </si>
  <si>
    <t>-1593588343</t>
  </si>
  <si>
    <t>79</t>
  </si>
  <si>
    <t>629991012</t>
  </si>
  <si>
    <t>Zakrytí výplní otvorů fólií přilepenou na začišťovací lišty</t>
  </si>
  <si>
    <t>-87359456</t>
  </si>
  <si>
    <t>Podlahy a podlahové konstrukce</t>
  </si>
  <si>
    <t>80</t>
  </si>
  <si>
    <t>631311114</t>
  </si>
  <si>
    <t>Mazanina tl do 80 mm z betonu prostého tř. C 16/20</t>
  </si>
  <si>
    <t>-1214527331</t>
  </si>
  <si>
    <t>"viz výkres D.1.1.04" (122,30+7,20+297,60+7,80+6,50)*0,06</t>
  </si>
  <si>
    <t>81</t>
  </si>
  <si>
    <t>631312141</t>
  </si>
  <si>
    <t>Doplnění rýh v dosavadních mazaninách betonem prostým</t>
  </si>
  <si>
    <t>-1566270724</t>
  </si>
  <si>
    <t>"viz výkres vyspravení podlahy půdy pod parozábranu" (122,30+7,20+297,60+7,80+6,50)*0,25*0,03</t>
  </si>
  <si>
    <t>82</t>
  </si>
  <si>
    <t>631319011</t>
  </si>
  <si>
    <t>Příplatek k mazanině tl do 80 mm za přehlazení povrchu</t>
  </si>
  <si>
    <t>1021955194</t>
  </si>
  <si>
    <t>83</t>
  </si>
  <si>
    <t>631319171</t>
  </si>
  <si>
    <t>Příplatek k mazanině tl do 80 mm za stržení povrchu spodní vrstvy před vložením výztuže</t>
  </si>
  <si>
    <t>591371818</t>
  </si>
  <si>
    <t>84</t>
  </si>
  <si>
    <t>631362021</t>
  </si>
  <si>
    <t>Výztuž mazanin svařovanými sítěmi Kari</t>
  </si>
  <si>
    <t>-1172147772</t>
  </si>
  <si>
    <t>"viz výkres D.1.1.04" ((122,30+7,20+297,60+7,80+6,50)*0,985*1,20)*0,001</t>
  </si>
  <si>
    <t>85</t>
  </si>
  <si>
    <t>632451023</t>
  </si>
  <si>
    <t>Vyrovnávací potěr tl do 40 mm z MC 15 provedený v pásu</t>
  </si>
  <si>
    <t>844997051</t>
  </si>
  <si>
    <t xml:space="preserve">"vyrovnávací potěr pod vnitřní parapety" </t>
  </si>
  <si>
    <t>1,31*0,48</t>
  </si>
  <si>
    <t>1,30*0,48*2</t>
  </si>
  <si>
    <t>1,31*0,48*4</t>
  </si>
  <si>
    <t>1,32*0,48</t>
  </si>
  <si>
    <t>1,32*0,48*2</t>
  </si>
  <si>
    <t>1,28*0,48</t>
  </si>
  <si>
    <t>1,28*0,48*2</t>
  </si>
  <si>
    <t>1,16*0,48</t>
  </si>
  <si>
    <t>1,34*0,48</t>
  </si>
  <si>
    <t>2,07*0,48*8</t>
  </si>
  <si>
    <t>0,55*0,48</t>
  </si>
  <si>
    <t>1,31*0,48*8</t>
  </si>
  <si>
    <t>1,30*0,48</t>
  </si>
  <si>
    <t>1,31*0,48*2</t>
  </si>
  <si>
    <t>0,69*0,48</t>
  </si>
  <si>
    <t>86</t>
  </si>
  <si>
    <t>632451445</t>
  </si>
  <si>
    <t>Potěr pískocementový tl do 40 mm tř. C 20 běžný</t>
  </si>
  <si>
    <t>-1142157322</t>
  </si>
  <si>
    <t>"lodžie - spádová vrstva"</t>
  </si>
  <si>
    <t>"viz výkres D.1.1.02" 0,80*2,25</t>
  </si>
  <si>
    <t>"viz výkres D.1.1.03" 0,80*2,25</t>
  </si>
  <si>
    <t>87</t>
  </si>
  <si>
    <t>634111113</t>
  </si>
  <si>
    <t>Obvodová dilatace pružnou těsnicí páskou v 80 mm mezi stěnou a mazaninou</t>
  </si>
  <si>
    <t>2132228282</t>
  </si>
  <si>
    <t>"viz výkres D.1.1.04" 8,90+6,20+4,60+4,60+3,00+14,80+32,80+22,90+8,90+31,70+8,90+8,90+((1,00+1,00+0,50+0,50)*14)</t>
  </si>
  <si>
    <t>88</t>
  </si>
  <si>
    <t>634113115</t>
  </si>
  <si>
    <t>Výplň dilatačních spár mazanin plastovým profilem v 80 mm</t>
  </si>
  <si>
    <t>1443123772</t>
  </si>
  <si>
    <t>"viz výkres D.1.1.04" 8,90*9</t>
  </si>
  <si>
    <t>89</t>
  </si>
  <si>
    <t>636311111</t>
  </si>
  <si>
    <t>Kladení dlažby z betonových dlaždic 40x40cm na sucho na terče z umělé hmoty o výšce do 25 mm</t>
  </si>
  <si>
    <t>-2140637798</t>
  </si>
  <si>
    <t>"viz výkres D.1.1.02" 0,80*2,15</t>
  </si>
  <si>
    <t>"viz výkres D.1.1.03" 0,80*2,15</t>
  </si>
  <si>
    <t>90</t>
  </si>
  <si>
    <t>592453200</t>
  </si>
  <si>
    <t>dlažba desková betonová 40x40x4,5 cm šedá</t>
  </si>
  <si>
    <t>706322486</t>
  </si>
  <si>
    <t>3,44*1,15 'Přepočtené koeficientem množství</t>
  </si>
  <si>
    <t>Osazování výplní otvorů</t>
  </si>
  <si>
    <t>91</t>
  </si>
  <si>
    <t>642945111</t>
  </si>
  <si>
    <t>Osazování protipožárních nebo protiplynových zárubní dveří jednokřídlových do 2,5 m2</t>
  </si>
  <si>
    <t>546743062</t>
  </si>
  <si>
    <t>"viz výkres D.1.1.01" 7</t>
  </si>
  <si>
    <t>"viz výkres D.1.1.04" 4</t>
  </si>
  <si>
    <t>92</t>
  </si>
  <si>
    <t>553314040</t>
  </si>
  <si>
    <t>zárubeň ocelová pro porobeton s požární odolností YH 100 DV 900 L/P</t>
  </si>
  <si>
    <t>-396671084</t>
  </si>
  <si>
    <t>93</t>
  </si>
  <si>
    <t>553311970</t>
  </si>
  <si>
    <t>zárubeň ocelová s požární odolností H 110 DV 600 L/P</t>
  </si>
  <si>
    <t>506833391</t>
  </si>
  <si>
    <t>94</t>
  </si>
  <si>
    <t>553312010</t>
  </si>
  <si>
    <t>zárubeň ocelová s požární odolností H 110 DV 800 L/P</t>
  </si>
  <si>
    <t>-470256371</t>
  </si>
  <si>
    <t>"viz výkres D.1.1.01" 4</t>
  </si>
  <si>
    <t>95</t>
  </si>
  <si>
    <t>553312030</t>
  </si>
  <si>
    <t>zárubeň ocelová s požární odolností H 110 DV 900 L/P</t>
  </si>
  <si>
    <t>218680213</t>
  </si>
  <si>
    <t>96</t>
  </si>
  <si>
    <t>553312240</t>
  </si>
  <si>
    <t>zárubeň ocelová s požární odolností H 160 DV 900 L/P</t>
  </si>
  <si>
    <t>237580249</t>
  </si>
  <si>
    <t>"viz výkres D.1.1.04" 3</t>
  </si>
  <si>
    <t>97</t>
  </si>
  <si>
    <t>55331207</t>
  </si>
  <si>
    <t xml:space="preserve">zárubeň ocelová s požární odolností atypický rozměr 840x2240 mm H 110 </t>
  </si>
  <si>
    <t>-1432378099</t>
  </si>
  <si>
    <t>"viz výkres D.1.1.04" 1</t>
  </si>
  <si>
    <t>Ostatní konstrukce a práce, bourání</t>
  </si>
  <si>
    <t>98</t>
  </si>
  <si>
    <t>916231213</t>
  </si>
  <si>
    <t>Osazení chodníkového obrubníku betonového stojatého s boční opěrou do lože z betonu prostého</t>
  </si>
  <si>
    <t>-131052320</t>
  </si>
  <si>
    <t>"nové chodníky - jih" (3,50+3,50+2,40)*2</t>
  </si>
  <si>
    <t>"mezi asfaltem a okap. chodníkem" 0,70+24,00+0,70-2,40-2,40</t>
  </si>
  <si>
    <t>99</t>
  </si>
  <si>
    <t>592174100</t>
  </si>
  <si>
    <t>obrubník betonový chodníkový ABO 100/10/25 II nat 100x10x25 cm</t>
  </si>
  <si>
    <t>457003752</t>
  </si>
  <si>
    <t>100</t>
  </si>
  <si>
    <t>916331112</t>
  </si>
  <si>
    <t>Osazení zahradního obrubníku betonového do lože z betonu s boční opěrou</t>
  </si>
  <si>
    <t>-1662504427</t>
  </si>
  <si>
    <t>101</t>
  </si>
  <si>
    <t>592172110</t>
  </si>
  <si>
    <t>obrubník betonový zahradní ABO100/5/25 II šedý 100 x 5 x 25 cm</t>
  </si>
  <si>
    <t>-2040090162</t>
  </si>
  <si>
    <t>102</t>
  </si>
  <si>
    <t>919112213</t>
  </si>
  <si>
    <t>Řezání spár pro vytvoření komůrky š 10 mm hl 25 mm pro těsnící zálivku v živičném krytu</t>
  </si>
  <si>
    <t>1902655662</t>
  </si>
  <si>
    <t>"nové chodníky - jih" (2,40+3,10+3,10)*2</t>
  </si>
  <si>
    <t>"mezi stávajícím asfaltem a novými obrubníky okopového chodníku - jih" 0,70+24,00+0,70-2,40-2,40</t>
  </si>
  <si>
    <t>103</t>
  </si>
  <si>
    <t>919122112</t>
  </si>
  <si>
    <t>Těsnění spár zálivkou za tepla pro komůrky š 10 mm hl 25 mm s těsnicím profilem</t>
  </si>
  <si>
    <t>1385705092</t>
  </si>
  <si>
    <t>104</t>
  </si>
  <si>
    <t>919735113</t>
  </si>
  <si>
    <t>Řezání stávajícího živičného krytu hl do 150 mm</t>
  </si>
  <si>
    <t>-1914836640</t>
  </si>
  <si>
    <t>"odkopání soklu - v místě asfaltu" 0,70+24,00+0,70</t>
  </si>
  <si>
    <t>"odkopání pro nové chodníky - jih" (2,40+2,80+2,80)*2</t>
  </si>
  <si>
    <t>105</t>
  </si>
  <si>
    <t>919735124</t>
  </si>
  <si>
    <t>Řezání stávajícího betonového krytu hl do 200 mm</t>
  </si>
  <si>
    <t>-1159559032</t>
  </si>
  <si>
    <t>"odkopání pro nové chodníky - východ" 2,50</t>
  </si>
  <si>
    <t>106</t>
  </si>
  <si>
    <t>952901111</t>
  </si>
  <si>
    <t>Vyčištění budov bytové a občanské výstavby při výšce podlaží do 4 m</t>
  </si>
  <si>
    <t>333644154</t>
  </si>
  <si>
    <t>"množství převzato z položky č. 763131411" 106,40</t>
  </si>
  <si>
    <t>"viz výkres D.1.1.04" 122,30+7,20+297,60+7,80+6,50</t>
  </si>
  <si>
    <t>107</t>
  </si>
  <si>
    <t>9539611</t>
  </si>
  <si>
    <t>Dodávka a montáž utěsnění prostupů přes požárně dělící k-ce požárními ucpávkami</t>
  </si>
  <si>
    <t>-1993237264</t>
  </si>
  <si>
    <t>108</t>
  </si>
  <si>
    <t>953961113</t>
  </si>
  <si>
    <t>Kotvy chemickým tmelem M 12 hl 110 mm do betonu, ŽB nebo kamene s vyvrtáním otvoru</t>
  </si>
  <si>
    <t>-894589064</t>
  </si>
  <si>
    <t>"dodatečné přikotvení pozednice" (9,40+24,00+23,00+9,40+32,30+33,30)/1,50+0,40</t>
  </si>
  <si>
    <t>Lešení a stavební výtahy</t>
  </si>
  <si>
    <t>109</t>
  </si>
  <si>
    <t>941211111</t>
  </si>
  <si>
    <t>Montáž lešení řadového rámového lehkého zatížení do 200 kg/m2 š do 0,9 m v do 10 m</t>
  </si>
  <si>
    <t>1240757612</t>
  </si>
  <si>
    <t>"viz výkres D.1.1.06" 35,30*7,20</t>
  </si>
  <si>
    <t>"viz výkres D.1.1.07" (25,20+12,30)*7,20</t>
  </si>
  <si>
    <t>"viz výkres D.1.1.08" (10,50+22,80)*7,20</t>
  </si>
  <si>
    <t>"viz výkres D.1.1.09" 34,50*7,20</t>
  </si>
  <si>
    <t>110</t>
  </si>
  <si>
    <t>941211211</t>
  </si>
  <si>
    <t>Příplatek k lešení řadovému rámovému lehkému š 0,9 m v do 25 m za první a ZKD den použití</t>
  </si>
  <si>
    <t>-117610251</t>
  </si>
  <si>
    <t>"množství převzato z položky č. 941211111" 1012,32*90</t>
  </si>
  <si>
    <t>111</t>
  </si>
  <si>
    <t>941211811</t>
  </si>
  <si>
    <t>Demontáž lešení řadového rámového lehkého zatížení do 200 kg/m2 š do 0,9 m v do 10 m</t>
  </si>
  <si>
    <t>-1498469861</t>
  </si>
  <si>
    <t>"množství převzato z položky č. 941211111" 1012,32</t>
  </si>
  <si>
    <t>112</t>
  </si>
  <si>
    <t>944511111</t>
  </si>
  <si>
    <t>Montáž ochranné sítě z textilie z umělých vláken</t>
  </si>
  <si>
    <t>-1254509949</t>
  </si>
  <si>
    <t>113</t>
  </si>
  <si>
    <t>944511211</t>
  </si>
  <si>
    <t>Příplatek k ochranné síti za první a ZKD den použití</t>
  </si>
  <si>
    <t>1649900111</t>
  </si>
  <si>
    <t>114</t>
  </si>
  <si>
    <t>944511811</t>
  </si>
  <si>
    <t>Demontáž ochranné sítě z textilie z umělých vláken</t>
  </si>
  <si>
    <t>2021342185</t>
  </si>
  <si>
    <t>115</t>
  </si>
  <si>
    <t>949101111</t>
  </si>
  <si>
    <t>Lešení pomocné pro objekty pozemních staveb s lešeňovou podlahou v do 1,9 m zatížení do 150 kg/m2</t>
  </si>
  <si>
    <t>-1030679371</t>
  </si>
  <si>
    <t>"množství převzít z položky č. 763131411" 106,40</t>
  </si>
  <si>
    <t>116</t>
  </si>
  <si>
    <t>949101112</t>
  </si>
  <si>
    <t>Lešení pomocné pro objekty pozemních staveb s lešeňovou podlahou v do 3,5 m zatížení do 150 kg/m2</t>
  </si>
  <si>
    <t>1759734831</t>
  </si>
  <si>
    <t>"viz výkres D.1.1.04 - schodiště" 6*2,40</t>
  </si>
  <si>
    <t>Bourání konstrukcí</t>
  </si>
  <si>
    <t>117</t>
  </si>
  <si>
    <t>965042131</t>
  </si>
  <si>
    <t>Bourání podkladů pod dlažby nebo mazanin betonových nebo z litého asfaltu tl do 100 mm pl do 4 m2</t>
  </si>
  <si>
    <t>-2084327106</t>
  </si>
  <si>
    <t>"viz výkres D.1.1.02" 0,95*2,25*0,10</t>
  </si>
  <si>
    <t>"viz výkres D.1.1.03" 0,95*2,25*0,10</t>
  </si>
  <si>
    <t>"viz výkres D.1.1.37" ((1,30*2,38)+(1,00*0,35)+(0,90*0,86))*0,10</t>
  </si>
  <si>
    <t>118</t>
  </si>
  <si>
    <t>965042141</t>
  </si>
  <si>
    <t>Bourání podkladů pod dlažby nebo mazanin betonových nebo z litého asfaltu tl do 100 mm pl přes 4 m2</t>
  </si>
  <si>
    <t>-168735548</t>
  </si>
  <si>
    <t>"viz výkres D.1.1.04" (122,30+7,20+297,60+7,80+6,50)*0,05</t>
  </si>
  <si>
    <t>119</t>
  </si>
  <si>
    <t>965082923</t>
  </si>
  <si>
    <t>Odstranění násypů pod podlahy tl do 100 mm pl přes 2 m2</t>
  </si>
  <si>
    <t>1153065265</t>
  </si>
  <si>
    <t>120</t>
  </si>
  <si>
    <t>9660081</t>
  </si>
  <si>
    <t>Vybourání liniového žlabu z polymerbetonu š. do 150 mm s krycím litinovýcm roštem</t>
  </si>
  <si>
    <t>2101292400</t>
  </si>
  <si>
    <t>"před vstupem z východní strany" 2,50</t>
  </si>
  <si>
    <t>121</t>
  </si>
  <si>
    <t>962032314</t>
  </si>
  <si>
    <t>Bourání pilířů cihelných z dutých nebo plných cihel pálených i nepálených na jakoukoli maltu</t>
  </si>
  <si>
    <t>2013810645</t>
  </si>
  <si>
    <t>"zdivo balkónů" ((2,10+0,90+0,90-1,20)*1,10*0,20)*5</t>
  </si>
  <si>
    <t>"stěny vikýře" 0,80</t>
  </si>
  <si>
    <t>122</t>
  </si>
  <si>
    <t>963051113</t>
  </si>
  <si>
    <t>Bourání ŽB stropů deskových tl přes 80 mm</t>
  </si>
  <si>
    <t>922741777</t>
  </si>
  <si>
    <t>"balkón" (2,10*0,90*0,15)*5</t>
  </si>
  <si>
    <t>123</t>
  </si>
  <si>
    <t>966053121</t>
  </si>
  <si>
    <t>Vybourání částí ŽB říms vyložených do 250 mm</t>
  </si>
  <si>
    <t>529968570</t>
  </si>
  <si>
    <t>"soklová římsa" 9,80+24,00+22,90+9,80+32,70+33,85-(1,45*5)</t>
  </si>
  <si>
    <t>124</t>
  </si>
  <si>
    <t>966054121</t>
  </si>
  <si>
    <t>Vybourání částí ŽB říms vyložených do 500 mm</t>
  </si>
  <si>
    <t>1080118764</t>
  </si>
  <si>
    <t>"postřešní římsa" 10,85+24,00+23,00+10,85+33,80+34,80</t>
  </si>
  <si>
    <t>"ŽB markýza včetně sloupů" (3,20+2,00+2,00)*3</t>
  </si>
  <si>
    <t>125</t>
  </si>
  <si>
    <t>966055121</t>
  </si>
  <si>
    <t>Vybourání částí ŽB říms vyložených přes 500 mm</t>
  </si>
  <si>
    <t>-1504209879</t>
  </si>
  <si>
    <t>"stříška nad vstupy ve dvoře" 4,00+4,00</t>
  </si>
  <si>
    <t>126</t>
  </si>
  <si>
    <t>968072244</t>
  </si>
  <si>
    <t>Vybourání kovových rámů oken jednoduchých včetně křídel pl do 1 m2</t>
  </si>
  <si>
    <t>1941379281</t>
  </si>
  <si>
    <t>"odpočet sklepních oken" ((1,12*0,56)+(1,15*0,56*5)+(1,18*0,56)+(1,19*0,56)+(1,16*0,56)+(1,15*0,58)+(1,17*0,58)+(1,17*0,56)+(0,85*0,54)+(0,44*0,40))</t>
  </si>
  <si>
    <t>"odpočet sklepních oken" ((1,33*0,54)+(0,48*0,65)+(1,19*0,56))</t>
  </si>
  <si>
    <t>127</t>
  </si>
  <si>
    <t>968072455</t>
  </si>
  <si>
    <t>Vybourání kovových dveřních zárubní pl do 2 m2</t>
  </si>
  <si>
    <t>1643103081</t>
  </si>
  <si>
    <t>"viz výkres D.1.1.01" 6*0,80*2,00</t>
  </si>
  <si>
    <t>"viz výkres D.1.1.04" 4*0,90*2,00</t>
  </si>
  <si>
    <t>128</t>
  </si>
  <si>
    <t>978011141</t>
  </si>
  <si>
    <t>Otlučení vnitřní vápenné nebo vápenocementové omítky stropů v rozsahu do 30 %</t>
  </si>
  <si>
    <t>-758601554</t>
  </si>
  <si>
    <t>129</t>
  </si>
  <si>
    <t>978012191</t>
  </si>
  <si>
    <t>Otlučení vnitřní vápenné nebo vápenocementové omítky stropů rákosových v rozsahu do 100 %</t>
  </si>
  <si>
    <t>-1583194529</t>
  </si>
  <si>
    <t>"viz výkres D.1.1.34" 2,38*3,20</t>
  </si>
  <si>
    <t>130</t>
  </si>
  <si>
    <t>978015321</t>
  </si>
  <si>
    <t>Otlučení vnější vápenné nebo vápenocementové vnější omítky stupně členitosti 1 a 2 rozsahu do 10%</t>
  </si>
  <si>
    <t>-138287446</t>
  </si>
  <si>
    <t>131</t>
  </si>
  <si>
    <t>978015371</t>
  </si>
  <si>
    <t>Otlučení vnější vápenné nebo vápenocementové vnější omítky stupně členitosti 1 a 2 rozsahu do 65%</t>
  </si>
  <si>
    <t>-888777104</t>
  </si>
  <si>
    <t>997</t>
  </si>
  <si>
    <t>Přesun sutě</t>
  </si>
  <si>
    <t>132</t>
  </si>
  <si>
    <t>997002611</t>
  </si>
  <si>
    <t>Nakládání suti a vybouraných hmot</t>
  </si>
  <si>
    <t>-176905986</t>
  </si>
  <si>
    <t>133</t>
  </si>
  <si>
    <t>997013211</t>
  </si>
  <si>
    <t>Vnitrostaveništní doprava suti a vybouraných hmot pro budovy v do 6 m ručně</t>
  </si>
  <si>
    <t>497923095</t>
  </si>
  <si>
    <t>134</t>
  </si>
  <si>
    <t>997013311</t>
  </si>
  <si>
    <t>Montáž a demontáž shozu suti v do 10 m</t>
  </si>
  <si>
    <t>-1504017475</t>
  </si>
  <si>
    <t>8+8</t>
  </si>
  <si>
    <t>135</t>
  </si>
  <si>
    <t>997013321</t>
  </si>
  <si>
    <t>Příplatek k shozu suti v do 10 m za první a ZKD den použití</t>
  </si>
  <si>
    <t>-118133516</t>
  </si>
  <si>
    <t>16*10</t>
  </si>
  <si>
    <t>136</t>
  </si>
  <si>
    <t>997013501</t>
  </si>
  <si>
    <t>Odvoz suti a vybouraných hmot na skládku nebo meziskládku do 1 km se složením</t>
  </si>
  <si>
    <t>1209189039</t>
  </si>
  <si>
    <t>137</t>
  </si>
  <si>
    <t>997013509</t>
  </si>
  <si>
    <t>Příplatek k odvozu suti a vybouraných hmot na skládku ZKD 1 km přes 1 km</t>
  </si>
  <si>
    <t>-199138182</t>
  </si>
  <si>
    <t>138</t>
  </si>
  <si>
    <t>997013801</t>
  </si>
  <si>
    <t>Poplatek za uložení stavebního betonového odpadu na skládce (skládkovné)</t>
  </si>
  <si>
    <t>-1739980241</t>
  </si>
  <si>
    <t>"oddíl HSV" 164,401</t>
  </si>
  <si>
    <t>139</t>
  </si>
  <si>
    <t>997013831</t>
  </si>
  <si>
    <t>Poplatek za uložení stavebního směsného odpadu na skládce (skládkovné)</t>
  </si>
  <si>
    <t>2120184905</t>
  </si>
  <si>
    <t>173,13-164,401</t>
  </si>
  <si>
    <t>998</t>
  </si>
  <si>
    <t>Přesun hmot</t>
  </si>
  <si>
    <t>140</t>
  </si>
  <si>
    <t>998017002</t>
  </si>
  <si>
    <t>Přesun hmot s omezením mechanizace pro budovy v do 12 m</t>
  </si>
  <si>
    <t>-1769252330</t>
  </si>
  <si>
    <t>PSV</t>
  </si>
  <si>
    <t>Práce a dodávky PSV</t>
  </si>
  <si>
    <t>711</t>
  </si>
  <si>
    <t>Izolace proti vodě, vlhkosti a plynům</t>
  </si>
  <si>
    <t>141</t>
  </si>
  <si>
    <t>711111001</t>
  </si>
  <si>
    <t>Provedení izolace proti zemní vlhkosti vodorovné za studena nátěrem penetračním</t>
  </si>
  <si>
    <t>-1010476774</t>
  </si>
  <si>
    <t>"strop nad schodištěm - skladba V06" 2,60*3,40</t>
  </si>
  <si>
    <t>"viz výkres D.1.1.37" (1,30*2,38)+(1,00*0,35)+(0,90*0,86)</t>
  </si>
  <si>
    <t>142</t>
  </si>
  <si>
    <t>711112001</t>
  </si>
  <si>
    <t>Provedení izolace proti zemní vlhkosti svislé za studena nátěrem penetračním</t>
  </si>
  <si>
    <t>-1414797356</t>
  </si>
  <si>
    <t>"vyspravením hydroizolace soklové části"</t>
  </si>
  <si>
    <t>"izolační přizdívka" (9,826*0,80)+(24,10*0,80)+(22,88*0,80)+(9,75*0,80)+(32,75*0,80)+(34,00*0,80)</t>
  </si>
  <si>
    <t>"půlštoky" (8,90+6,20+4,60+4,60+3,00+14,80+32,80+22,90+8,90+31,70+8,90+8,90+((1,00+1,00+0,50+0,50)*14))*0,50</t>
  </si>
  <si>
    <t>143</t>
  </si>
  <si>
    <t>111631500</t>
  </si>
  <si>
    <t>lak asfaltový penetrační bal 9 kg</t>
  </si>
  <si>
    <t>1230670301</t>
  </si>
  <si>
    <t>Poznámka k položce:
Spotřeba 0,3-0,4kg/m2 dle povrchu, ředidlo technický benzín</t>
  </si>
  <si>
    <t>"množství převzato z položky č. 711111001" 454,458</t>
  </si>
  <si>
    <t>"množství převzato z položky č. 711112001" 205,745</t>
  </si>
  <si>
    <t>660,203*0,00035 'Přepočtené koeficientem množství</t>
  </si>
  <si>
    <t>144</t>
  </si>
  <si>
    <t>711131101</t>
  </si>
  <si>
    <t>Provedení izolace proti zemní vlhkosti pásy na sucho vodorovné AIP nebo tkaninou</t>
  </si>
  <si>
    <t>-519508633</t>
  </si>
  <si>
    <t>145</t>
  </si>
  <si>
    <t>628111200</t>
  </si>
  <si>
    <t>pás asfaltovaný A330</t>
  </si>
  <si>
    <t>-247757236</t>
  </si>
  <si>
    <t>441,4*1,15 'Přepočtené koeficientem množství</t>
  </si>
  <si>
    <t>146</t>
  </si>
  <si>
    <t>711141559</t>
  </si>
  <si>
    <t>Provedení izolace proti zemní vlhkosti pásy přitavením vodorovné NAIP</t>
  </si>
  <si>
    <t>-1305088250</t>
  </si>
  <si>
    <t>147</t>
  </si>
  <si>
    <t>711142559</t>
  </si>
  <si>
    <t>Provedení izolace proti zemní vlhkosti pásy přitavením svislé NAIP</t>
  </si>
  <si>
    <t>-472061354</t>
  </si>
  <si>
    <t>148</t>
  </si>
  <si>
    <t>628321320</t>
  </si>
  <si>
    <t xml:space="preserve">pás těžký asfaltovaný V 60 S 35 </t>
  </si>
  <si>
    <t>-854511713</t>
  </si>
  <si>
    <t>660,203*1,2 'Přepočtené koeficientem množství</t>
  </si>
  <si>
    <t>149</t>
  </si>
  <si>
    <t>711161306</t>
  </si>
  <si>
    <t>Izolace proti zemní vlhkosti stěn foliemi nopovými pro běžné podmínky tl. 0,5 mm šířky 1,0 m</t>
  </si>
  <si>
    <t>-1086439386</t>
  </si>
  <si>
    <t>"zateplení soklu" (10,208*1,00)+(24,10*1,00)+(23,00*1,00)+(9,95*1,00)+(32,95*1,00)+(34,10*1,00)</t>
  </si>
  <si>
    <t>150</t>
  </si>
  <si>
    <t>711161381</t>
  </si>
  <si>
    <t>Izolace proti zemní vlhkosti foliemi nopovými ukončené horní lištou</t>
  </si>
  <si>
    <t>-2079286356</t>
  </si>
  <si>
    <t>"zateplení soklu" (10,208+24,10+23,00+9,95+32,95+34,10-(1,45*5))</t>
  </si>
  <si>
    <t>151</t>
  </si>
  <si>
    <t>998711102</t>
  </si>
  <si>
    <t>Přesun hmot tonážní pro izolace proti vodě, vlhkosti a plynům v objektech výšky do 12 m</t>
  </si>
  <si>
    <t>1095607589</t>
  </si>
  <si>
    <t>712</t>
  </si>
  <si>
    <t>Povlakové krytiny</t>
  </si>
  <si>
    <t>152</t>
  </si>
  <si>
    <t>712363005</t>
  </si>
  <si>
    <t>Provedení povlakové krytiny střech do 10° navařením fólie PVC na oplechování v plné ploše</t>
  </si>
  <si>
    <t>-1908166411</t>
  </si>
  <si>
    <t>"viz výkres D.1.1.02" (0,80*2,15)+((0,80+0,80+2,15)*0,15)</t>
  </si>
  <si>
    <t>"viz výkres D.1.1.03" (0,80*2,15)+((0,80+0,80+2,15)*0,15)</t>
  </si>
  <si>
    <t>153</t>
  </si>
  <si>
    <t>283220000</t>
  </si>
  <si>
    <t>fólie hydroizolační střešní tl 2 mm šedá</t>
  </si>
  <si>
    <t>2068455006</t>
  </si>
  <si>
    <t>4,566*1,15 'Přepočtené koeficientem množství</t>
  </si>
  <si>
    <t>154</t>
  </si>
  <si>
    <t>712363311</t>
  </si>
  <si>
    <t>Povlakové krytiny střech do 10° fóliové plechy poplastované délky 2 m pásek rš 50 mm</t>
  </si>
  <si>
    <t>-1727382936</t>
  </si>
  <si>
    <t>"viz výkres D.1.1.02" 0,80+0,80+2,15</t>
  </si>
  <si>
    <t>"viz výkres D.1.1.03" 0,80+0,80+2,15</t>
  </si>
  <si>
    <t>155</t>
  </si>
  <si>
    <t>712363312</t>
  </si>
  <si>
    <t>Povlakové krytiny střech do 10° fóliové plechy poplastované délky 2 m koutová lišta vnitřní rš 100 mm</t>
  </si>
  <si>
    <t>610406816</t>
  </si>
  <si>
    <t>156</t>
  </si>
  <si>
    <t>712363314</t>
  </si>
  <si>
    <t>Povlakové krytiny střech do 10° fóliové plechy poplastované délky 2 m stěnová lišta vyhnutá rš 71 mm</t>
  </si>
  <si>
    <t>614532313</t>
  </si>
  <si>
    <t>157</t>
  </si>
  <si>
    <t>712363316</t>
  </si>
  <si>
    <t>Povlakové krytiny střech do 10° fóliové plechy poplastované délky 2 m okapnice široká rš 200 mm</t>
  </si>
  <si>
    <t>1998409845</t>
  </si>
  <si>
    <t>"viz výkres D.1.1.02" 2,15</t>
  </si>
  <si>
    <t>"viz výkres D.1.1.03" 2,15</t>
  </si>
  <si>
    <t>158</t>
  </si>
  <si>
    <t>712363318</t>
  </si>
  <si>
    <t>Povlakové krytiny střech do 10° fóliové plechy poplastované délky 2 m zádržná perforovaná lišta rš 250 mm</t>
  </si>
  <si>
    <t>-1983210869</t>
  </si>
  <si>
    <t>159</t>
  </si>
  <si>
    <t>712391171</t>
  </si>
  <si>
    <t>Provedení povlakové krytiny střech do 10° podkladní textilní vrstvy</t>
  </si>
  <si>
    <t>-534415613</t>
  </si>
  <si>
    <t>160</t>
  </si>
  <si>
    <t>712391172</t>
  </si>
  <si>
    <t>Provedení povlakové krytiny střech do 10° ochranné textilní vrstvy</t>
  </si>
  <si>
    <t>-1483833668</t>
  </si>
  <si>
    <t>161</t>
  </si>
  <si>
    <t>693111140</t>
  </si>
  <si>
    <t>geotextilie netkaná 300 g/m2</t>
  </si>
  <si>
    <t>562150079</t>
  </si>
  <si>
    <t>162</t>
  </si>
  <si>
    <t>712391176</t>
  </si>
  <si>
    <t>Provedení povlakové krytiny střech do 10° připevnění izolace kotvícími terči (dodávka a montáž)</t>
  </si>
  <si>
    <t>-1360482021</t>
  </si>
  <si>
    <t>3,44*6 'Přepočtené koeficientem množství</t>
  </si>
  <si>
    <t>163</t>
  </si>
  <si>
    <t>998712102</t>
  </si>
  <si>
    <t>Přesun hmot tonážní tonážní pro krytiny povlakové v objektech v do 12 m</t>
  </si>
  <si>
    <t>231080198</t>
  </si>
  <si>
    <t>713</t>
  </si>
  <si>
    <t>Izolace tepelné</t>
  </si>
  <si>
    <t>164</t>
  </si>
  <si>
    <t>71312081</t>
  </si>
  <si>
    <t>Odstranění tepelné izolace podlah volně kladených z vláknitých materiálů tl přes 100 mm (včetně pojistné hydroizolační fólie(</t>
  </si>
  <si>
    <t>-1112467965</t>
  </si>
  <si>
    <t>"místnost 3.01" 122,30</t>
  </si>
  <si>
    <t>"místnost 3.02" 7,20</t>
  </si>
  <si>
    <t>165</t>
  </si>
  <si>
    <t>713121111</t>
  </si>
  <si>
    <t>Montáž izolace tepelné podlah volně kladenými rohožemi, pásy, dílci, deskami 1 vrstva</t>
  </si>
  <si>
    <t>-1120729874</t>
  </si>
  <si>
    <t>166</t>
  </si>
  <si>
    <t>1945367729</t>
  </si>
  <si>
    <t>7,818*1,02 'Přepočtené koeficientem množství</t>
  </si>
  <si>
    <t>167</t>
  </si>
  <si>
    <t>713121121</t>
  </si>
  <si>
    <t>Montáž izolace tepelné podlah volně kladenými rohožemi, pásy, dílci, deskami 2 vrstvy</t>
  </si>
  <si>
    <t>-653816742</t>
  </si>
  <si>
    <t>168</t>
  </si>
  <si>
    <t>283723190</t>
  </si>
  <si>
    <t>deska z pěnového polystyrenu EPS 100 S 1000 x 500 x 160 mm</t>
  </si>
  <si>
    <t>1177547433</t>
  </si>
  <si>
    <t>Poznámka k položce:
lambda=0,037 [W / m K]</t>
  </si>
  <si>
    <t>441,4*2,04 'Přepočtené koeficientem množství</t>
  </si>
  <si>
    <t>169</t>
  </si>
  <si>
    <t>713131141</t>
  </si>
  <si>
    <t>Montáž izolace tepelné stěn a základů lepením celoplošně rohoží, pásů, dílců, desek</t>
  </si>
  <si>
    <t>1000861118</t>
  </si>
  <si>
    <t>170</t>
  </si>
  <si>
    <t>1896077639</t>
  </si>
  <si>
    <t>8,84*1,07 'Přepočtené koeficientem množství</t>
  </si>
  <si>
    <t>171</t>
  </si>
  <si>
    <t>713151111</t>
  </si>
  <si>
    <t>Montáž izolace tepelné střech šikmých kladené volně mezi krokve rohoží, pásů, desek</t>
  </si>
  <si>
    <t>-1187059772</t>
  </si>
  <si>
    <t>"skladba V07" (3,30*3,80)*3</t>
  </si>
  <si>
    <t>"viz výkres D.1.1.33 - římsa" ((34,35+10,25+24,12+23,00+10,20+33,20)*0,90)*2</t>
  </si>
  <si>
    <t>172</t>
  </si>
  <si>
    <t>631481050</t>
  </si>
  <si>
    <t>deska minerální střešní izolační 600x1200 mm tl. 120 mm (lambda=0,038 W/mK)</t>
  </si>
  <si>
    <t>-485723044</t>
  </si>
  <si>
    <t>"skladba V07" 3,30*3,80</t>
  </si>
  <si>
    <t>"viz výkres D.1.1.33 - římsa" (34,35+10,25+24,12+23,00+10,20+33,20)*0,90</t>
  </si>
  <si>
    <t>134,148*1,02 'Přepočtené koeficientem množství</t>
  </si>
  <si>
    <t>173</t>
  </si>
  <si>
    <t>631481020</t>
  </si>
  <si>
    <t>deska minerální střešní izolační 600x1200 mm tl. 60 mm (lambda=0,038 W/mK)</t>
  </si>
  <si>
    <t>-2037587684</t>
  </si>
  <si>
    <t>"skladba V07" (3,30*3,80)*2</t>
  </si>
  <si>
    <t>146,688*1,02 'Přepočtené koeficientem množství</t>
  </si>
  <si>
    <t>174</t>
  </si>
  <si>
    <t>713191133</t>
  </si>
  <si>
    <t>Montáž izolace tepelné podlah, stropů vrchem nebo střech překrytí fólií s přelepeným spojem</t>
  </si>
  <si>
    <t>-1700041058</t>
  </si>
  <si>
    <t>"skladba V07" 3,50*4,50</t>
  </si>
  <si>
    <t>"viz výkres D.1.1.33 - římsa" (34,35+10,25+24,12+23,00+10,20+33,20)*1,50</t>
  </si>
  <si>
    <t>175</t>
  </si>
  <si>
    <t>283292950</t>
  </si>
  <si>
    <t>membrána podstřešní 150 g/m2 s aplikovanou spojovací páskou</t>
  </si>
  <si>
    <t>-446166626</t>
  </si>
  <si>
    <t>218,43*1,1 'Přepočtené koeficientem množství</t>
  </si>
  <si>
    <t>176</t>
  </si>
  <si>
    <t>998713102</t>
  </si>
  <si>
    <t>Přesun hmot tonážní pro izolace tepelné v objektech v do 12 m</t>
  </si>
  <si>
    <t>1169240556</t>
  </si>
  <si>
    <t>741</t>
  </si>
  <si>
    <t>Elektroinstalace - silnoproud</t>
  </si>
  <si>
    <t>177</t>
  </si>
  <si>
    <t>741410021</t>
  </si>
  <si>
    <t>Montáž vodič uzemňovací pásek průřezu do 120 mm2 v městské zástavbě v zemi</t>
  </si>
  <si>
    <t>91464149</t>
  </si>
  <si>
    <t>"viz výkres D.1.1.01" 11,50+34,00+35,00+11,50+25,00+24,00</t>
  </si>
  <si>
    <t>178</t>
  </si>
  <si>
    <t>354420620</t>
  </si>
  <si>
    <t>pás zemnící 30 x 4 mm FeZn</t>
  </si>
  <si>
    <t>1316083078</t>
  </si>
  <si>
    <t>179</t>
  </si>
  <si>
    <t>741420001</t>
  </si>
  <si>
    <t>Montáž drát nebo lano hromosvodné svodové D do 10 mm s podpěrou</t>
  </si>
  <si>
    <t>-1200770810</t>
  </si>
  <si>
    <t>10*3,50</t>
  </si>
  <si>
    <t>10*7,00</t>
  </si>
  <si>
    <t>180</t>
  </si>
  <si>
    <t>354410730</t>
  </si>
  <si>
    <t>drát průměr 10 mm FeZn</t>
  </si>
  <si>
    <t>1688568911</t>
  </si>
  <si>
    <t>Poznámka k položce:
Hmotnost: 0,62 kg/m</t>
  </si>
  <si>
    <t>(10*3,50)/1,61</t>
  </si>
  <si>
    <t>21,739*1,05 'Přepočtené koeficientem množství</t>
  </si>
  <si>
    <t>181</t>
  </si>
  <si>
    <t>354410770</t>
  </si>
  <si>
    <t>drát průměr 8 mm AlMgSi</t>
  </si>
  <si>
    <t>1991783837</t>
  </si>
  <si>
    <t>Poznámka k položce:
Hmotnost: 0,135 kg/m</t>
  </si>
  <si>
    <t>(10*7,00)/1,61</t>
  </si>
  <si>
    <t>182</t>
  </si>
  <si>
    <t>35441415</t>
  </si>
  <si>
    <t>podpěra vedení PV 1b 15 FeZn do zdiva 350 mm - prodloužené</t>
  </si>
  <si>
    <t>-1589589888</t>
  </si>
  <si>
    <t>10*6</t>
  </si>
  <si>
    <t>183</t>
  </si>
  <si>
    <t>741420022</t>
  </si>
  <si>
    <t>Montáž svorka hromosvodná se 3 šrouby</t>
  </si>
  <si>
    <t>1314630772</t>
  </si>
  <si>
    <t>10+10+10+16+20+10</t>
  </si>
  <si>
    <t>184</t>
  </si>
  <si>
    <t>354418850</t>
  </si>
  <si>
    <t>svorka spojovací SS pro lano D8-10 mm</t>
  </si>
  <si>
    <t>-1097530937</t>
  </si>
  <si>
    <t>185</t>
  </si>
  <si>
    <t>354419050</t>
  </si>
  <si>
    <t>svorka připojovací SOc k připojení okapových žlabů</t>
  </si>
  <si>
    <t>1645344828</t>
  </si>
  <si>
    <t>186</t>
  </si>
  <si>
    <t>354418950</t>
  </si>
  <si>
    <t>svorka připojovací SP1 k připojení kovových částí</t>
  </si>
  <si>
    <t>574706803</t>
  </si>
  <si>
    <t>187</t>
  </si>
  <si>
    <t>354419860</t>
  </si>
  <si>
    <t>svorka odbočovací a spojovací SR 2a pro pásek 30x4 mm    FeZn</t>
  </si>
  <si>
    <t>-456268857</t>
  </si>
  <si>
    <t>8*2</t>
  </si>
  <si>
    <t>188</t>
  </si>
  <si>
    <t>354419960</t>
  </si>
  <si>
    <t>svorka odbočovací a spojovací SR 3a pro spojování kruhových a páskových vodičů    FeZn</t>
  </si>
  <si>
    <t>1142073241</t>
  </si>
  <si>
    <t>10*2</t>
  </si>
  <si>
    <t>189</t>
  </si>
  <si>
    <t>354419250</t>
  </si>
  <si>
    <t>svorka zkušební SZ pro lano D6-12 mm   FeZn</t>
  </si>
  <si>
    <t>1635075068</t>
  </si>
  <si>
    <t>190</t>
  </si>
  <si>
    <t>741420051</t>
  </si>
  <si>
    <t>Montáž vedení hromosvodné-úhelník nebo trubka s držáky do zdiva</t>
  </si>
  <si>
    <t>-1919061222</t>
  </si>
  <si>
    <t>191</t>
  </si>
  <si>
    <t>354418300</t>
  </si>
  <si>
    <t>úhelník ochranný OU 1.7 na ochranu svodu 1,7 m</t>
  </si>
  <si>
    <t>533374458</t>
  </si>
  <si>
    <t>192</t>
  </si>
  <si>
    <t>354418360</t>
  </si>
  <si>
    <t>držák ochranného úhelníku do zdiva DOU FeZn</t>
  </si>
  <si>
    <t>811974613</t>
  </si>
  <si>
    <t>193</t>
  </si>
  <si>
    <t>741420083</t>
  </si>
  <si>
    <t>Montáž vedení hromosvodné-štítek k označení svodu</t>
  </si>
  <si>
    <t>-417013563</t>
  </si>
  <si>
    <t>194</t>
  </si>
  <si>
    <t>354421100</t>
  </si>
  <si>
    <t>štítek plastový č. 31 -  čísla svodů</t>
  </si>
  <si>
    <t>-864293299</t>
  </si>
  <si>
    <t>195</t>
  </si>
  <si>
    <t>7436129</t>
  </si>
  <si>
    <t>Demontáž stávající svislého vedení bleskosvodu včetně úhelníků</t>
  </si>
  <si>
    <t>2035558812</t>
  </si>
  <si>
    <t>196</t>
  </si>
  <si>
    <t>998741102</t>
  </si>
  <si>
    <t>Přesun hmot tonážní pro silnoproud v objektech v do 12 m</t>
  </si>
  <si>
    <t>1684762984</t>
  </si>
  <si>
    <t>748</t>
  </si>
  <si>
    <t>Elektromontáže - osvětlovací zařízení a svítidla</t>
  </si>
  <si>
    <t>197</t>
  </si>
  <si>
    <t>7481111</t>
  </si>
  <si>
    <t xml:space="preserve">Demontáž a opětovná montáž vnějších nástěnných svítidel, včetně nastavení kabelů o tloušťku zatelení </t>
  </si>
  <si>
    <t>664528346</t>
  </si>
  <si>
    <t>198</t>
  </si>
  <si>
    <t>7481112</t>
  </si>
  <si>
    <t xml:space="preserve">Demontáž a opětovná montáž vnitřních stropních svítidel, včetně nastavení kabelů o tloušťku zatelení </t>
  </si>
  <si>
    <t>-1555413994</t>
  </si>
  <si>
    <t>"sklep" 20</t>
  </si>
  <si>
    <t>199</t>
  </si>
  <si>
    <t>7481113</t>
  </si>
  <si>
    <t>Demontáž a opětovná montáž vnitřních stropních svítidel, včetně nastavení kabelů o tloušťku zavěšení sdk podhledu</t>
  </si>
  <si>
    <t>-556908738</t>
  </si>
  <si>
    <t>"byty"</t>
  </si>
  <si>
    <t>"viz výkres D.1.1.02" 7*2</t>
  </si>
  <si>
    <t>"viz výkres D.1.1.03" 7*2</t>
  </si>
  <si>
    <t>762</t>
  </si>
  <si>
    <t>Konstrukce tesařské</t>
  </si>
  <si>
    <t>200</t>
  </si>
  <si>
    <t>762085112</t>
  </si>
  <si>
    <t>Montáž svorníků nebo šroubů délky do 300 mm</t>
  </si>
  <si>
    <t>-129970144</t>
  </si>
  <si>
    <t>201</t>
  </si>
  <si>
    <t>311971030</t>
  </si>
  <si>
    <t>tyč závitová pozinkovaná 4.6 M12x 1000 mm</t>
  </si>
  <si>
    <t>-359007926</t>
  </si>
  <si>
    <t>"dodatečné přikotvení pozednice" ((9,40+24,00+23,00+9,40+32,30+33,30)/1,50+0,40)/3+0,667</t>
  </si>
  <si>
    <t>202</t>
  </si>
  <si>
    <t>311111300</t>
  </si>
  <si>
    <t>matice přesná šestihranná ČSN 021401 DIN 934 - 8, M 12</t>
  </si>
  <si>
    <t>tis kus</t>
  </si>
  <si>
    <t>-145047615</t>
  </si>
  <si>
    <t>88*0,001 'Přepočtené koeficientem množství</t>
  </si>
  <si>
    <t>203</t>
  </si>
  <si>
    <t>311205180</t>
  </si>
  <si>
    <t>podložka DIN 125-A ZB D 12 mm,otvor 13 mm</t>
  </si>
  <si>
    <t>1928220067</t>
  </si>
  <si>
    <t>204</t>
  </si>
  <si>
    <t>762331812</t>
  </si>
  <si>
    <t>Demontáž vázaných kcí krovů z hranolů průřezové plochy do 224 cm2</t>
  </si>
  <si>
    <t>2120271541</t>
  </si>
  <si>
    <t>"stávající vykíř" 20,00</t>
  </si>
  <si>
    <t>205</t>
  </si>
  <si>
    <t>762332922</t>
  </si>
  <si>
    <t>Doplnění části střešní vazby z hranolů průřezové plochy do 224 cm2 včetně materiálu</t>
  </si>
  <si>
    <t>225341729</t>
  </si>
  <si>
    <t>"doplnění vazby v místě bouraného vykíře" 20,00</t>
  </si>
  <si>
    <t>206</t>
  </si>
  <si>
    <t>762341013</t>
  </si>
  <si>
    <t>Bednění střech rovných z desek OSB tl 15 mm na sraz šroubovaných na krokve</t>
  </si>
  <si>
    <t>-803678369</t>
  </si>
  <si>
    <t>"viz výkres D.1.1.42 - markýza" 2,40*0,80*5</t>
  </si>
  <si>
    <t>207</t>
  </si>
  <si>
    <t>762342214</t>
  </si>
  <si>
    <t>Montáž laťování na střechách jednoduchých sklonu do 60° osové vzdálenosti do 360 mm</t>
  </si>
  <si>
    <t>1916129093</t>
  </si>
  <si>
    <t>"viz výkres D.1.1.33 - římsa" (34,35+10,25+24,12+23,00+10,20+33,20)*1,40</t>
  </si>
  <si>
    <t>208</t>
  </si>
  <si>
    <t>605141140</t>
  </si>
  <si>
    <t>řezivo jehličnaté,střešní latě impregnované dl 4 - 5 m</t>
  </si>
  <si>
    <t>1880036653</t>
  </si>
  <si>
    <t>"skladba V07" (3,50*4,50)*6*0,04*0,06</t>
  </si>
  <si>
    <t>"viz výkres D.1.1.33 - římsa" (34,35+10,25+24,12+23,00+10,20+33,20)*1,40*6*0,04*0,06</t>
  </si>
  <si>
    <t>2,951*1,1 'Přepočtené koeficientem množství</t>
  </si>
  <si>
    <t>209</t>
  </si>
  <si>
    <t>762342812</t>
  </si>
  <si>
    <t>Demontáž laťování střech z latí osové vzdálenosti do 0,50 m</t>
  </si>
  <si>
    <t>801253068</t>
  </si>
  <si>
    <t>210</t>
  </si>
  <si>
    <t>762395000</t>
  </si>
  <si>
    <t>Spojovací prostředky pro montáž krovu, bednění, laťování, světlíky, klíny</t>
  </si>
  <si>
    <t>1914528626</t>
  </si>
  <si>
    <t>"množství přezato z položky č. 605141140" 3,246</t>
  </si>
  <si>
    <t>"viz výkres D.1.1.42 - markýza" 2,40*0,80*0,015*3</t>
  </si>
  <si>
    <t>211</t>
  </si>
  <si>
    <t>762421023</t>
  </si>
  <si>
    <t>Obložení stropu z desek OSB tl 15 mm nebroušených na pero a drážku šroubovaných</t>
  </si>
  <si>
    <t>468576034</t>
  </si>
  <si>
    <t>212</t>
  </si>
  <si>
    <t>7624210</t>
  </si>
  <si>
    <t>Příplatek k obložení stropu z desek OSB tl 15 mm za prolepení spojů PU lepidle a přelepení vzduchotěsnou páskou</t>
  </si>
  <si>
    <t>-1666996265</t>
  </si>
  <si>
    <t>213</t>
  </si>
  <si>
    <t>7624211</t>
  </si>
  <si>
    <t>Obložení stropu z desek sádrovláknitých tl 15 mm šroubovaných</t>
  </si>
  <si>
    <t>1195139324</t>
  </si>
  <si>
    <t>"viz výkres D.1.1.33 - římsa" (10,85+24,00+23,00+10,85+33,80+34,80)*(0,20+0,10)</t>
  </si>
  <si>
    <t>"viz výkres D.1.1.42 - boky markýzy" 0,25*0,80*10</t>
  </si>
  <si>
    <t>214</t>
  </si>
  <si>
    <t>7624212</t>
  </si>
  <si>
    <t>Příplatek k obložení stropu z desek sádrovláknitých za vyříznutí otvoru 35x70 mm</t>
  </si>
  <si>
    <t>-1395898962</t>
  </si>
  <si>
    <t>"viz výkres D.1.1.33 - římsa" 132</t>
  </si>
  <si>
    <t>215</t>
  </si>
  <si>
    <t>7624213</t>
  </si>
  <si>
    <t>Příplatek k obložení stropu z desek sádrovláknitých za vyříznutí otvoru 150x150 mm</t>
  </si>
  <si>
    <t>-1458594573</t>
  </si>
  <si>
    <t>"viz výkres D.1.1.41 - markýza" 5</t>
  </si>
  <si>
    <t>216</t>
  </si>
  <si>
    <t>762429001</t>
  </si>
  <si>
    <t>Montáž obložení stropu podkladový rošt</t>
  </si>
  <si>
    <t>1900419014</t>
  </si>
  <si>
    <t>"viz výkres D.1.1.33" (10,85+24,00+23,00+10,85+33,80+34,80)*2</t>
  </si>
  <si>
    <t>"viz výkres D.1.1.34" (3,80*6)+(3,10*5)</t>
  </si>
  <si>
    <t>217</t>
  </si>
  <si>
    <t>612211000</t>
  </si>
  <si>
    <t>hranol konstrukční masivní KVH Nsi 40 x 60 x 5000 mm, smrkové nepohledové</t>
  </si>
  <si>
    <t>223094120</t>
  </si>
  <si>
    <t>"viz výkres D.1.1.33" (10,85+24,00+23,00+10,85+33,80+34,80)</t>
  </si>
  <si>
    <t>137,3*1,1 'Přepočtené koeficientem množství</t>
  </si>
  <si>
    <t>218</t>
  </si>
  <si>
    <t>612211060</t>
  </si>
  <si>
    <t>hranol konstrukční masivní KVH Nsi 60 x 80 x 5000 mm, smrkové nepohledové</t>
  </si>
  <si>
    <t>-556865589</t>
  </si>
  <si>
    <t>219</t>
  </si>
  <si>
    <t>-1538533507</t>
  </si>
  <si>
    <t>"viz výkres D.1.1.34" ((3,80*6)+(3,10*5))*0,04*0,06</t>
  </si>
  <si>
    <t>0,092*1,1 'Přepočtené koeficientem množství</t>
  </si>
  <si>
    <t>220</t>
  </si>
  <si>
    <t>762495000</t>
  </si>
  <si>
    <t>Spojovací prostředky pro montáž olištování, obložení stropů, střešních podhledů a stěn</t>
  </si>
  <si>
    <t>253900226</t>
  </si>
  <si>
    <t>"nožství převzato z položky č. 762421023" 7,616</t>
  </si>
  <si>
    <t>"nožství převzato z položky č. 7624211" 52,79</t>
  </si>
  <si>
    <t>221</t>
  </si>
  <si>
    <t>762841811</t>
  </si>
  <si>
    <t>Demontáž podbíjení obkladů stropů a střech sklonu do 60° z hrubých prken tl do 35 mm</t>
  </si>
  <si>
    <t>1783964790</t>
  </si>
  <si>
    <t>222</t>
  </si>
  <si>
    <t>998762102</t>
  </si>
  <si>
    <t>Přesun hmot tonážní pro kce tesařské v objektech v do 12 m</t>
  </si>
  <si>
    <t>1622610005</t>
  </si>
  <si>
    <t>763</t>
  </si>
  <si>
    <t>Konstrukce suché výstavby</t>
  </si>
  <si>
    <t>223</t>
  </si>
  <si>
    <t>763111622</t>
  </si>
  <si>
    <t>Montáž desek tl 15 mm SDK</t>
  </si>
  <si>
    <t>1569585430</t>
  </si>
  <si>
    <t>"strojovna 3.02" ((2,65+1,70+2,40+2,80)*3,00)-(0,90*2,00)</t>
  </si>
  <si>
    <t>"strojovna 3.04" ((2,05+2,05+3,90+1,90+1,10)*3,00)-(0,90*2,00)</t>
  </si>
  <si>
    <t>"strojovna 3.05" ((1,90+3,00+2,80+2,40)*3,00)-(0,90*2,00)</t>
  </si>
  <si>
    <t>224</t>
  </si>
  <si>
    <t>590305250</t>
  </si>
  <si>
    <t>deska protipožární sdk "DF" tl. 15,0 mm</t>
  </si>
  <si>
    <t>-52494651</t>
  </si>
  <si>
    <t>86,55*1,1 'Přepočtené koeficientem množství</t>
  </si>
  <si>
    <t>225</t>
  </si>
  <si>
    <t>763121421</t>
  </si>
  <si>
    <t>SDK stěna předsazená tl 62,5 mm profil CW+UW 50 deska 1xDF 12,5 TI 40 mm EI 30</t>
  </si>
  <si>
    <t>-2074577157</t>
  </si>
  <si>
    <t>"zakrytí VZT vedení" 24,00*0,80</t>
  </si>
  <si>
    <t>226</t>
  </si>
  <si>
    <t>763131411</t>
  </si>
  <si>
    <t>SDK podhled desky 1xA 12,5 bez TI dvouvrstvá spodní kce profil CD+UD</t>
  </si>
  <si>
    <t>1917798046</t>
  </si>
  <si>
    <t>"viz výkes D.1.1.02" 5,10+6,10+8,80+8,50+8,10+8,40+9,00</t>
  </si>
  <si>
    <t>"viz výkes D.1.1.03" 5,40+4,20+8,80+8,50+8,10+8,40+9,00</t>
  </si>
  <si>
    <t>227</t>
  </si>
  <si>
    <t>763131622</t>
  </si>
  <si>
    <t>Montáž desek tl. 15 mm SDK podhled</t>
  </si>
  <si>
    <t>2113381444</t>
  </si>
  <si>
    <t>"strojovna 3.02" (2,60*2,80)-(0,90*0,45)</t>
  </si>
  <si>
    <t>"strojovna 3.04" (3,90*2,05)-(0,90*0,45)</t>
  </si>
  <si>
    <t>"strojovna 3.05" (2,80*2,55)-(1,00*0,60)</t>
  </si>
  <si>
    <t>20,00</t>
  </si>
  <si>
    <t>228</t>
  </si>
  <si>
    <t>-932290820</t>
  </si>
  <si>
    <t>41,005*1,1 'Přepočtené koeficientem množství</t>
  </si>
  <si>
    <t>229</t>
  </si>
  <si>
    <t>763171112</t>
  </si>
  <si>
    <t>Montáž revizních klapek SDK kcí vel. do 0,25 m2 pro příčky a předsazené stěny</t>
  </si>
  <si>
    <t>1874523580</t>
  </si>
  <si>
    <t>230</t>
  </si>
  <si>
    <t>59030159</t>
  </si>
  <si>
    <t>klapka revizní do sdk systémů 12,5 mm 30x30 cm</t>
  </si>
  <si>
    <t>414565587</t>
  </si>
  <si>
    <t>231</t>
  </si>
  <si>
    <t>763171212</t>
  </si>
  <si>
    <t>Montáž revizních klapek SDK kcí vel. do 0,25 m2 pro podhledy</t>
  </si>
  <si>
    <t>692025745</t>
  </si>
  <si>
    <t>232</t>
  </si>
  <si>
    <t>590301300</t>
  </si>
  <si>
    <t>klapka revizní pro sdk podhledy systémů 12,5 mm 30x30 cm</t>
  </si>
  <si>
    <t>2085260631</t>
  </si>
  <si>
    <t>233</t>
  </si>
  <si>
    <t>763171214</t>
  </si>
  <si>
    <t>Montáž revizních klapek SDK kcí vel. do 1 m2 pro podhledy</t>
  </si>
  <si>
    <t>2029946449</t>
  </si>
  <si>
    <t>"viz výkres D.1.1.02" 7</t>
  </si>
  <si>
    <t>"viz výkres D.1.1.03" 7</t>
  </si>
  <si>
    <t>234</t>
  </si>
  <si>
    <t>59030157</t>
  </si>
  <si>
    <t>klapka revizní pro sdk podhledy 12,5 mm 80x80 cm</t>
  </si>
  <si>
    <t>-75242933</t>
  </si>
  <si>
    <t>235</t>
  </si>
  <si>
    <t>763711221</t>
  </si>
  <si>
    <t>Montáž dřevostaveb stěn a příček z panelů výšky do 10 m tl do 240 mm plochy do 3 m2</t>
  </si>
  <si>
    <t>-296477720</t>
  </si>
  <si>
    <t>"strojovna 3.02" ((1,90+3,00+2,80+2,40)*3,00)-(0,90*2,00)</t>
  </si>
  <si>
    <t>"strojovna 3.04" ((2,40+2,40+3,90+1,90+1,10)*3,00)-(0,90*2,00)</t>
  </si>
  <si>
    <t>"strojovna 3.05" ((2,50+1,45+0,65+2,40+2,85)*3,00)-(0,90*2,00)</t>
  </si>
  <si>
    <t>"opláštění stoupaček na půdě" ((0,95+0,40)*2,80)+((0,75+0,75+0,50+0,50)*2,80)+((0,75+0,75+0,65+0,65)*2,80)+((0,75+0,75+0,65+0,65)*2,80)</t>
  </si>
  <si>
    <t>236</t>
  </si>
  <si>
    <t>2837647</t>
  </si>
  <si>
    <t>samonosný stěnový panel technologie SIPs, složení OSB 15 mm + EPS 150 s tl. 140 mm + OSB 15 mm</t>
  </si>
  <si>
    <t>318562102</t>
  </si>
  <si>
    <t>Poznámka k položce:
Součinitel prostupu tepla U* (W/m2 K)=0,22</t>
  </si>
  <si>
    <t>116,01*1,05 'Přepočtené koeficientem množství</t>
  </si>
  <si>
    <t>237</t>
  </si>
  <si>
    <t>763781222</t>
  </si>
  <si>
    <t>Montáž dřevostaveb stropní konstrukce v do 10 m z panelů tl do 240 mm plochy do 10 m2</t>
  </si>
  <si>
    <t>1770154210</t>
  </si>
  <si>
    <t>"strojovna 3.02" (3,20*2,90)-(1,10*0,70)</t>
  </si>
  <si>
    <t>"strojovna 3.04" (4,30*2,40)-(0,90*0,60)</t>
  </si>
  <si>
    <t>"strojovna 3.05" (3,00*3,20)-(1,00*0,60)</t>
  </si>
  <si>
    <t>"opláštění stoupaček na půdě" (1,00*0,60)+(0,75*0,90)+(1,05*0,75)+(0,75*1,10)</t>
  </si>
  <si>
    <t>238</t>
  </si>
  <si>
    <t>2837648</t>
  </si>
  <si>
    <t>samonosný stropní panel technologie SIPs, složení OSB 15 mm + EPS 150 s tl. 140 mm + OSB 15 mm</t>
  </si>
  <si>
    <t>3398948</t>
  </si>
  <si>
    <t>30,178*1,05 'Přepočtené koeficientem množství</t>
  </si>
  <si>
    <t>239</t>
  </si>
  <si>
    <t>998763101</t>
  </si>
  <si>
    <t>Přesun hmot tonážní pro dřevostavby v objektech v do 12 m</t>
  </si>
  <si>
    <t>-1370496928</t>
  </si>
  <si>
    <t>764</t>
  </si>
  <si>
    <t>Konstrukce klempířské</t>
  </si>
  <si>
    <t>240</t>
  </si>
  <si>
    <t>764001821</t>
  </si>
  <si>
    <t>Demontáž krytiny ze svitků nebo tabulí do suti</t>
  </si>
  <si>
    <t>-85264998</t>
  </si>
  <si>
    <t>"stříšky před vstupy" (3,60*0,40*3)+(4,50*0,60*2)</t>
  </si>
  <si>
    <t>241</t>
  </si>
  <si>
    <t>764002413</t>
  </si>
  <si>
    <t>Montáž strukturované oddělovací rohože</t>
  </si>
  <si>
    <t>-2142395781</t>
  </si>
  <si>
    <t>"viz výkres D.1.1.42 - markýza" (2,40*(0,80+0,30))*5</t>
  </si>
  <si>
    <t>"viz výkres D.1.1.41 - boky markýzy" (0,30*0,80)*10</t>
  </si>
  <si>
    <t>242</t>
  </si>
  <si>
    <t>283292230</t>
  </si>
  <si>
    <t>fólie strukturovaná pod plechovou krytinu 1,5 x 30 m</t>
  </si>
  <si>
    <t>1401949927</t>
  </si>
  <si>
    <t>Poznámka k položce:
8 mm vysoká strukturovaná rohož ve tvaru nopů zajišťuje permanentní omývání spodní strany plechových šárů vzduchem. Nopovaná struktura funguje jako drenážní vrstva a spolehlivě odvádí vlhkost. Díky symetrickému uspořádání nopů lze přířezy fólie DELTA-TRELA/ DELTA-TRELA LUS při řešení detailů použít bez ohledu na směr pokládky. Tenká vlákna rohože nezadržují vodu pod plechovou krytinou. Zvuk deště nebo padajících krup je tlumen až o 15 dB! Hodnota rd nosného pásu cca.0,02 m umožňuje prostup případné zbytkové vlhkosti z krokví a bednění mimo střechu.</t>
  </si>
  <si>
    <t>15,6*1,15 'Přepočtené koeficientem množství</t>
  </si>
  <si>
    <t>243</t>
  </si>
  <si>
    <t>764002851</t>
  </si>
  <si>
    <t>Demontáž oplechování parapetů do suti</t>
  </si>
  <si>
    <t>-1379195443</t>
  </si>
  <si>
    <t>1,31</t>
  </si>
  <si>
    <t>1,30*2</t>
  </si>
  <si>
    <t>1,31*4</t>
  </si>
  <si>
    <t>1,32</t>
  </si>
  <si>
    <t>1,32*2</t>
  </si>
  <si>
    <t>1,28</t>
  </si>
  <si>
    <t>1,28*2</t>
  </si>
  <si>
    <t>1,16</t>
  </si>
  <si>
    <t>1,34</t>
  </si>
  <si>
    <t>2,07*8</t>
  </si>
  <si>
    <t>0,55</t>
  </si>
  <si>
    <t>1,31*8</t>
  </si>
  <si>
    <t>1,30</t>
  </si>
  <si>
    <t>1,31*2</t>
  </si>
  <si>
    <t>0,69</t>
  </si>
  <si>
    <t>244</t>
  </si>
  <si>
    <t>764002861</t>
  </si>
  <si>
    <t>Demontáž oplechování říms a ozdobných prvků do suti</t>
  </si>
  <si>
    <t>1582925525</t>
  </si>
  <si>
    <t>"viz výkres D.1.1.01" 10,20+24,10+23,10+10,20+33,20+34,35</t>
  </si>
  <si>
    <t>245</t>
  </si>
  <si>
    <t>764004801</t>
  </si>
  <si>
    <t>Demontáž podokapního žlabu do suti</t>
  </si>
  <si>
    <t>494165738</t>
  </si>
  <si>
    <t>"viz výkres D.1.1.04" 34,35+10,90+24,12+23,00+10,90+33,20</t>
  </si>
  <si>
    <t>246</t>
  </si>
  <si>
    <t>764004861</t>
  </si>
  <si>
    <t>Demontáž svodu do suti</t>
  </si>
  <si>
    <t>201774924</t>
  </si>
  <si>
    <t>8*8,00</t>
  </si>
  <si>
    <t>247</t>
  </si>
  <si>
    <t>764141431</t>
  </si>
  <si>
    <t>Krytina střechy rovné drážkováním z tabulí z TiZn předzvětralého plechu sklonu do 30°</t>
  </si>
  <si>
    <t>816190455</t>
  </si>
  <si>
    <t>248</t>
  </si>
  <si>
    <t>-2063020927</t>
  </si>
  <si>
    <t>1,12</t>
  </si>
  <si>
    <t>1,15*6</t>
  </si>
  <si>
    <t>1,18</t>
  </si>
  <si>
    <t>1,19</t>
  </si>
  <si>
    <t>1,15</t>
  </si>
  <si>
    <t>1,17*2</t>
  </si>
  <si>
    <t>0,85</t>
  </si>
  <si>
    <t>0,44</t>
  </si>
  <si>
    <t>1,33</t>
  </si>
  <si>
    <t>0,48</t>
  </si>
  <si>
    <t>249</t>
  </si>
  <si>
    <t>764541405</t>
  </si>
  <si>
    <t>Žlab podokapní půlkruhový z TiZn předzvětralého plechu rš 330 mm</t>
  </si>
  <si>
    <t>-171950838</t>
  </si>
  <si>
    <t>250</t>
  </si>
  <si>
    <t>764541425</t>
  </si>
  <si>
    <t>Roh nebo kout půlkruhového podokapního žlabu z TiZn předzvětralého plechu rš 330 mm</t>
  </si>
  <si>
    <t>-1373475978</t>
  </si>
  <si>
    <t>"viz výkres D.1.1.04" 6</t>
  </si>
  <si>
    <t>251</t>
  </si>
  <si>
    <t>764541446</t>
  </si>
  <si>
    <t>Kotlík oválný (trychtýřový) pro podokapní žlaby z TiZn předzvětralého plechu 330/100 mm</t>
  </si>
  <si>
    <t>-1477164610</t>
  </si>
  <si>
    <t>"viz výkres D.1.1.04" 8</t>
  </si>
  <si>
    <t>252</t>
  </si>
  <si>
    <t>764548423</t>
  </si>
  <si>
    <t>Svody kruhové včetně objímek, kolen, odskoků z TiZn předzvětralého plechu průměru 100 mm</t>
  </si>
  <si>
    <t>1597791609</t>
  </si>
  <si>
    <t>253</t>
  </si>
  <si>
    <t>998764102</t>
  </si>
  <si>
    <t>Přesun hmot tonážní pro konstrukce klempířské v objektech v do 12 m</t>
  </si>
  <si>
    <t>-2091089898</t>
  </si>
  <si>
    <t>765</t>
  </si>
  <si>
    <t>Krytina skládaná</t>
  </si>
  <si>
    <t>254</t>
  </si>
  <si>
    <t>765111017</t>
  </si>
  <si>
    <t>Montáž krytiny keramické drážkové sklonu do 30° na sucho přes 13 do 14 ks/m2</t>
  </si>
  <si>
    <t>-392646756</t>
  </si>
  <si>
    <t>255</t>
  </si>
  <si>
    <t>596604000</t>
  </si>
  <si>
    <t>taška ražená režná základní 27,5 x 43,3 cm - přesný typ bude určen dle stávající střešní krytiny</t>
  </si>
  <si>
    <t>731046094</t>
  </si>
  <si>
    <t>Poznámka k položce:
Spotřeba: 12 kus/m2</t>
  </si>
  <si>
    <t xml:space="preserve">"náhrada za poškozené tašky" </t>
  </si>
  <si>
    <t>204,918*2,5 'Přepočtené koeficientem množství</t>
  </si>
  <si>
    <t>256</t>
  </si>
  <si>
    <t>765111231</t>
  </si>
  <si>
    <t>Montáž krytiny keramické nároží do malty</t>
  </si>
  <si>
    <t>-252349326</t>
  </si>
  <si>
    <t>"viz výkres D.1.1.04" 1,80*5</t>
  </si>
  <si>
    <t>257</t>
  </si>
  <si>
    <t>596605500</t>
  </si>
  <si>
    <t>hřebenáč č.2 drážkový,šířka 21 cm, k taškám ze Šlapanic, režná</t>
  </si>
  <si>
    <t>-1311876864</t>
  </si>
  <si>
    <t>Poznámka k položce:
Spotřeba: 3 kus/bm</t>
  </si>
  <si>
    <t>9*3,1111 'Přepočtené koeficientem množství</t>
  </si>
  <si>
    <t>258</t>
  </si>
  <si>
    <t>765111803</t>
  </si>
  <si>
    <t>Demontáž krytiny keramické drážkové sklonu do 30° na sucho k dalšímu použití</t>
  </si>
  <si>
    <t>1908667450</t>
  </si>
  <si>
    <t>259</t>
  </si>
  <si>
    <t>765111869</t>
  </si>
  <si>
    <t>Demontáž krytiny keramické hřebenů a nároží sklonu do 30° s tvrdou maltou do suti</t>
  </si>
  <si>
    <t>-1356790880</t>
  </si>
  <si>
    <t>260</t>
  </si>
  <si>
    <t>765113911</t>
  </si>
  <si>
    <t>Příplatek ke krytině keramické za sklon přes 30° do 40°</t>
  </si>
  <si>
    <t>835634083</t>
  </si>
  <si>
    <t>261</t>
  </si>
  <si>
    <t>998765102</t>
  </si>
  <si>
    <t>Přesun hmot tonážní pro krytiny skládané v objektech v do 12 m</t>
  </si>
  <si>
    <t>253075349</t>
  </si>
  <si>
    <t>766</t>
  </si>
  <si>
    <t>Konstrukce truhlářské</t>
  </si>
  <si>
    <t>262</t>
  </si>
  <si>
    <t>766622131</t>
  </si>
  <si>
    <t>Montáž plastových oken plochy přes 1 m2 otevíravých výšky do 1,5 m s rámem do zdiva</t>
  </si>
  <si>
    <t>1430506665</t>
  </si>
  <si>
    <t>1,31*1,17</t>
  </si>
  <si>
    <t>(1,30*1,48)*2</t>
  </si>
  <si>
    <t>(1,31*1,46)*4</t>
  </si>
  <si>
    <t>1,32*1,14</t>
  </si>
  <si>
    <t>(1,32*1,18)*2</t>
  </si>
  <si>
    <t>1,28*1,49</t>
  </si>
  <si>
    <t>(1,28*1,18)*2</t>
  </si>
  <si>
    <t>1,16*1,49</t>
  </si>
  <si>
    <t>1,32*1,47</t>
  </si>
  <si>
    <t>1,34*1,49</t>
  </si>
  <si>
    <t>1,31*1,48</t>
  </si>
  <si>
    <t>1,32*1,45</t>
  </si>
  <si>
    <t>(2,07*1,49)*8</t>
  </si>
  <si>
    <t>(1,31*1,17)*4</t>
  </si>
  <si>
    <t>(1,31*1,46)*8</t>
  </si>
  <si>
    <t>1,31*1,50</t>
  </si>
  <si>
    <t>(1,31*1,08)*2</t>
  </si>
  <si>
    <t>1,32*1,49</t>
  </si>
  <si>
    <t>(2,07*1,44)*8</t>
  </si>
  <si>
    <t>263</t>
  </si>
  <si>
    <t>766622132</t>
  </si>
  <si>
    <t>Montáž plastových oken plochy přes 1 m2 otevíravých výšky do 2,5 m s rámem do zdiva</t>
  </si>
  <si>
    <t>-120879373</t>
  </si>
  <si>
    <t>0,80*2,09</t>
  </si>
  <si>
    <t>1,30*1,76</t>
  </si>
  <si>
    <t>1,30*1,81</t>
  </si>
  <si>
    <t>(1,32*2,32)*2</t>
  </si>
  <si>
    <t>(1,31*2,30)*2</t>
  </si>
  <si>
    <t>264</t>
  </si>
  <si>
    <t>766622216</t>
  </si>
  <si>
    <t>Montáž plastových oken plochy do 1 m2 otevíravých s rámem do zdiva</t>
  </si>
  <si>
    <t>-1678279055</t>
  </si>
  <si>
    <t>"viz výkres D.1.1.01" 17</t>
  </si>
  <si>
    <t>"viz výkres D.1.1.02" 1</t>
  </si>
  <si>
    <t>"viz výkres D.1.1.03" 1</t>
  </si>
  <si>
    <t>265</t>
  </si>
  <si>
    <t>61140001</t>
  </si>
  <si>
    <t>-20101582</t>
  </si>
  <si>
    <t>266</t>
  </si>
  <si>
    <t>61140002</t>
  </si>
  <si>
    <t>-2070162362</t>
  </si>
  <si>
    <t>"viz výkres D.1.1.01" 5</t>
  </si>
  <si>
    <t>267</t>
  </si>
  <si>
    <t>61140003</t>
  </si>
  <si>
    <t>752057951</t>
  </si>
  <si>
    <t>268</t>
  </si>
  <si>
    <t>61140004</t>
  </si>
  <si>
    <t>-1031049768</t>
  </si>
  <si>
    <t>"viz výkres D.1.1.01" 2</t>
  </si>
  <si>
    <t>269</t>
  </si>
  <si>
    <t>61140005</t>
  </si>
  <si>
    <t>-1895473699</t>
  </si>
  <si>
    <t>270</t>
  </si>
  <si>
    <t>61140006</t>
  </si>
  <si>
    <t>-2116995764</t>
  </si>
  <si>
    <t>271</t>
  </si>
  <si>
    <t>61140007</t>
  </si>
  <si>
    <t>426520210</t>
  </si>
  <si>
    <t>272</t>
  </si>
  <si>
    <t>61140008</t>
  </si>
  <si>
    <t>-616791050</t>
  </si>
  <si>
    <t>273</t>
  </si>
  <si>
    <t>61140009</t>
  </si>
  <si>
    <t>-180115521</t>
  </si>
  <si>
    <t>274</t>
  </si>
  <si>
    <t>61140010</t>
  </si>
  <si>
    <t>-958890225</t>
  </si>
  <si>
    <t>275</t>
  </si>
  <si>
    <t>61140011</t>
  </si>
  <si>
    <t>-1682443696</t>
  </si>
  <si>
    <t>276</t>
  </si>
  <si>
    <t>61140012</t>
  </si>
  <si>
    <t>2084267854</t>
  </si>
  <si>
    <t>277</t>
  </si>
  <si>
    <t>489634462</t>
  </si>
  <si>
    <t xml:space="preserve">"náhrada stávajících oken nesplňující uvedený parametr - bližší specifikaci viz výkres D.1.1" </t>
  </si>
  <si>
    <t>278</t>
  </si>
  <si>
    <t>7666294</t>
  </si>
  <si>
    <t>Dodávka a montáž tepelně izolačních hranolů - systémové provedení předsazené montáže oken</t>
  </si>
  <si>
    <t>1748364295</t>
  </si>
  <si>
    <t>1,31+1,31+1,27+1,27</t>
  </si>
  <si>
    <t>(1,30+1,30+1,58+1,58)*2</t>
  </si>
  <si>
    <t>(1,31+1,31+1,56+1,56)*4</t>
  </si>
  <si>
    <t>1,32+1,32+1,24+1,24</t>
  </si>
  <si>
    <t>(1,32+1,32+1,28+1,28)*2</t>
  </si>
  <si>
    <t>1,28+1,28+1,59+1,59</t>
  </si>
  <si>
    <t>(1,28+1,28+1,28+1,28)*2</t>
  </si>
  <si>
    <t>1,16+1,16+1,59+1,59</t>
  </si>
  <si>
    <t>1,32+1,32+1,57+1,57</t>
  </si>
  <si>
    <t>1,34+1,34+1,59+1,59</t>
  </si>
  <si>
    <t>1,31+1,31+1,58+1,58</t>
  </si>
  <si>
    <t>1,32+1,32+1,55+1,55</t>
  </si>
  <si>
    <t>0,80+0,80+2,19+2,19</t>
  </si>
  <si>
    <t>(2,07+2,07+1,59+1,59)*8</t>
  </si>
  <si>
    <t>0,55+0,55+0,65+0,65</t>
  </si>
  <si>
    <t>(1,31+1,31+1,27+1,27)*4</t>
  </si>
  <si>
    <t>(1,31+1,31+1,56+1,56)*8</t>
  </si>
  <si>
    <t>1,30+1,30+1,86+1,86</t>
  </si>
  <si>
    <t>1,31+1,31+1,60+1,60</t>
  </si>
  <si>
    <t>(1,31+1,31+1,18+1,18)*2</t>
  </si>
  <si>
    <t>1,32+1,32+1,59+1,59</t>
  </si>
  <si>
    <t>1,30+1,30+1,91+1,91</t>
  </si>
  <si>
    <t>(2,07+2,07+1,54+1,54)*8</t>
  </si>
  <si>
    <t>(1,32+1,32+2,42+2,42)*2</t>
  </si>
  <si>
    <t>(1,31+1,31+2,40+2,40)*2</t>
  </si>
  <si>
    <t>0,69+0,69+0,79+0,79</t>
  </si>
  <si>
    <t>279</t>
  </si>
  <si>
    <t>766622831</t>
  </si>
  <si>
    <t>Demontáž rámu zdvojených oken dřevěných nebo plastových do 1m2 k opětovnému použití</t>
  </si>
  <si>
    <t>428774515</t>
  </si>
  <si>
    <t>0,55*0,55</t>
  </si>
  <si>
    <t>0,69*0,69</t>
  </si>
  <si>
    <t>280</t>
  </si>
  <si>
    <t>766622832</t>
  </si>
  <si>
    <t>Demontáž rámu zdvojených oken dřevěných nebo plastových do 2m2 k opětovnému použití</t>
  </si>
  <si>
    <t>1890554635</t>
  </si>
  <si>
    <t>281</t>
  </si>
  <si>
    <t>766622833</t>
  </si>
  <si>
    <t>Demontáž rámu zdvojených oken dřevěných nebo plastových do 4m2 k opětovnému použití</t>
  </si>
  <si>
    <t>-315219984</t>
  </si>
  <si>
    <t>282</t>
  </si>
  <si>
    <t>766622861</t>
  </si>
  <si>
    <t>Vyvěšení nebo zavěšení křídel dřevěných nebo plastových okenních do 1,5 m2</t>
  </si>
  <si>
    <t>-1409580545</t>
  </si>
  <si>
    <t>"viz výkres D.1.1.02" (18*2)+1+(8*3)</t>
  </si>
  <si>
    <t>"viz výkres D.1.1.03" (22*2)+1+(8*3)</t>
  </si>
  <si>
    <t>283</t>
  </si>
  <si>
    <t>766629415</t>
  </si>
  <si>
    <t>Příplatek k montáži oken rovné ostění fólie připojovací spára do 65 mm</t>
  </si>
  <si>
    <t>-1531927908</t>
  </si>
  <si>
    <t xml:space="preserve">"vnitřní a vnější systémové pásky" </t>
  </si>
  <si>
    <t>1,12+1,12+0,56+0,56</t>
  </si>
  <si>
    <t>(1,15+1,15+0,56+0,56)*5</t>
  </si>
  <si>
    <t>1,18+1,18+0,56+0,56</t>
  </si>
  <si>
    <t>1,19+1,19+0,56+0,56</t>
  </si>
  <si>
    <t>1,16+1,16+0,56+0,56</t>
  </si>
  <si>
    <t>1,15+1,15+0,58+0,58</t>
  </si>
  <si>
    <t>1,17+1,17+0,58+0,58</t>
  </si>
  <si>
    <t>1,17+1,17+0,56+0,56</t>
  </si>
  <si>
    <t>0,85+0,85+0,54+0,54</t>
  </si>
  <si>
    <t>0,44+0,44+0,40+0,40</t>
  </si>
  <si>
    <t>1,33+1,33+0,54+0,54</t>
  </si>
  <si>
    <t>0,48+0,48+0,65+0,65</t>
  </si>
  <si>
    <t>0,69+0,69+0,69+0,69</t>
  </si>
  <si>
    <t>284</t>
  </si>
  <si>
    <t>766660021</t>
  </si>
  <si>
    <t>Montáž dveřních křídel otvíravých 1křídlových š do 0,8 m požárních do ocelové zárubně</t>
  </si>
  <si>
    <t>-1529149015</t>
  </si>
  <si>
    <t>"viz výkres D.1.1.01" 1+4</t>
  </si>
  <si>
    <t>285</t>
  </si>
  <si>
    <t>611656080</t>
  </si>
  <si>
    <t>dveře vnitřní požárně odolné, CPL fólie,odolnost EI (EW) 30 D3, 1křídlové 60 x 197 cm</t>
  </si>
  <si>
    <t>-635724931</t>
  </si>
  <si>
    <t>286</t>
  </si>
  <si>
    <t>611656100</t>
  </si>
  <si>
    <t>dveře vnitřní požárně odolné, CPL fólie,odolnost EI (EW) 30 D3, 1křídlové 80 x 197 cm</t>
  </si>
  <si>
    <t>-201416313</t>
  </si>
  <si>
    <t>287</t>
  </si>
  <si>
    <t>766660022</t>
  </si>
  <si>
    <t>Montáž dveřních křídel otvíravých 1křídlových š přes 0,8 m požárních do ocelové zárubně</t>
  </si>
  <si>
    <t>584811359</t>
  </si>
  <si>
    <t>"viz výkres D.1.1.04" 1+3</t>
  </si>
  <si>
    <t>288</t>
  </si>
  <si>
    <t>611656110</t>
  </si>
  <si>
    <t>dveře vnitřní požárně odolné, CPL fólie,odolnost EI (EW) 30 D3, 1křídlové 90 x 197 cm</t>
  </si>
  <si>
    <t>670827918</t>
  </si>
  <si>
    <t>289</t>
  </si>
  <si>
    <t>61165619</t>
  </si>
  <si>
    <t>dveře vnitřní požárně odolné, CPL fólie,odolnost EI (EW) 30 D3, 1křídlové 84 x 224 cm - atypický rozměr</t>
  </si>
  <si>
    <t>-1685947591</t>
  </si>
  <si>
    <t>290</t>
  </si>
  <si>
    <t>7666600</t>
  </si>
  <si>
    <t>Příplatek za úpravu zlepšující tepelný parametr vnitřních dveří s požární odolností (bližší specifikace viz výkres D.1.1)</t>
  </si>
  <si>
    <t>1368232600</t>
  </si>
  <si>
    <t>291</t>
  </si>
  <si>
    <t>766660717</t>
  </si>
  <si>
    <t>Montáž dveřních křídel samozavírače na ocelovou zárubeň</t>
  </si>
  <si>
    <t>922846671</t>
  </si>
  <si>
    <t>292</t>
  </si>
  <si>
    <t>54917260X</t>
  </si>
  <si>
    <t xml:space="preserve">samozavírač protipožárních dveří </t>
  </si>
  <si>
    <t>2043428418</t>
  </si>
  <si>
    <t>293</t>
  </si>
  <si>
    <t>766660722</t>
  </si>
  <si>
    <t>Montáž dveřního kování - zámku</t>
  </si>
  <si>
    <t>-638582113</t>
  </si>
  <si>
    <t>294</t>
  </si>
  <si>
    <t>549641100</t>
  </si>
  <si>
    <t>vložka zámková cylindrická oboustranná FAB</t>
  </si>
  <si>
    <t>487488170</t>
  </si>
  <si>
    <t>295</t>
  </si>
  <si>
    <t>76666072</t>
  </si>
  <si>
    <t>Montáž dveřního kování - klika/klika</t>
  </si>
  <si>
    <t>-363891327</t>
  </si>
  <si>
    <t>296</t>
  </si>
  <si>
    <t>549146200</t>
  </si>
  <si>
    <t>klika včetně rozet a montážního materiálu nerez</t>
  </si>
  <si>
    <t>-354940565</t>
  </si>
  <si>
    <t>Poznámka k položce:
č.zboží ACE00086 cena zahrnuje kování včetně rozet a montážního materiálu.</t>
  </si>
  <si>
    <t>297</t>
  </si>
  <si>
    <t>766691510</t>
  </si>
  <si>
    <t>Montáž těsnění oken a balkónových dveří polyuretanovou páskou</t>
  </si>
  <si>
    <t>1943750861</t>
  </si>
  <si>
    <t>"viz výkres D.1.1"</t>
  </si>
  <si>
    <t>"těsnění do vstupních dveří do bytů" 14*5</t>
  </si>
  <si>
    <t>298</t>
  </si>
  <si>
    <t>2861815</t>
  </si>
  <si>
    <t>páska těsnící do vchodových dveří</t>
  </si>
  <si>
    <t>-1758372159</t>
  </si>
  <si>
    <t>70*1,02 'Přepočtené koeficientem množství</t>
  </si>
  <si>
    <t>299</t>
  </si>
  <si>
    <t>766691914</t>
  </si>
  <si>
    <t>Vyvěšení nebo zavěšení dřevěných křídel dveří pl do 2 m2</t>
  </si>
  <si>
    <t>878990657</t>
  </si>
  <si>
    <t>"viz výkres D.1.1.01" 6</t>
  </si>
  <si>
    <t>300</t>
  </si>
  <si>
    <t>766694121</t>
  </si>
  <si>
    <t>Montáž parapetních desek dřevěných nebo plastových šířky přes 30 cm délky do 1,0 m</t>
  </si>
  <si>
    <t>859025047</t>
  </si>
  <si>
    <t>301</t>
  </si>
  <si>
    <t>766694122</t>
  </si>
  <si>
    <t>Montáž parapetních dřevěných nebo plastových šířky přes 30 cm délky do 1,6 m</t>
  </si>
  <si>
    <t>48891342</t>
  </si>
  <si>
    <t>"viz výkres D.1.1.02" 18</t>
  </si>
  <si>
    <t>"viz výkres D.1.1.03" 18</t>
  </si>
  <si>
    <t>302</t>
  </si>
  <si>
    <t>766694123</t>
  </si>
  <si>
    <t>Montáž parapetních dřevěných nebo plastových šířky přes 30 cm délky do 2,6 m</t>
  </si>
  <si>
    <t>-794091910</t>
  </si>
  <si>
    <t>"viz výkres D.1.1.02" 8</t>
  </si>
  <si>
    <t>"viz výkres D.1.1.03" 8</t>
  </si>
  <si>
    <t>303</t>
  </si>
  <si>
    <t>607941070</t>
  </si>
  <si>
    <t>deska parapetní dřevotřísková vnitřní 0,5 x 1 m</t>
  </si>
  <si>
    <t>533197463</t>
  </si>
  <si>
    <t xml:space="preserve">"šířka do 1,0 m" </t>
  </si>
  <si>
    <t xml:space="preserve">"šířka do 1,6 m" </t>
  </si>
  <si>
    <t>"šířka do 2,6 m"</t>
  </si>
  <si>
    <t>81,33*1,05 'Přepočtené koeficientem množství</t>
  </si>
  <si>
    <t>304</t>
  </si>
  <si>
    <t>998766102</t>
  </si>
  <si>
    <t>Přesun hmot tonážní pro konstrukce truhlářské v objektech v do 12 m</t>
  </si>
  <si>
    <t>-115014719</t>
  </si>
  <si>
    <t>767</t>
  </si>
  <si>
    <t>Konstrukce zámečnické</t>
  </si>
  <si>
    <t>305</t>
  </si>
  <si>
    <t>767161813</t>
  </si>
  <si>
    <t>Demontáž zábradlí rovného nerozebíratelného hmotnosti 1m zábradlí do 20 kg</t>
  </si>
  <si>
    <t>-1932249104</t>
  </si>
  <si>
    <t>"lodžie" 2,25+2,25</t>
  </si>
  <si>
    <t>"balkóny" 1,30*5</t>
  </si>
  <si>
    <t>"schodišťová okna" 1,30+1,30</t>
  </si>
  <si>
    <t>306</t>
  </si>
  <si>
    <t>76716181</t>
  </si>
  <si>
    <t>Demontáž nevyužívaných rozvodů na fasádě</t>
  </si>
  <si>
    <t>-1001189077</t>
  </si>
  <si>
    <t>307</t>
  </si>
  <si>
    <t>76716182</t>
  </si>
  <si>
    <t>Demontáž a opětovná montáž fasádních štítků s označenám ulic a čísel popisných</t>
  </si>
  <si>
    <t>-551878644</t>
  </si>
  <si>
    <t>308</t>
  </si>
  <si>
    <t>76716183</t>
  </si>
  <si>
    <t>Demontáž fasádních větracích mřížek a konzol pro vlajky</t>
  </si>
  <si>
    <t>-1160010182</t>
  </si>
  <si>
    <t>309</t>
  </si>
  <si>
    <t>76716184</t>
  </si>
  <si>
    <t>Demontáž a opětovná montáž (na úroveň nového zateplení) zvonků a krabiček s telefonním vedením</t>
  </si>
  <si>
    <t>-590824270</t>
  </si>
  <si>
    <t>310</t>
  </si>
  <si>
    <t>76716185</t>
  </si>
  <si>
    <t>Demontáž a přemístění lapače střešních splavenin včetně potřebné úpravy vedení ležaté dešťové kanalizace</t>
  </si>
  <si>
    <t>-603643572</t>
  </si>
  <si>
    <t>311</t>
  </si>
  <si>
    <t>76716186</t>
  </si>
  <si>
    <t>Přemístěných stávajících satelitů z fasády na společné nástřešní tyče včetně přívodních kabelů</t>
  </si>
  <si>
    <t>661353385</t>
  </si>
  <si>
    <t>312</t>
  </si>
  <si>
    <t>76716187</t>
  </si>
  <si>
    <t>Dodávka a montáž venkovní čístícího škrabáku 400x600 mm vsazeného do systémové vany z polymerbetonu</t>
  </si>
  <si>
    <t>177247275</t>
  </si>
  <si>
    <t>Poznámka k položce:
Cena položky musí obsahovat i napojení na dešťovou kanalizaci v délce 10,0 m včetně zemních prací</t>
  </si>
  <si>
    <t>"viz výkres D.1.1.36" 2*3</t>
  </si>
  <si>
    <t>313</t>
  </si>
  <si>
    <t>76781261</t>
  </si>
  <si>
    <t>Dodávka a montáž ocelové markýzy nad vstupem, k-ce nýtovaná pásovina, včetně kotvení a povrchové úpravy žárovým zinkováním - bližší specifikace viz výkres D.1.1.42</t>
  </si>
  <si>
    <t>-1113817022</t>
  </si>
  <si>
    <t>314</t>
  </si>
  <si>
    <t>76781262</t>
  </si>
  <si>
    <t>Dodávka a montáž ocelového schodiště se zábradlím, schodnice U 200, stupně pórorošt 350x800 mm, uchycení zábradlí U 120 + napojení na stávající zábradlí, vč. kotvení a povrchové úpravy žárovým zinkováním - bližší specifikace viz výkres D.1.1.44, D1.1.1.45</t>
  </si>
  <si>
    <t>531090995</t>
  </si>
  <si>
    <t>315</t>
  </si>
  <si>
    <t>76781263</t>
  </si>
  <si>
    <t>Dodávka a montáž ocelového balkónu se zábradlím (částečně se použije původní) včetně kotvení a povrchové úpravy žárovým zinkováním - bližší specifikace viz výkres D.1.1.40, D1.1.1.41</t>
  </si>
  <si>
    <t>1974325898</t>
  </si>
  <si>
    <t>316</t>
  </si>
  <si>
    <t>76781264</t>
  </si>
  <si>
    <t>Dodávka a montáž ocelového zábradlí lodžie (úprava stávajícího zábradlí) včetně kotvení a povrchové úpravy žárovým zinkováním - bližší specifikace viz výkres D.1.1.40, D1.1.1.41</t>
  </si>
  <si>
    <t>373701127</t>
  </si>
  <si>
    <t>"viz výkres č. D.1.1.09" 1,90+1,10</t>
  </si>
  <si>
    <t>317</t>
  </si>
  <si>
    <t>76781265</t>
  </si>
  <si>
    <t xml:space="preserve">Příplatek k montáži ocelových k-cí za kotvení s omezenín tepelných mostů - viz výkres D.1.1 </t>
  </si>
  <si>
    <t>16625316</t>
  </si>
  <si>
    <t>318</t>
  </si>
  <si>
    <t>76781266</t>
  </si>
  <si>
    <t>Dodávka a montáž Netopýří budka do zateplení 420/500/100 mm</t>
  </si>
  <si>
    <t>-2101072468</t>
  </si>
  <si>
    <t>319</t>
  </si>
  <si>
    <t>998767102</t>
  </si>
  <si>
    <t>Přesun hmot tonážní pro zámečnické konstrukce v objektech v do 12 m</t>
  </si>
  <si>
    <t>949417237</t>
  </si>
  <si>
    <t>771</t>
  </si>
  <si>
    <t>Podlahy z dlaždic</t>
  </si>
  <si>
    <t>320</t>
  </si>
  <si>
    <t>771474113</t>
  </si>
  <si>
    <t>Montáž soklíků z dlaždic keramických rovných flexibilní lepidlo v do 120 mm</t>
  </si>
  <si>
    <t>-1382133941</t>
  </si>
  <si>
    <t>"viz výkres D.1.1.37" 1,40+1,40+2,38</t>
  </si>
  <si>
    <t>321</t>
  </si>
  <si>
    <t>771574113</t>
  </si>
  <si>
    <t>Montáž podlah keramických režných hladkých lepených flexibilním lepidlem do 12 ks/m2</t>
  </si>
  <si>
    <t>617822047</t>
  </si>
  <si>
    <t>"viz výkres D.1.1.37" (1,30*2,38)+(1,00*0,35)+(0,90*0,86)+((0,90+0,90+0,86)*0,30)</t>
  </si>
  <si>
    <t>"v místě přesunutých vstupních dveří" 6,50</t>
  </si>
  <si>
    <t>322</t>
  </si>
  <si>
    <t>597614080</t>
  </si>
  <si>
    <t>dlaždice keramické slinuté neglazované mrazuvzdorné 29,8 x 29,8 x 0,9 cm</t>
  </si>
  <si>
    <t>-1180518248</t>
  </si>
  <si>
    <t>"množství převzato z položky č. 771474113" 5,18*0,10*1,20</t>
  </si>
  <si>
    <t>"množství převzato z položky č. 771574113" 11,516</t>
  </si>
  <si>
    <t>12,138*1,15 'Přepočtené koeficientem množství</t>
  </si>
  <si>
    <t>323</t>
  </si>
  <si>
    <t>771591111</t>
  </si>
  <si>
    <t>Podlahy penetrace podkladu</t>
  </si>
  <si>
    <t>-1726888653</t>
  </si>
  <si>
    <t>324</t>
  </si>
  <si>
    <t>771591115</t>
  </si>
  <si>
    <t>Podlahy spárování silikonem</t>
  </si>
  <si>
    <t>591058032</t>
  </si>
  <si>
    <t>"viz výkres D.1.1.37" 1,40+1,40+2,38+0,90+0,90+0,86</t>
  </si>
  <si>
    <t>325</t>
  </si>
  <si>
    <t>771591172</t>
  </si>
  <si>
    <t>Montáž profilu pro schodové hrany</t>
  </si>
  <si>
    <t>1538450318</t>
  </si>
  <si>
    <t>"viz výkres D.1.1.37" 0,90+0,90+0,86</t>
  </si>
  <si>
    <t>326</t>
  </si>
  <si>
    <t>590541460</t>
  </si>
  <si>
    <t>profil schodový, ušlechtilá ocel V2A, R 10 V 6, TE 160/100 (16 x 1000 mm)</t>
  </si>
  <si>
    <t>-1772831566</t>
  </si>
  <si>
    <t>2,66*1,128 'Přepočtené koeficientem množství</t>
  </si>
  <si>
    <t>327</t>
  </si>
  <si>
    <t>998771102</t>
  </si>
  <si>
    <t>Přesun hmot tonážní pro podlahy z dlaždic v objektech v do 12 m</t>
  </si>
  <si>
    <t>861428009</t>
  </si>
  <si>
    <t>783</t>
  </si>
  <si>
    <t>Dokončovací práce - nátěry</t>
  </si>
  <si>
    <t>328</t>
  </si>
  <si>
    <t>783301311</t>
  </si>
  <si>
    <t>Odmaštění zámečnických konstrukcí vodou ředitelným odmašťovačem</t>
  </si>
  <si>
    <t>1294368597</t>
  </si>
  <si>
    <t>"viz výkres D.1.1.01" 7*5,00*0,25</t>
  </si>
  <si>
    <t>"viz výkres D.1.1.04" 4*5,00*0,25</t>
  </si>
  <si>
    <t>329</t>
  </si>
  <si>
    <t>783314203</t>
  </si>
  <si>
    <t>Základní antikorozní jednonásobný syntetický samozákladující nátěr zámečnických konstrukcí</t>
  </si>
  <si>
    <t>-1129673745</t>
  </si>
  <si>
    <t>330</t>
  </si>
  <si>
    <t>783317105</t>
  </si>
  <si>
    <t>Krycí jednonásobný syntetický samozákladující nátěr zámečnických konstrukcí</t>
  </si>
  <si>
    <t>-849280852</t>
  </si>
  <si>
    <t>331</t>
  </si>
  <si>
    <t>783813111</t>
  </si>
  <si>
    <t>Penetrační syntetický nátěr hladkých povrchů z desek na bázi dřeva</t>
  </si>
  <si>
    <t>-1755133075</t>
  </si>
  <si>
    <t>"viz výkres D.1.1.41 - markýza" 2,40*0,80*5</t>
  </si>
  <si>
    <t>332</t>
  </si>
  <si>
    <t>783817401</t>
  </si>
  <si>
    <t>Krycí dvojnásobný syntetický nátěr hladkých betonových povrchů</t>
  </si>
  <si>
    <t>-1727936027</t>
  </si>
  <si>
    <t>784</t>
  </si>
  <si>
    <t>Dokončovací práce - malby a tapety</t>
  </si>
  <si>
    <t>333</t>
  </si>
  <si>
    <t>784181101</t>
  </si>
  <si>
    <t>Základní akrylátová jednonásobná penetrace podkladu v místnostech výšky do 3,80m</t>
  </si>
  <si>
    <t>1684740996</t>
  </si>
  <si>
    <t>750,00</t>
  </si>
  <si>
    <t>334</t>
  </si>
  <si>
    <t>784221101</t>
  </si>
  <si>
    <t>Dvojnásobné bílé malby  ze směsí za sucha dobře otěruvzdorných v místnostech do 3,80 m</t>
  </si>
  <si>
    <t>-252067839</t>
  </si>
  <si>
    <t>HZS</t>
  </si>
  <si>
    <t>Hodinové zúčtovací sazby</t>
  </si>
  <si>
    <t>335</t>
  </si>
  <si>
    <t>HZS1291</t>
  </si>
  <si>
    <t>Hodinová zúčtovací sazba pomocný stavební dělník</t>
  </si>
  <si>
    <t>hod</t>
  </si>
  <si>
    <t>512</t>
  </si>
  <si>
    <t>1539326080</t>
  </si>
  <si>
    <t>"vyklizení půdy" 40,00</t>
  </si>
  <si>
    <t>336</t>
  </si>
  <si>
    <t>HZS4212</t>
  </si>
  <si>
    <t>Hodinová zúčtovací sazba revizní technik specialista</t>
  </si>
  <si>
    <t>-24102273</t>
  </si>
  <si>
    <t>"revize hromosvodu" 7</t>
  </si>
  <si>
    <t>VRN</t>
  </si>
  <si>
    <t>Vedlejší rozpočtové náklady</t>
  </si>
  <si>
    <t>VRN1</t>
  </si>
  <si>
    <t>Průzkumné, geodetické a projektové práce</t>
  </si>
  <si>
    <t>337</t>
  </si>
  <si>
    <t>011503000</t>
  </si>
  <si>
    <t>Výtahová zkouška pro kotvení KZS</t>
  </si>
  <si>
    <t>Kč</t>
  </si>
  <si>
    <t>1024</t>
  </si>
  <si>
    <t>-257777529</t>
  </si>
  <si>
    <t>338</t>
  </si>
  <si>
    <t>013254000</t>
  </si>
  <si>
    <t>Dokumentace skutečného provedení stavby</t>
  </si>
  <si>
    <t>1563834395</t>
  </si>
  <si>
    <t>VRN3</t>
  </si>
  <si>
    <t>Zařízení staveniště</t>
  </si>
  <si>
    <t>339</t>
  </si>
  <si>
    <t>030001000</t>
  </si>
  <si>
    <t>1353407937</t>
  </si>
  <si>
    <t>VRN4</t>
  </si>
  <si>
    <t>Inženýrská činnost</t>
  </si>
  <si>
    <t>340</t>
  </si>
  <si>
    <t>042503000</t>
  </si>
  <si>
    <t>Plán BOZP na staveništi</t>
  </si>
  <si>
    <t>1678041679</t>
  </si>
  <si>
    <t>341</t>
  </si>
  <si>
    <t>045203000</t>
  </si>
  <si>
    <t>Kompletační činnost</t>
  </si>
  <si>
    <t>315844799</t>
  </si>
  <si>
    <t>342</t>
  </si>
  <si>
    <t>049103000</t>
  </si>
  <si>
    <t>Náklady vzniklé v souvislosti s realizací stavby - statický posudek na průrazy VZT přes nosné k-ce</t>
  </si>
  <si>
    <t>1283489026</t>
  </si>
  <si>
    <t>VRN6</t>
  </si>
  <si>
    <t>Územní vlivy</t>
  </si>
  <si>
    <t>343</t>
  </si>
  <si>
    <t>06310300</t>
  </si>
  <si>
    <t>Biologický dohled stavby - opatření na ochranu hnízdišť rorýsů a úkrytů netopýrů</t>
  </si>
  <si>
    <t>1885926836</t>
  </si>
  <si>
    <t>VRN7</t>
  </si>
  <si>
    <t>Provozní vlivy</t>
  </si>
  <si>
    <t>344</t>
  </si>
  <si>
    <t>071103000</t>
  </si>
  <si>
    <t>Provoz investora</t>
  </si>
  <si>
    <t>-380470231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</si>
  <si>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</si>
  <si>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</si>
  <si>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</si>
  <si>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</si>
  <si>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</si>
  <si>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rPr>
        <sz val="8"/>
        <rFont val="Trebuchet MS"/>
        <family val="2"/>
        <charset val="238"/>
      </rP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</si>
  <si>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</si>
  <si>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rPr>
        <sz val="8"/>
        <rFont val="Trebuchet MS"/>
        <family val="2"/>
        <charset val="238"/>
      </rP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</si>
  <si>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</si>
  <si>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</si>
  <si>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</si>
  <si>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</si>
  <si>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</si>
  <si>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</si>
  <si>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</si>
  <si>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</si>
  <si>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</si>
  <si>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</si>
  <si>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</si>
  <si>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</si>
  <si>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</si>
  <si>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</si>
  <si>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</si>
  <si>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</si>
  <si>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</si>
  <si>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</si>
  <si>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</si>
  <si>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</si>
  <si>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</si>
  <si>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</si>
  <si>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</si>
  <si>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</si>
  <si>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</si>
  <si>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</si>
  <si>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</si>
  <si>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</si>
  <si>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</si>
  <si>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</si>
  <si>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</si>
  <si>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</si>
  <si>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</si>
  <si>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</si>
  <si>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</si>
  <si>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</si>
  <si>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</si>
  <si>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</si>
  <si>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</si>
  <si>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</si>
  <si>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</si>
  <si>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</si>
  <si>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</si>
  <si>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</si>
  <si>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</si>
  <si>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</si>
  <si>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</si>
  <si>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</si>
  <si>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</si>
  <si>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</si>
  <si>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</si>
  <si>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</si>
  <si>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</si>
  <si>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</si>
  <si>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</si>
  <si>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</si>
  <si>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</si>
  <si>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</si>
  <si>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</si>
  <si>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</si>
  <si>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</si>
  <si>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</si>
  <si>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</si>
  <si>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</si>
  <si>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</si>
  <si>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</si>
  <si>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</si>
  <si>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</si>
  <si>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</si>
  <si>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</si>
  <si>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</si>
  <si>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</si>
  <si>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</si>
  <si>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</si>
  <si>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</si>
  <si>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</si>
  <si>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</si>
  <si>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</si>
  <si>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</si>
  <si>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</si>
  <si>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</si>
  <si>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</si>
  <si>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</si>
  <si>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</si>
  <si>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</si>
  <si>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</si>
  <si>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</si>
  <si>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</si>
  <si>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</si>
  <si>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</si>
  <si>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</si>
  <si>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</si>
  <si>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</si>
  <si>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</si>
  <si>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</si>
  <si>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</si>
  <si>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</si>
  <si>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</si>
  <si>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</si>
  <si>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</si>
  <si>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</si>
  <si>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</si>
  <si>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</si>
  <si>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</si>
  <si>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</si>
  <si>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</si>
  <si>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</si>
  <si>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</si>
  <si>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</si>
  <si>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</si>
  <si>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</si>
  <si>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</si>
  <si>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</si>
  <si>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</si>
  <si>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</si>
  <si>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</si>
  <si>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</si>
  <si>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</si>
  <si>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</si>
  <si>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</si>
  <si>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</si>
  <si>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</si>
  <si>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</si>
  <si>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</si>
  <si>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</si>
  <si>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</si>
  <si>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</si>
  <si>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</si>
  <si>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</si>
  <si>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</si>
  <si>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</si>
  <si>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</si>
  <si>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</si>
  <si>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</si>
  <si>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</si>
  <si>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</si>
  <si>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</si>
  <si>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</si>
  <si>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</si>
  <si>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</si>
  <si>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</si>
  <si>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</si>
  <si>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</si>
  <si>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</si>
  <si>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</si>
  <si>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</si>
  <si>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</si>
  <si>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</si>
  <si>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</si>
  <si>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</si>
  <si>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</si>
  <si>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</si>
  <si>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</si>
  <si>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</si>
  <si>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</si>
  <si>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</si>
  <si>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</si>
  <si>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</si>
  <si>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</si>
  <si>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</si>
  <si>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</si>
  <si>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</si>
  <si>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</si>
  <si>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</si>
  <si>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</si>
  <si>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</si>
  <si>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</si>
  <si>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</si>
  <si>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</si>
  <si>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</si>
  <si>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</si>
  <si>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</si>
  <si>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</si>
  <si>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</si>
  <si>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</si>
  <si>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REKAPITULACE NÁKLADŮ STAVBY</t>
  </si>
  <si>
    <t>Zadavatel: Obec Milín, ul. 11. května č.p. 27, 262 31 Milín</t>
  </si>
  <si>
    <t>STAVEBNÍ OBJEKTY</t>
  </si>
  <si>
    <t>Stavební náklady celkem</t>
  </si>
  <si>
    <t>Celkové náklady stavby bez DPH</t>
  </si>
  <si>
    <t>DPH 21%</t>
  </si>
  <si>
    <t>Celkové náklady stavby</t>
  </si>
  <si>
    <t>POZNÁMKY:</t>
  </si>
  <si>
    <t>Název akce: Stavební úpravy BD Milín - blok I, Školní č.p. 237, 238, 239</t>
  </si>
  <si>
    <t>Z toho:</t>
  </si>
  <si>
    <t>Způsobilé výdaje - hlavní aktivity</t>
  </si>
  <si>
    <t>cena bez DPH</t>
  </si>
  <si>
    <t>DPH 21 %</t>
  </si>
  <si>
    <t>cena s DPH</t>
  </si>
  <si>
    <t>Způsobilé výdaje - vedlejší aktivity</t>
  </si>
  <si>
    <t>Nepůsobilé výdaje</t>
  </si>
  <si>
    <t>6363119</t>
  </si>
  <si>
    <t>Oprava podlahy po vybouraných otvorů do stropu (podkladní mazanina + nášlapná vrtsva)</t>
  </si>
  <si>
    <t>-1299943372</t>
  </si>
  <si>
    <t>"stavební přípomoce TZB" 4*3</t>
  </si>
  <si>
    <t>965042121</t>
  </si>
  <si>
    <t>Bourání podkladů pod dlažby nebo mazanin betonových nebo z litého asfaltu tl do 100 mm pl do 1 m2</t>
  </si>
  <si>
    <t>-2101253871</t>
  </si>
  <si>
    <t>"stavební přípomoce TZB" (4*3*0,50)*0,10</t>
  </si>
  <si>
    <t>971033231</t>
  </si>
  <si>
    <t>Vybourání otvorů ve zdivu cihelném pl do 0,0225 m2 na MVC nebo MV tl do 150 mm</t>
  </si>
  <si>
    <t>323146088</t>
  </si>
  <si>
    <t>"stavební přípomoce TZB" 18*3</t>
  </si>
  <si>
    <t>971033241</t>
  </si>
  <si>
    <t>Vybourání otvorů ve zdivu cihelném pl do 0,0225 m2 na MVC nebo MV tl do 300 mm</t>
  </si>
  <si>
    <t>-848817782</t>
  </si>
  <si>
    <t>"stavební přípomoce TZB" 3*12</t>
  </si>
  <si>
    <t>971033251</t>
  </si>
  <si>
    <t>Vybourání otvorů ve zdivu cihelném pl do 0,0225 m2 na MVC nebo MV tl do 450 mm</t>
  </si>
  <si>
    <t>-1797249942</t>
  </si>
  <si>
    <t>"stavební přípomoce TZB" 12*3</t>
  </si>
  <si>
    <t>971033341</t>
  </si>
  <si>
    <t>Vybourání otvorů ve zdivu cihelném pl do 0,09 m2 na MVC nebo MV tl do 300 mm</t>
  </si>
  <si>
    <t>1295063734</t>
  </si>
  <si>
    <t>"stavební přípomoce TZB" 2*3</t>
  </si>
  <si>
    <t>972054341</t>
  </si>
  <si>
    <t>Vybourání otvorů v ŽB stropech nebo klenbách pl do 0,25 m2 tl do 150 mm</t>
  </si>
  <si>
    <t>129767597</t>
  </si>
  <si>
    <t>974031389</t>
  </si>
  <si>
    <t>Vysekání rýh ve zdivu cihelném pro komínové nebo ventilační průduchy hl do 300 mm š do 450 mm</t>
  </si>
  <si>
    <t>681497190</t>
  </si>
  <si>
    <t>"stavební přípomoce TZB" 3,30*3</t>
  </si>
  <si>
    <t>179,195*11 'Přepočtené koeficientem množství</t>
  </si>
  <si>
    <t>345</t>
  </si>
  <si>
    <t>347</t>
  </si>
  <si>
    <t>348</t>
  </si>
  <si>
    <t>349</t>
  </si>
  <si>
    <t>350</t>
  </si>
  <si>
    <t>351</t>
  </si>
  <si>
    <t>352</t>
  </si>
  <si>
    <t>353</t>
  </si>
  <si>
    <r>
      <rPr>
        <b/>
        <sz val="12"/>
        <rFont val="Arial CE"/>
        <family val="2"/>
        <charset val="238"/>
      </rPr>
      <t>Cenová soustava:</t>
    </r>
    <r>
      <rPr>
        <sz val="12"/>
        <rFont val="Arial CE"/>
        <family val="2"/>
        <charset val="238"/>
      </rPr>
      <t xml:space="preserve"> 
Použita je cenová soustava ÚRS  PRAHA a.s., software KROS Plus (položky s devítimístnými číselníky).
Cenová soustava je doplněna o předběžné ceny - "vlastní kalkulaci" (průměrná cena vyplývající z poptávkového řízení).
Soupis prací a výkaz výměr je vyhotoven na základě projektové dokumentace, vyhotovené Akad. arch. Alešem Brotánkem a Ing. arch. Janem Praislerem. 
</t>
    </r>
    <r>
      <rPr>
        <b/>
        <sz val="12"/>
        <rFont val="Arial CE"/>
        <family val="2"/>
        <charset val="238"/>
      </rPr>
      <t>Poznámka k soupisu prací:</t>
    </r>
    <r>
      <rPr>
        <sz val="12"/>
        <rFont val="Arial CE"/>
        <family val="2"/>
        <charset val="238"/>
      </rPr>
      <t xml:space="preserve">
Ceny za měrnou jednotku všech položek použité z cenové soustavy i položek "vlastní kalkulace" budou při ocenění VZ zhotovitelem obsahovat náklady na veškerý potřebný spojovací materiál, nástroje, nářadí, pomocný materiál i stavební přípomocné práce, případně pomocné konstrukce a lešení (pokud není přímo uvedeno položkou).  
 Veškeré výměry uváděných měrných jednotek dodávky materiálů, případně stavební práce jsou uvedeny bez ztratného, v čisté výměře - pokud ztratné není v rozpočtu přímo uvedeno. V případě, že příslušné ztratné není přímo uvedeno, je nutné jej promítnout při ocenění VZ zhotovitelem do ceny za měrnou jednotku materiálu nebo do stavebních prácí.
 Výměry jsou počítány dle pokynů v úvodní části katalogů popisů a směrných cen cenové soustavy dle zařazení v soupisu prací. Výměry předběžných cen (X- položek) vychází z charakteru práce a zařazení dle třídníků stavebních konstrukcí a prací (TSKP) obdobných stavebních prací.   
Podkladem pro vytvoření ceny je projektová dokumentace uvedená výše, případně doplnění o informace, zhotovitelem vyžádané na zadavateli, investorovi, projektantovi při oceňování VZ.
Zhotovitel výkazu výměr upozorňuje, že případní navržení výrobci, případně dodavatelé materiálu jsou specifikováni pouze jako příklad standardu. Zhotovitel má možnost použít výrobky od jakéhokoliv dodavatele se srovnatelnými technickými parametry.                                                                                                                                                                                      Všechny předepsané položky slepého rozpočtu budou oceněny v zadaném členění a v zadané výši.</t>
    </r>
  </si>
  <si>
    <t>622252001</t>
  </si>
  <si>
    <t>Montáž zakládacích soklových lišt kontaktního zateplení</t>
  </si>
  <si>
    <t>1255954244</t>
  </si>
  <si>
    <t>"hlavní fasáda" (10,20+24,12+23,10+10,20+33,20+34,36)-(1,45*3)</t>
  </si>
  <si>
    <t>"sokl" 10,20+24,12+23,10+10,20+33,20+34,36</t>
  </si>
  <si>
    <t>590516470</t>
  </si>
  <si>
    <t>lišta soklová Al s okapničkou, zakládací U 10 cm, 0,95/200 cm</t>
  </si>
  <si>
    <t>783176982</t>
  </si>
  <si>
    <t>135,18*1,05 'Přepočtené koeficientem množství</t>
  </si>
  <si>
    <t>590516570</t>
  </si>
  <si>
    <t>lišta soklová Al s okapničkou, zakládací U 20 cm, 0,95/200 cm</t>
  </si>
  <si>
    <t>-1113257785</t>
  </si>
  <si>
    <t>130,83*1,05 'Přepočtené koeficientem množství</t>
  </si>
  <si>
    <t>346</t>
  </si>
  <si>
    <t>354</t>
  </si>
  <si>
    <t>355</t>
  </si>
  <si>
    <t>"č.p. 239" 1</t>
  </si>
  <si>
    <t>-1529553404</t>
  </si>
  <si>
    <t>okno plastové dvoukřídlové se středovým distančním sloupkem, 1400x1480 mm, 2xotvíravé a sklopné, zasklení izolačním dvojsklem Uw=1,1 W/m2K, barva bílá/bílá</t>
  </si>
  <si>
    <t>61140023</t>
  </si>
  <si>
    <t>358</t>
  </si>
  <si>
    <t>"č.p. 238" 1</t>
  </si>
  <si>
    <t>-1157118965</t>
  </si>
  <si>
    <t>okno plastové trojkřídlové 2060x1480 mm, 2x otvíravé a sklopné + 1xotvíravé, zasklení izolačním dvojsklem Uw=1,1 W/m2K, barva bílá/bílá</t>
  </si>
  <si>
    <t>61140022</t>
  </si>
  <si>
    <t>357</t>
  </si>
  <si>
    <t>1704370406</t>
  </si>
  <si>
    <t>okno plastové dvoukřídlové 1300x1130 mm, 1x otvíravé a sklopné + 1xotvíravé, zasklení izolačním dvojsklem Uw=1,1 W/m2K, barva bílá/bílá</t>
  </si>
  <si>
    <t>61140021</t>
  </si>
  <si>
    <t>356</t>
  </si>
  <si>
    <t>"č.p. 238" 2</t>
  </si>
  <si>
    <t>okno plastové dvoukřídlové 1350x1430 mm, 1x otvíravé a sklopné + 1xotvíravé, zasklení izolačním dvojsklem Uw=1,1 W/m2K, barva bílá/bílá</t>
  </si>
  <si>
    <t>61140020</t>
  </si>
  <si>
    <t>okno plastové jednokřídlé otvíravé a sklopné, 480 x 650 mm, zasklení izolačním dvojsklem Uw=1,1 W/m2K, barva bílá/bílá</t>
  </si>
  <si>
    <t>okno plastové dvoukřídlové 1xotvíravé + 1xotvíravé a sklopné, 1330 x 540 mm, zasklení izolačním dvojsklem Uw=1,1 W/m2K, barva bílá/bílá</t>
  </si>
  <si>
    <t>okno plastové jednokřídlé otvíravé a sklopné, 440 x 400 mm, zasklení izolačním dvojsklem Uw=1,1 W/m2K, barva bílá/bílá</t>
  </si>
  <si>
    <t>okno plastové jednokřídlé otvíravé a sklopné, 850 x 540 mm, zasklení izolačním dvojsklem Uw=1,1 W/m2K, barva bílá/bílá</t>
  </si>
  <si>
    <t>okno plastové dvoukřídlové 1xotvíravé + 1xotvíravé a sklopné, 1170 x 560 mm, zasklení izolačním dvojsklem Uw=1,1 W/m2K, barva bílá/bílá</t>
  </si>
  <si>
    <t>okno plastové dvoukřídlové 1xotvíravé + 1xotvíravé a sklopné, 1170 x 580 mm, zasklení izolačním dvojsklem Uw=1,1 W/m2K, barva bílá/bílá</t>
  </si>
  <si>
    <t>okno plastové dvoukřídlové 1xotvíravé + 1xotvíravé a sklopné, 1150 x 580 mm, zasklení izolačním dvojsklem Uw=1,1 W/m2K, barva bílá/bílá</t>
  </si>
  <si>
    <t>okno plastové dvoukřídlové 1xotvíravé + 1xotvíravé a sklopné, 1160 x 560 mm, zasklení izolačním dvojsklem Uw=1,1 W/m2K, barva bílá/bílá</t>
  </si>
  <si>
    <t>okno plastové dvoukřídlové 1xotvíravé + 1xotvíravé a sklopné, 1190 x 560 mm, zasklení izolačním dvojsklem Uw=1,1 W/m2K, barva bílá/bílá</t>
  </si>
  <si>
    <t>okno plastové dvoukřídlové 1xotvíravé + 1xotvíravé a sklopné, 1180 x 560 mm, zasklení izolačním dvojsklem Uw=1,1 W/m2K, barva bílá/bílá</t>
  </si>
  <si>
    <t>okno plastové dvoukřídlové 1xotvíravé + 1xotvíravé a sklopné, 1150 x 560 mm, zasklení izolačním dvojsklem Uw=1,1 W/m2K, barva bílá/bílá</t>
  </si>
  <si>
    <t>okno plastové dvoukřídlové 1xotvíravé + 1xotvíravé a sklopné, 1120 x 560 mm, zasklení izolačním dvojsklem Uw=1,1 W/m2K, barva bílá/bílá</t>
  </si>
  <si>
    <t>Oplechování parapetů rovných celoplošně lepené z taženého hliníku rš 230 mm, včetně ALU krytek, odstín bude vybrán v průběhu realizace</t>
  </si>
  <si>
    <t>76424644</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</si>
</sst>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
    <numFmt numFmtId="165" formatCode="dd\.mm\.yyyy"/>
    <numFmt numFmtId="166" formatCode="#,##0.00000"/>
    <numFmt numFmtId="167" formatCode="#,##0.000"/>
    <numFmt numFmtId="168" formatCode="#,##0\ &quot;Kč&quot;"/>
  </numFmts>
  <fonts count="50" x14ac:knownFonts="1">
    <font>
      <sz val="8"/>
      <name val="Trebuchet MS"/>
      <family val="2"/>
    </font>
    <font>
      <sz val="11"/>
      <color theme="1"/>
      <name val="Calibri"/>
      <family val="2"/>
      <charset val="238"/>
      <scheme val="minor"/>
    </font>
    <font>
      <sz val="9"/>
      <name val="Trebuchet MS"/>
      <family val="2"/>
      <charset val="238"/>
    </font>
    <font>
      <sz val="8"/>
      <name val="Trebuchet MS"/>
      <family val="2"/>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i/>
      <sz val="9"/>
      <name val="Trebuchet MS"/>
      <family val="2"/>
      <charset val="238"/>
    </font>
    <font>
      <sz val="10"/>
      <name val="Arial CE"/>
      <family val="2"/>
      <charset val="238"/>
    </font>
    <font>
      <b/>
      <sz val="20"/>
      <name val="Arial CE"/>
      <family val="2"/>
      <charset val="238"/>
    </font>
    <font>
      <sz val="8"/>
      <name val="MS Sans Serif"/>
      <family val="2"/>
      <charset val="238"/>
    </font>
    <font>
      <b/>
      <sz val="14"/>
      <name val="Arial CE"/>
      <family val="2"/>
      <charset val="238"/>
    </font>
    <font>
      <sz val="14"/>
      <name val="MS Sans Serif"/>
      <family val="2"/>
      <charset val="238"/>
    </font>
    <font>
      <b/>
      <sz val="12"/>
      <name val="Arial CE"/>
      <family val="2"/>
      <charset val="238"/>
    </font>
    <font>
      <b/>
      <sz val="16"/>
      <name val="Arial CE"/>
      <family val="2"/>
      <charset val="238"/>
    </font>
    <font>
      <sz val="12"/>
      <name val="Arial CE"/>
      <family val="2"/>
      <charset val="238"/>
    </font>
    <font>
      <sz val="10"/>
      <name val="Arial"/>
      <family val="2"/>
      <charset val="238"/>
    </font>
    <font>
      <b/>
      <sz val="10"/>
      <name val="Arial CE"/>
      <family val="2"/>
      <charset val="238"/>
    </font>
    <font>
      <sz val="11"/>
      <name val="Arial"/>
      <family val="2"/>
      <charset val="238"/>
    </font>
    <font>
      <sz val="12"/>
      <name val="Arial"/>
      <family val="2"/>
      <charset val="238"/>
    </font>
    <font>
      <sz val="10"/>
      <name val="Arial CE"/>
      <charset val="238"/>
    </font>
    <font>
      <sz val="8"/>
      <name val="Trebuchet MS"/>
      <family val="2"/>
    </font>
    <font>
      <sz val="10"/>
      <name val="Trebuchet MS"/>
    </font>
    <font>
      <sz val="10"/>
      <color rgb="FF960000"/>
      <name val="Trebuchet MS"/>
    </font>
    <font>
      <u/>
      <sz val="11"/>
      <color theme="10"/>
      <name val="Calibri"/>
      <scheme val="minor"/>
    </font>
    <font>
      <sz val="10"/>
      <color theme="10"/>
      <name val="Trebuchet MS"/>
    </font>
    <font>
      <sz val="8"/>
      <color rgb="FF3366FF"/>
      <name val="Trebuchet MS"/>
    </font>
    <font>
      <b/>
      <sz val="16"/>
      <name val="Trebuchet MS"/>
    </font>
    <font>
      <sz val="9"/>
      <color rgb="FF969696"/>
      <name val="Trebuchet MS"/>
    </font>
    <font>
      <b/>
      <sz val="12"/>
      <name val="Trebuchet MS"/>
    </font>
    <font>
      <sz val="9"/>
      <name val="Trebuchet MS"/>
    </font>
    <font>
      <b/>
      <sz val="10"/>
      <name val="Trebuchet MS"/>
    </font>
    <font>
      <b/>
      <sz val="12"/>
      <color rgb="FF960000"/>
      <name val="Trebuchet MS"/>
    </font>
    <font>
      <sz val="8"/>
      <color rgb="FF969696"/>
      <name val="Trebuchet MS"/>
    </font>
    <font>
      <b/>
      <sz val="12"/>
      <color rgb="FF800000"/>
      <name val="Trebuchet MS"/>
    </font>
    <font>
      <sz val="12"/>
      <color rgb="FF003366"/>
      <name val="Trebuchet MS"/>
    </font>
    <font>
      <sz val="10"/>
      <color rgb="FF003366"/>
      <name val="Trebuchet MS"/>
    </font>
    <font>
      <sz val="9"/>
      <color rgb="FF000000"/>
      <name val="Trebuchet MS"/>
    </font>
    <font>
      <sz val="8"/>
      <color rgb="FF960000"/>
      <name val="Trebuchet MS"/>
    </font>
    <font>
      <b/>
      <sz val="8"/>
      <name val="Trebuchet MS"/>
    </font>
    <font>
      <sz val="8"/>
      <color rgb="FF003366"/>
      <name val="Trebuchet MS"/>
    </font>
    <font>
      <sz val="8"/>
      <color rgb="FF800080"/>
      <name val="Trebuchet MS"/>
    </font>
    <font>
      <sz val="7"/>
      <color rgb="FF969696"/>
      <name val="Trebuchet MS"/>
    </font>
    <font>
      <sz val="8"/>
      <color rgb="FF505050"/>
      <name val="Trebuchet MS"/>
    </font>
    <font>
      <i/>
      <sz val="8"/>
      <color rgb="FF0000FF"/>
      <name val="Trebuchet MS"/>
    </font>
    <font>
      <i/>
      <sz val="7"/>
      <color rgb="FF969696"/>
      <name val="Trebuchet MS"/>
    </font>
  </fonts>
  <fills count="12">
    <fill>
      <patternFill patternType="none"/>
    </fill>
    <fill>
      <patternFill patternType="gray125"/>
    </fill>
    <fill>
      <patternFill patternType="none"/>
    </fill>
    <fill>
      <patternFill patternType="solid">
        <fgColor rgb="FFFAE682"/>
      </patternFill>
    </fill>
    <fill>
      <patternFill patternType="solid">
        <fgColor rgb="FFC0C0C0"/>
      </patternFill>
    </fill>
    <fill>
      <patternFill patternType="solid">
        <fgColor rgb="FFD2D2D2"/>
      </patternFill>
    </fill>
    <fill>
      <patternFill patternType="solid">
        <fgColor theme="4" tint="0.5999938962981048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
      <patternFill patternType="solid">
        <fgColor rgb="FFFFFFCC"/>
      </patternFill>
    </fill>
  </fills>
  <borders count="44">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s>
  <cellStyleXfs count="10">
    <xf numFmtId="0" fontId="0" fillId="0" borderId="0"/>
    <xf numFmtId="0" fontId="12" fillId="2" borderId="1"/>
    <xf numFmtId="0" fontId="14" fillId="2" borderId="1" applyAlignment="0">
      <alignment vertical="top" wrapText="1"/>
      <protection locked="0"/>
    </xf>
    <xf numFmtId="0" fontId="3" fillId="2" borderId="1" applyAlignment="0">
      <alignment vertical="top" wrapText="1"/>
      <protection locked="0"/>
    </xf>
    <xf numFmtId="0" fontId="20" fillId="2" borderId="1"/>
    <xf numFmtId="0" fontId="1" fillId="2" borderId="1"/>
    <xf numFmtId="0" fontId="25" fillId="2" borderId="1"/>
    <xf numFmtId="0" fontId="28" fillId="2" borderId="1" applyNumberFormat="0" applyFill="0" applyBorder="0" applyAlignment="0" applyProtection="0"/>
    <xf numFmtId="0" fontId="25" fillId="2" borderId="1"/>
    <xf numFmtId="0" fontId="25" fillId="2" borderId="1"/>
  </cellStyleXfs>
  <cellXfs count="384">
    <xf numFmtId="0" fontId="0" fillId="0" borderId="0" xfId="0"/>
    <xf numFmtId="0" fontId="0" fillId="0" borderId="0" xfId="0" applyAlignment="1" applyProtection="1">
      <alignment horizontal="center" vertical="center"/>
      <protection locked="0"/>
    </xf>
    <xf numFmtId="0" fontId="0" fillId="0" borderId="0" xfId="0" applyAlignment="1" applyProtection="1">
      <alignment vertical="top"/>
      <protection locked="0"/>
    </xf>
    <xf numFmtId="0" fontId="4" fillId="0" borderId="25" xfId="0" applyFont="1" applyBorder="1" applyAlignment="1" applyProtection="1">
      <alignment vertical="center" wrapText="1"/>
      <protection locked="0"/>
    </xf>
    <xf numFmtId="0" fontId="4" fillId="0" borderId="26" xfId="0" applyFont="1" applyBorder="1" applyAlignment="1" applyProtection="1">
      <alignment vertical="center" wrapText="1"/>
      <protection locked="0"/>
    </xf>
    <xf numFmtId="0" fontId="4" fillId="0" borderId="27" xfId="0" applyFont="1" applyBorder="1" applyAlignment="1" applyProtection="1">
      <alignment vertical="center" wrapText="1"/>
      <protection locked="0"/>
    </xf>
    <xf numFmtId="0" fontId="4" fillId="0" borderId="28" xfId="0" applyFont="1" applyBorder="1" applyAlignment="1" applyProtection="1">
      <alignment horizontal="center" vertical="center" wrapText="1"/>
      <protection locked="0"/>
    </xf>
    <xf numFmtId="0" fontId="4" fillId="0" borderId="29" xfId="0" applyFont="1" applyBorder="1" applyAlignment="1" applyProtection="1">
      <alignment horizontal="center" vertical="center" wrapText="1"/>
      <protection locked="0"/>
    </xf>
    <xf numFmtId="0" fontId="4" fillId="0" borderId="28" xfId="0" applyFont="1" applyBorder="1" applyAlignment="1" applyProtection="1">
      <alignment vertical="center" wrapText="1"/>
      <protection locked="0"/>
    </xf>
    <xf numFmtId="0" fontId="4" fillId="0" borderId="29" xfId="0" applyFont="1" applyBorder="1" applyAlignment="1" applyProtection="1">
      <alignment vertical="center" wrapText="1"/>
      <protection locked="0"/>
    </xf>
    <xf numFmtId="0" fontId="6" fillId="0" borderId="1" xfId="0" applyFont="1" applyBorder="1" applyAlignment="1" applyProtection="1">
      <alignment horizontal="left" vertical="center" wrapText="1"/>
      <protection locked="0"/>
    </xf>
    <xf numFmtId="0" fontId="7" fillId="0" borderId="1" xfId="0" applyFont="1" applyBorder="1" applyAlignment="1" applyProtection="1">
      <alignment horizontal="left" vertical="center" wrapText="1"/>
      <protection locked="0"/>
    </xf>
    <xf numFmtId="0" fontId="7" fillId="0" borderId="28" xfId="0" applyFont="1" applyBorder="1" applyAlignment="1" applyProtection="1">
      <alignment vertical="center" wrapText="1"/>
      <protection locked="0"/>
    </xf>
    <xf numFmtId="0" fontId="7" fillId="0" borderId="1" xfId="0" applyFont="1" applyBorder="1" applyAlignment="1" applyProtection="1">
      <alignment vertical="center" wrapText="1"/>
      <protection locked="0"/>
    </xf>
    <xf numFmtId="0" fontId="7" fillId="0" borderId="1" xfId="0" applyFont="1" applyBorder="1" applyAlignment="1" applyProtection="1">
      <alignment vertical="center"/>
      <protection locked="0"/>
    </xf>
    <xf numFmtId="0" fontId="7" fillId="0" borderId="1" xfId="0" applyFont="1" applyBorder="1" applyAlignment="1" applyProtection="1">
      <alignment horizontal="left" vertical="center"/>
      <protection locked="0"/>
    </xf>
    <xf numFmtId="49" fontId="7" fillId="0" borderId="1" xfId="0" applyNumberFormat="1" applyFont="1" applyBorder="1" applyAlignment="1" applyProtection="1">
      <alignment vertical="center" wrapText="1"/>
      <protection locked="0"/>
    </xf>
    <xf numFmtId="0" fontId="4" fillId="0" borderId="31" xfId="0" applyFont="1" applyBorder="1" applyAlignment="1" applyProtection="1">
      <alignment vertical="center" wrapText="1"/>
      <protection locked="0"/>
    </xf>
    <xf numFmtId="0" fontId="8" fillId="0" borderId="30" xfId="0" applyFont="1" applyBorder="1" applyAlignment="1" applyProtection="1">
      <alignment vertical="center" wrapText="1"/>
      <protection locked="0"/>
    </xf>
    <xf numFmtId="0" fontId="4" fillId="0" borderId="32" xfId="0" applyFont="1" applyBorder="1" applyAlignment="1" applyProtection="1">
      <alignment vertical="center" wrapText="1"/>
      <protection locked="0"/>
    </xf>
    <xf numFmtId="0" fontId="4" fillId="0" borderId="1" xfId="0" applyFont="1" applyBorder="1" applyAlignment="1" applyProtection="1">
      <alignment vertical="top"/>
      <protection locked="0"/>
    </xf>
    <xf numFmtId="0" fontId="4" fillId="0" borderId="0" xfId="0" applyFont="1" applyAlignment="1" applyProtection="1">
      <alignment vertical="top"/>
      <protection locked="0"/>
    </xf>
    <xf numFmtId="0" fontId="4" fillId="0" borderId="25" xfId="0" applyFont="1" applyBorder="1" applyAlignment="1" applyProtection="1">
      <alignment horizontal="left" vertical="center"/>
      <protection locked="0"/>
    </xf>
    <xf numFmtId="0" fontId="4" fillId="0" borderId="26" xfId="0" applyFont="1" applyBorder="1" applyAlignment="1" applyProtection="1">
      <alignment horizontal="left" vertical="center"/>
      <protection locked="0"/>
    </xf>
    <xf numFmtId="0" fontId="4" fillId="0" borderId="27" xfId="0" applyFont="1" applyBorder="1" applyAlignment="1" applyProtection="1">
      <alignment horizontal="left" vertical="center"/>
      <protection locked="0"/>
    </xf>
    <xf numFmtId="0" fontId="4" fillId="0" borderId="28" xfId="0" applyFont="1" applyBorder="1" applyAlignment="1" applyProtection="1">
      <alignment horizontal="left" vertical="center"/>
      <protection locked="0"/>
    </xf>
    <xf numFmtId="0" fontId="4" fillId="0" borderId="29" xfId="0" applyFont="1" applyBorder="1" applyAlignment="1" applyProtection="1">
      <alignment horizontal="left" vertical="center"/>
      <protection locked="0"/>
    </xf>
    <xf numFmtId="0" fontId="6" fillId="0" borderId="1" xfId="0" applyFont="1" applyBorder="1" applyAlignment="1" applyProtection="1">
      <alignment horizontal="left" vertical="center"/>
      <protection locked="0"/>
    </xf>
    <xf numFmtId="0" fontId="9" fillId="0" borderId="0" xfId="0" applyFont="1" applyAlignment="1" applyProtection="1">
      <alignment horizontal="left" vertical="center"/>
      <protection locked="0"/>
    </xf>
    <xf numFmtId="0" fontId="6" fillId="0" borderId="30" xfId="0" applyFont="1" applyBorder="1" applyAlignment="1" applyProtection="1">
      <alignment horizontal="left" vertical="center"/>
      <protection locked="0"/>
    </xf>
    <xf numFmtId="0" fontId="6" fillId="0" borderId="30" xfId="0" applyFont="1" applyBorder="1" applyAlignment="1" applyProtection="1">
      <alignment horizontal="center" vertical="center"/>
      <protection locked="0"/>
    </xf>
    <xf numFmtId="0" fontId="9" fillId="0" borderId="30" xfId="0" applyFont="1" applyBorder="1" applyAlignment="1" applyProtection="1">
      <alignment horizontal="left" vertical="center"/>
      <protection locked="0"/>
    </xf>
    <xf numFmtId="0" fontId="10" fillId="0" borderId="1" xfId="0" applyFont="1" applyBorder="1" applyAlignment="1" applyProtection="1">
      <alignment horizontal="left" vertical="center"/>
      <protection locked="0"/>
    </xf>
    <xf numFmtId="0" fontId="7" fillId="0" borderId="0" xfId="0" applyFont="1" applyAlignment="1" applyProtection="1">
      <alignment horizontal="left" vertical="center"/>
      <protection locked="0"/>
    </xf>
    <xf numFmtId="0" fontId="7" fillId="0" borderId="1" xfId="0" applyFont="1" applyBorder="1" applyAlignment="1" applyProtection="1">
      <alignment horizontal="center" vertical="center"/>
      <protection locked="0"/>
    </xf>
    <xf numFmtId="0" fontId="7" fillId="0" borderId="28" xfId="0" applyFont="1" applyBorder="1" applyAlignment="1" applyProtection="1">
      <alignment horizontal="left" vertical="center"/>
      <protection locked="0"/>
    </xf>
    <xf numFmtId="0" fontId="7" fillId="2" borderId="1" xfId="0" applyFont="1" applyFill="1" applyBorder="1" applyAlignment="1" applyProtection="1">
      <alignment horizontal="left" vertical="center"/>
      <protection locked="0"/>
    </xf>
    <xf numFmtId="0" fontId="7" fillId="2" borderId="1" xfId="0" applyFont="1" applyFill="1" applyBorder="1" applyAlignment="1" applyProtection="1">
      <alignment horizontal="center" vertical="center"/>
      <protection locked="0"/>
    </xf>
    <xf numFmtId="0" fontId="4" fillId="0" borderId="31" xfId="0" applyFont="1" applyBorder="1" applyAlignment="1" applyProtection="1">
      <alignment horizontal="left" vertical="center"/>
      <protection locked="0"/>
    </xf>
    <xf numFmtId="0" fontId="8" fillId="0" borderId="30" xfId="0" applyFont="1" applyBorder="1" applyAlignment="1" applyProtection="1">
      <alignment horizontal="left" vertical="center"/>
      <protection locked="0"/>
    </xf>
    <xf numFmtId="0" fontId="4" fillId="0" borderId="32" xfId="0" applyFont="1" applyBorder="1" applyAlignment="1" applyProtection="1">
      <alignment horizontal="left" vertical="center"/>
      <protection locked="0"/>
    </xf>
    <xf numFmtId="0" fontId="4" fillId="0" borderId="1" xfId="0" applyFont="1" applyBorder="1" applyAlignment="1" applyProtection="1">
      <alignment horizontal="left" vertical="center"/>
      <protection locked="0"/>
    </xf>
    <xf numFmtId="0" fontId="8" fillId="0" borderId="1" xfId="0" applyFont="1" applyBorder="1" applyAlignment="1" applyProtection="1">
      <alignment horizontal="left" vertical="center"/>
      <protection locked="0"/>
    </xf>
    <xf numFmtId="0" fontId="9" fillId="0" borderId="1" xfId="0" applyFont="1" applyBorder="1" applyAlignment="1" applyProtection="1">
      <alignment horizontal="left" vertical="center"/>
      <protection locked="0"/>
    </xf>
    <xf numFmtId="0" fontId="7" fillId="0" borderId="30" xfId="0" applyFont="1" applyBorder="1" applyAlignment="1" applyProtection="1">
      <alignment horizontal="left" vertical="center"/>
      <protection locked="0"/>
    </xf>
    <xf numFmtId="0" fontId="4" fillId="0" borderId="1" xfId="0" applyFont="1" applyBorder="1" applyAlignment="1" applyProtection="1">
      <alignment horizontal="left" vertical="center" wrapText="1"/>
      <protection locked="0"/>
    </xf>
    <xf numFmtId="0" fontId="7" fillId="0" borderId="1" xfId="0" applyFont="1" applyBorder="1" applyAlignment="1" applyProtection="1">
      <alignment horizontal="center" vertical="center" wrapText="1"/>
      <protection locked="0"/>
    </xf>
    <xf numFmtId="0" fontId="4" fillId="0" borderId="25" xfId="0" applyFont="1" applyBorder="1" applyAlignment="1" applyProtection="1">
      <alignment horizontal="left" vertical="center" wrapText="1"/>
      <protection locked="0"/>
    </xf>
    <xf numFmtId="0" fontId="4" fillId="0" borderId="26" xfId="0" applyFont="1" applyBorder="1" applyAlignment="1" applyProtection="1">
      <alignment horizontal="left" vertical="center" wrapText="1"/>
      <protection locked="0"/>
    </xf>
    <xf numFmtId="0" fontId="4" fillId="0" borderId="27" xfId="0" applyFont="1" applyBorder="1" applyAlignment="1" applyProtection="1">
      <alignment horizontal="left" vertical="center" wrapText="1"/>
      <protection locked="0"/>
    </xf>
    <xf numFmtId="0" fontId="4" fillId="0" borderId="28" xfId="0" applyFont="1" applyBorder="1" applyAlignment="1" applyProtection="1">
      <alignment horizontal="left" vertical="center" wrapText="1"/>
      <protection locked="0"/>
    </xf>
    <xf numFmtId="0" fontId="4" fillId="0" borderId="29" xfId="0" applyFont="1" applyBorder="1" applyAlignment="1" applyProtection="1">
      <alignment horizontal="left" vertical="center" wrapText="1"/>
      <protection locked="0"/>
    </xf>
    <xf numFmtId="0" fontId="9" fillId="0" borderId="28" xfId="0" applyFont="1" applyBorder="1" applyAlignment="1" applyProtection="1">
      <alignment horizontal="left" vertical="center" wrapText="1"/>
      <protection locked="0"/>
    </xf>
    <xf numFmtId="0" fontId="9" fillId="0" borderId="29" xfId="0" applyFont="1" applyBorder="1" applyAlignment="1" applyProtection="1">
      <alignment horizontal="left" vertical="center" wrapText="1"/>
      <protection locked="0"/>
    </xf>
    <xf numFmtId="0" fontId="7" fillId="0" borderId="28" xfId="0" applyFont="1" applyBorder="1" applyAlignment="1" applyProtection="1">
      <alignment horizontal="left" vertical="center" wrapText="1"/>
      <protection locked="0"/>
    </xf>
    <xf numFmtId="0" fontId="7" fillId="0" borderId="29" xfId="0" applyFont="1" applyBorder="1" applyAlignment="1" applyProtection="1">
      <alignment horizontal="left" vertical="center" wrapText="1"/>
      <protection locked="0"/>
    </xf>
    <xf numFmtId="0" fontId="7" fillId="0" borderId="29" xfId="0" applyFont="1" applyBorder="1" applyAlignment="1" applyProtection="1">
      <alignment horizontal="left" vertical="center"/>
      <protection locked="0"/>
    </xf>
    <xf numFmtId="0" fontId="7" fillId="0" borderId="31" xfId="0" applyFont="1" applyBorder="1" applyAlignment="1" applyProtection="1">
      <alignment horizontal="left" vertical="center" wrapText="1"/>
      <protection locked="0"/>
    </xf>
    <xf numFmtId="0" fontId="7" fillId="0" borderId="30" xfId="0" applyFont="1" applyBorder="1" applyAlignment="1" applyProtection="1">
      <alignment horizontal="left" vertical="center" wrapText="1"/>
      <protection locked="0"/>
    </xf>
    <xf numFmtId="0" fontId="7" fillId="0" borderId="32" xfId="0" applyFont="1" applyBorder="1" applyAlignment="1" applyProtection="1">
      <alignment horizontal="left" vertical="center" wrapText="1"/>
      <protection locked="0"/>
    </xf>
    <xf numFmtId="0" fontId="7" fillId="0" borderId="1" xfId="0" applyFont="1" applyBorder="1" applyAlignment="1" applyProtection="1">
      <alignment horizontal="left" vertical="top"/>
      <protection locked="0"/>
    </xf>
    <xf numFmtId="0" fontId="7" fillId="0" borderId="1" xfId="0" applyFont="1" applyBorder="1" applyAlignment="1" applyProtection="1">
      <alignment horizontal="center" vertical="top"/>
      <protection locked="0"/>
    </xf>
    <xf numFmtId="0" fontId="7" fillId="0" borderId="31" xfId="0" applyFont="1" applyBorder="1" applyAlignment="1" applyProtection="1">
      <alignment horizontal="left" vertical="center"/>
      <protection locked="0"/>
    </xf>
    <xf numFmtId="0" fontId="7" fillId="0" borderId="32" xfId="0" applyFont="1" applyBorder="1" applyAlignment="1" applyProtection="1">
      <alignment horizontal="left" vertical="center"/>
      <protection locked="0"/>
    </xf>
    <xf numFmtId="0" fontId="9" fillId="0" borderId="0" xfId="0" applyFont="1" applyAlignment="1" applyProtection="1">
      <alignment vertical="center"/>
      <protection locked="0"/>
    </xf>
    <xf numFmtId="0" fontId="6" fillId="0" borderId="1" xfId="0" applyFont="1" applyBorder="1" applyAlignment="1" applyProtection="1">
      <alignment vertical="center"/>
      <protection locked="0"/>
    </xf>
    <xf numFmtId="0" fontId="9" fillId="0" borderId="30" xfId="0" applyFont="1" applyBorder="1" applyAlignment="1" applyProtection="1">
      <alignment vertical="center"/>
      <protection locked="0"/>
    </xf>
    <xf numFmtId="0" fontId="6" fillId="0" borderId="30" xfId="0" applyFont="1" applyBorder="1" applyAlignment="1" applyProtection="1">
      <alignment vertical="center"/>
      <protection locked="0"/>
    </xf>
    <xf numFmtId="0" fontId="0" fillId="0" borderId="1" xfId="0" applyBorder="1" applyAlignment="1" applyProtection="1">
      <alignment vertical="top"/>
      <protection locked="0"/>
    </xf>
    <xf numFmtId="49" fontId="7" fillId="0" borderId="1" xfId="0" applyNumberFormat="1" applyFont="1" applyBorder="1" applyAlignment="1" applyProtection="1">
      <alignment horizontal="left" vertical="center"/>
      <protection locked="0"/>
    </xf>
    <xf numFmtId="0" fontId="0" fillId="0" borderId="30" xfId="0" applyBorder="1" applyAlignment="1" applyProtection="1">
      <alignment vertical="top"/>
      <protection locked="0"/>
    </xf>
    <xf numFmtId="0" fontId="6" fillId="0" borderId="30" xfId="0" applyFont="1" applyBorder="1" applyAlignment="1" applyProtection="1">
      <alignment horizontal="left"/>
      <protection locked="0"/>
    </xf>
    <xf numFmtId="0" fontId="9" fillId="0" borderId="30" xfId="0" applyFont="1" applyBorder="1" applyAlignment="1" applyProtection="1">
      <protection locked="0"/>
    </xf>
    <xf numFmtId="0" fontId="4" fillId="0" borderId="28" xfId="0" applyFont="1" applyBorder="1" applyAlignment="1" applyProtection="1">
      <alignment vertical="top"/>
      <protection locked="0"/>
    </xf>
    <xf numFmtId="0" fontId="4" fillId="0" borderId="29" xfId="0" applyFont="1" applyBorder="1" applyAlignment="1" applyProtection="1">
      <alignment vertical="top"/>
      <protection locked="0"/>
    </xf>
    <xf numFmtId="0" fontId="4" fillId="0" borderId="1" xfId="0" applyFont="1" applyBorder="1" applyAlignment="1" applyProtection="1">
      <alignment horizontal="center" vertical="center"/>
      <protection locked="0"/>
    </xf>
    <xf numFmtId="0" fontId="4" fillId="0" borderId="1" xfId="0" applyFont="1" applyBorder="1" applyAlignment="1" applyProtection="1">
      <alignment horizontal="left" vertical="top"/>
      <protection locked="0"/>
    </xf>
    <xf numFmtId="0" fontId="4" fillId="0" borderId="31" xfId="0" applyFont="1" applyBorder="1" applyAlignment="1" applyProtection="1">
      <alignment vertical="top"/>
      <protection locked="0"/>
    </xf>
    <xf numFmtId="0" fontId="4" fillId="0" borderId="30" xfId="0" applyFont="1" applyBorder="1" applyAlignment="1" applyProtection="1">
      <alignment vertical="top"/>
      <protection locked="0"/>
    </xf>
    <xf numFmtId="0" fontId="4" fillId="0" borderId="32" xfId="0" applyFont="1" applyBorder="1" applyAlignment="1" applyProtection="1">
      <alignment vertical="top"/>
      <protection locked="0"/>
    </xf>
    <xf numFmtId="49" fontId="12" fillId="2" borderId="1" xfId="1" applyNumberFormat="1" applyFont="1" applyAlignment="1">
      <alignment wrapText="1"/>
    </xf>
    <xf numFmtId="49" fontId="13" fillId="2" borderId="1" xfId="1" applyNumberFormat="1" applyFont="1" applyAlignment="1">
      <alignment vertical="center" wrapText="1"/>
    </xf>
    <xf numFmtId="0" fontId="14" fillId="2" borderId="1" xfId="2" applyAlignment="1">
      <alignment vertical="center" wrapText="1"/>
      <protection locked="0"/>
    </xf>
    <xf numFmtId="49" fontId="17" fillId="2" borderId="1" xfId="1" applyNumberFormat="1" applyFont="1" applyAlignment="1">
      <alignment wrapText="1"/>
    </xf>
    <xf numFmtId="3" fontId="12" fillId="2" borderId="1" xfId="1" applyNumberFormat="1" applyFont="1" applyAlignment="1">
      <alignment wrapText="1"/>
    </xf>
    <xf numFmtId="3" fontId="12" fillId="2" borderId="1" xfId="1" applyNumberFormat="1" applyFont="1" applyAlignment="1">
      <alignment horizontal="right" wrapText="1"/>
    </xf>
    <xf numFmtId="49" fontId="18" fillId="2" borderId="1" xfId="1" applyNumberFormat="1" applyFont="1" applyAlignment="1">
      <alignment wrapText="1"/>
    </xf>
    <xf numFmtId="49" fontId="15" fillId="2" borderId="33" xfId="1" applyNumberFormat="1" applyFont="1" applyBorder="1" applyAlignment="1">
      <alignment wrapText="1"/>
    </xf>
    <xf numFmtId="3" fontId="12" fillId="2" borderId="34" xfId="1" applyNumberFormat="1" applyFont="1" applyBorder="1" applyAlignment="1">
      <alignment wrapText="1"/>
    </xf>
    <xf numFmtId="168" fontId="12" fillId="2" borderId="34" xfId="1" applyNumberFormat="1" applyFont="1" applyBorder="1" applyAlignment="1">
      <alignment horizontal="right" wrapText="1"/>
    </xf>
    <xf numFmtId="168" fontId="12" fillId="2" borderId="35" xfId="1" applyNumberFormat="1" applyFont="1" applyBorder="1" applyAlignment="1">
      <alignment horizontal="right" wrapText="1"/>
    </xf>
    <xf numFmtId="49" fontId="17" fillId="6" borderId="36" xfId="1" applyNumberFormat="1" applyFont="1" applyFill="1" applyBorder="1" applyAlignment="1">
      <alignment wrapText="1"/>
    </xf>
    <xf numFmtId="3" fontId="19" fillId="6" borderId="37" xfId="1" applyNumberFormat="1" applyFont="1" applyFill="1" applyBorder="1" applyAlignment="1">
      <alignment wrapText="1"/>
    </xf>
    <xf numFmtId="168" fontId="17" fillId="6" borderId="37" xfId="1" applyNumberFormat="1" applyFont="1" applyFill="1" applyBorder="1" applyAlignment="1">
      <alignment horizontal="right" wrapText="1"/>
    </xf>
    <xf numFmtId="168" fontId="17" fillId="6" borderId="38" xfId="1" applyNumberFormat="1" applyFont="1" applyFill="1" applyBorder="1" applyAlignment="1">
      <alignment horizontal="right" wrapText="1"/>
    </xf>
    <xf numFmtId="49" fontId="19" fillId="7" borderId="36" xfId="1" applyNumberFormat="1" applyFont="1" applyFill="1" applyBorder="1" applyAlignment="1">
      <alignment wrapText="1"/>
    </xf>
    <xf numFmtId="3" fontId="19" fillId="2" borderId="37" xfId="1" applyNumberFormat="1" applyFont="1" applyFill="1" applyBorder="1" applyAlignment="1">
      <alignment wrapText="1"/>
    </xf>
    <xf numFmtId="168" fontId="19" fillId="7" borderId="37" xfId="1" applyNumberFormat="1" applyFont="1" applyFill="1" applyBorder="1" applyAlignment="1">
      <alignment wrapText="1"/>
    </xf>
    <xf numFmtId="168" fontId="19" fillId="2" borderId="37" xfId="1" applyNumberFormat="1" applyFont="1" applyFill="1" applyBorder="1" applyAlignment="1">
      <alignment horizontal="right" wrapText="1"/>
    </xf>
    <xf numFmtId="168" fontId="19" fillId="2" borderId="38" xfId="1" applyNumberFormat="1" applyFont="1" applyFill="1" applyBorder="1" applyAlignment="1">
      <alignment horizontal="right" wrapText="1"/>
    </xf>
    <xf numFmtId="49" fontId="17" fillId="2" borderId="36" xfId="4" applyNumberFormat="1" applyFont="1" applyFill="1" applyBorder="1" applyAlignment="1">
      <alignment wrapText="1"/>
    </xf>
    <xf numFmtId="0" fontId="17" fillId="2" borderId="37" xfId="4" applyFont="1" applyFill="1" applyBorder="1"/>
    <xf numFmtId="168" fontId="17" fillId="2" borderId="37" xfId="1" applyNumberFormat="1" applyFont="1" applyFill="1" applyBorder="1" applyAlignment="1">
      <alignment horizontal="right" wrapText="1"/>
    </xf>
    <xf numFmtId="168" fontId="17" fillId="2" borderId="38" xfId="1" applyNumberFormat="1" applyFont="1" applyFill="1" applyBorder="1" applyAlignment="1">
      <alignment horizontal="right" wrapText="1"/>
    </xf>
    <xf numFmtId="49" fontId="12" fillId="2" borderId="1" xfId="1" applyNumberFormat="1" applyFont="1" applyFill="1" applyAlignment="1">
      <alignment wrapText="1"/>
    </xf>
    <xf numFmtId="49" fontId="17" fillId="2" borderId="39" xfId="4" applyNumberFormat="1" applyFont="1" applyBorder="1" applyAlignment="1">
      <alignment wrapText="1"/>
    </xf>
    <xf numFmtId="3" fontId="17" fillId="2" borderId="40" xfId="1" applyNumberFormat="1" applyFont="1" applyBorder="1" applyAlignment="1">
      <alignment wrapText="1"/>
    </xf>
    <xf numFmtId="168" fontId="17" fillId="2" borderId="40" xfId="1" applyNumberFormat="1" applyFont="1" applyBorder="1" applyAlignment="1">
      <alignment horizontal="right" wrapText="1"/>
    </xf>
    <xf numFmtId="168" fontId="17" fillId="2" borderId="41" xfId="1" applyNumberFormat="1" applyFont="1" applyBorder="1" applyAlignment="1">
      <alignment horizontal="right" wrapText="1"/>
    </xf>
    <xf numFmtId="49" fontId="19" fillId="2" borderId="36" xfId="1" applyNumberFormat="1" applyFont="1" applyBorder="1" applyAlignment="1">
      <alignment wrapText="1"/>
    </xf>
    <xf numFmtId="3" fontId="19" fillId="2" borderId="37" xfId="1" applyNumberFormat="1" applyFont="1" applyBorder="1" applyAlignment="1">
      <alignment wrapText="1"/>
    </xf>
    <xf numFmtId="168" fontId="17" fillId="2" borderId="37" xfId="1" applyNumberFormat="1" applyFont="1" applyBorder="1" applyAlignment="1">
      <alignment horizontal="right" wrapText="1"/>
    </xf>
    <xf numFmtId="168" fontId="19" fillId="2" borderId="38" xfId="1" applyNumberFormat="1" applyFont="1" applyBorder="1" applyAlignment="1">
      <alignment horizontal="right" wrapText="1"/>
    </xf>
    <xf numFmtId="49" fontId="17" fillId="2" borderId="36" xfId="4" applyNumberFormat="1" applyFont="1" applyBorder="1" applyAlignment="1">
      <alignment wrapText="1"/>
    </xf>
    <xf numFmtId="168" fontId="19" fillId="2" borderId="37" xfId="1" applyNumberFormat="1" applyFont="1" applyBorder="1" applyAlignment="1">
      <alignment horizontal="right" wrapText="1"/>
    </xf>
    <xf numFmtId="168" fontId="17" fillId="2" borderId="38" xfId="1" applyNumberFormat="1" applyFont="1" applyBorder="1" applyAlignment="1">
      <alignment horizontal="right" wrapText="1"/>
    </xf>
    <xf numFmtId="49" fontId="19" fillId="2" borderId="1" xfId="1" applyNumberFormat="1" applyFont="1" applyAlignment="1">
      <alignment wrapText="1"/>
    </xf>
    <xf numFmtId="49" fontId="19" fillId="2" borderId="36" xfId="4" applyNumberFormat="1" applyFont="1" applyBorder="1" applyAlignment="1">
      <alignment wrapText="1"/>
    </xf>
    <xf numFmtId="49" fontId="21" fillId="2" borderId="42" xfId="4" applyNumberFormat="1" applyFont="1" applyBorder="1" applyAlignment="1">
      <alignment wrapText="1"/>
    </xf>
    <xf numFmtId="3" fontId="12" fillId="2" borderId="1" xfId="1" applyNumberFormat="1" applyFont="1" applyBorder="1" applyAlignment="1">
      <alignment wrapText="1"/>
    </xf>
    <xf numFmtId="3" fontId="12" fillId="2" borderId="1" xfId="1" applyNumberFormat="1" applyFont="1" applyBorder="1" applyAlignment="1">
      <alignment horizontal="right" wrapText="1"/>
    </xf>
    <xf numFmtId="3" fontId="21" fillId="2" borderId="43" xfId="1" applyNumberFormat="1" applyFont="1" applyBorder="1" applyAlignment="1">
      <alignment horizontal="right" wrapText="1"/>
    </xf>
    <xf numFmtId="49" fontId="21" fillId="2" borderId="42" xfId="1" applyNumberFormat="1" applyFont="1" applyBorder="1" applyAlignment="1">
      <alignment wrapText="1"/>
    </xf>
    <xf numFmtId="3" fontId="12" fillId="2" borderId="43" xfId="1" applyNumberFormat="1" applyFont="1" applyBorder="1" applyAlignment="1">
      <alignment horizontal="right" wrapText="1"/>
    </xf>
    <xf numFmtId="3" fontId="12" fillId="2" borderId="1" xfId="1" applyNumberFormat="1" applyFont="1"/>
    <xf numFmtId="3" fontId="12" fillId="2" borderId="1" xfId="1" applyNumberFormat="1" applyFont="1" applyAlignment="1">
      <alignment horizontal="right"/>
    </xf>
    <xf numFmtId="3" fontId="21" fillId="2" borderId="1" xfId="1" applyNumberFormat="1" applyFont="1" applyAlignment="1">
      <alignment horizontal="right" wrapText="1"/>
    </xf>
    <xf numFmtId="49" fontId="21" fillId="2" borderId="1" xfId="1" applyNumberFormat="1" applyFont="1" applyAlignment="1">
      <alignment wrapText="1"/>
    </xf>
    <xf numFmtId="49" fontId="12" fillId="2" borderId="1" xfId="1" applyNumberFormat="1" applyFill="1" applyBorder="1" applyAlignment="1">
      <alignment wrapText="1"/>
    </xf>
    <xf numFmtId="0" fontId="22" fillId="2" borderId="1" xfId="1" applyFont="1" applyBorder="1" applyAlignment="1">
      <alignment horizontal="center" vertical="top"/>
    </xf>
    <xf numFmtId="0" fontId="22" fillId="2" borderId="1" xfId="1" applyFont="1" applyBorder="1" applyAlignment="1">
      <alignment horizontal="right" vertical="top"/>
    </xf>
    <xf numFmtId="0" fontId="23" fillId="2" borderId="1" xfId="1" applyFont="1" applyBorder="1" applyAlignment="1">
      <alignment horizontal="right" vertical="top"/>
    </xf>
    <xf numFmtId="49" fontId="20" fillId="2" borderId="1" xfId="1" applyNumberFormat="1" applyFont="1" applyBorder="1" applyAlignment="1">
      <alignment wrapText="1"/>
    </xf>
    <xf numFmtId="3" fontId="12" fillId="2" borderId="1" xfId="1" applyNumberFormat="1" applyFont="1" applyBorder="1"/>
    <xf numFmtId="3" fontId="12" fillId="2" borderId="1" xfId="1" applyNumberFormat="1" applyFont="1" applyBorder="1" applyAlignment="1">
      <alignment horizontal="center"/>
    </xf>
    <xf numFmtId="3" fontId="12" fillId="2" borderId="1" xfId="1" applyNumberFormat="1" applyFont="1" applyAlignment="1">
      <alignment horizontal="right" vertical="top"/>
    </xf>
    <xf numFmtId="0" fontId="12" fillId="2" borderId="1" xfId="1" applyFont="1" applyAlignment="1">
      <alignment horizontal="right" vertical="top"/>
    </xf>
    <xf numFmtId="0" fontId="12" fillId="2" borderId="1" xfId="1" applyFont="1"/>
    <xf numFmtId="49" fontId="12" fillId="2" borderId="1" xfId="1" applyNumberFormat="1" applyAlignment="1">
      <alignment wrapText="1"/>
    </xf>
    <xf numFmtId="3" fontId="12" fillId="2" borderId="1" xfId="1" applyNumberFormat="1"/>
    <xf numFmtId="3" fontId="12" fillId="2" borderId="1" xfId="1" applyNumberFormat="1" applyAlignment="1">
      <alignment horizontal="right"/>
    </xf>
    <xf numFmtId="0" fontId="12" fillId="2" borderId="1" xfId="1"/>
    <xf numFmtId="49" fontId="17" fillId="2" borderId="42" xfId="4" applyNumberFormat="1" applyFont="1" applyBorder="1" applyAlignment="1">
      <alignment wrapText="1"/>
    </xf>
    <xf numFmtId="3" fontId="19" fillId="2" borderId="1" xfId="1" applyNumberFormat="1" applyFont="1" applyBorder="1" applyAlignment="1">
      <alignment wrapText="1"/>
    </xf>
    <xf numFmtId="168" fontId="19" fillId="2" borderId="1" xfId="1" applyNumberFormat="1" applyFont="1" applyBorder="1" applyAlignment="1">
      <alignment horizontal="right" wrapText="1"/>
    </xf>
    <xf numFmtId="168" fontId="17" fillId="2" borderId="43" xfId="1" applyNumberFormat="1" applyFont="1" applyBorder="1" applyAlignment="1">
      <alignment horizontal="right" wrapText="1"/>
    </xf>
    <xf numFmtId="49" fontId="24" fillId="10" borderId="37" xfId="4" applyNumberFormat="1" applyFont="1" applyFill="1" applyBorder="1" applyAlignment="1">
      <alignment wrapText="1"/>
    </xf>
    <xf numFmtId="3" fontId="24" fillId="10" borderId="37" xfId="1" applyNumberFormat="1" applyFont="1" applyFill="1" applyBorder="1" applyAlignment="1">
      <alignment wrapText="1"/>
    </xf>
    <xf numFmtId="3" fontId="24" fillId="10" borderId="37" xfId="1" applyNumberFormat="1" applyFont="1" applyFill="1" applyBorder="1" applyAlignment="1">
      <alignment horizontal="right" wrapText="1"/>
    </xf>
    <xf numFmtId="168" fontId="24" fillId="10" borderId="37" xfId="1" applyNumberFormat="1" applyFont="1" applyFill="1" applyBorder="1" applyAlignment="1">
      <alignment horizontal="right" wrapText="1"/>
    </xf>
    <xf numFmtId="49" fontId="24" fillId="2" borderId="37" xfId="4" applyNumberFormat="1" applyFont="1" applyBorder="1" applyAlignment="1">
      <alignment wrapText="1"/>
    </xf>
    <xf numFmtId="3" fontId="24" fillId="2" borderId="37" xfId="1" applyNumberFormat="1" applyFont="1" applyBorder="1" applyAlignment="1">
      <alignment wrapText="1"/>
    </xf>
    <xf numFmtId="3" fontId="24" fillId="2" borderId="37" xfId="1" applyNumberFormat="1" applyFont="1" applyBorder="1" applyAlignment="1">
      <alignment horizontal="right" wrapText="1"/>
    </xf>
    <xf numFmtId="168" fontId="24" fillId="2" borderId="37" xfId="1" applyNumberFormat="1" applyFont="1" applyBorder="1" applyAlignment="1">
      <alignment horizontal="right" wrapText="1"/>
    </xf>
    <xf numFmtId="49" fontId="24" fillId="9" borderId="37" xfId="4" applyNumberFormat="1" applyFont="1" applyFill="1" applyBorder="1" applyAlignment="1">
      <alignment wrapText="1"/>
    </xf>
    <xf numFmtId="3" fontId="24" fillId="9" borderId="37" xfId="1" applyNumberFormat="1" applyFont="1" applyFill="1" applyBorder="1" applyAlignment="1">
      <alignment wrapText="1"/>
    </xf>
    <xf numFmtId="3" fontId="24" fillId="9" borderId="37" xfId="1" applyNumberFormat="1" applyFont="1" applyFill="1" applyBorder="1" applyAlignment="1">
      <alignment horizontal="right" wrapText="1"/>
    </xf>
    <xf numFmtId="168" fontId="24" fillId="9" borderId="37" xfId="1" applyNumberFormat="1" applyFont="1" applyFill="1" applyBorder="1" applyAlignment="1">
      <alignment horizontal="right" wrapText="1"/>
    </xf>
    <xf numFmtId="49" fontId="24" fillId="2" borderId="37" xfId="4" applyNumberFormat="1" applyFont="1" applyFill="1" applyBorder="1" applyAlignment="1">
      <alignment wrapText="1"/>
    </xf>
    <xf numFmtId="49" fontId="24" fillId="8" borderId="37" xfId="4" applyNumberFormat="1" applyFont="1" applyFill="1" applyBorder="1" applyAlignment="1">
      <alignment wrapText="1"/>
    </xf>
    <xf numFmtId="3" fontId="24" fillId="8" borderId="37" xfId="1" applyNumberFormat="1" applyFont="1" applyFill="1" applyBorder="1" applyAlignment="1">
      <alignment wrapText="1"/>
    </xf>
    <xf numFmtId="3" fontId="24" fillId="8" borderId="37" xfId="1" applyNumberFormat="1" applyFont="1" applyFill="1" applyBorder="1" applyAlignment="1">
      <alignment horizontal="right" wrapText="1"/>
    </xf>
    <xf numFmtId="168" fontId="24" fillId="8" borderId="37" xfId="1" applyNumberFormat="1" applyFont="1" applyFill="1" applyBorder="1" applyAlignment="1">
      <alignment horizontal="right" wrapText="1"/>
    </xf>
    <xf numFmtId="49" fontId="21" fillId="2" borderId="42" xfId="4" applyNumberFormat="1" applyFont="1" applyFill="1" applyBorder="1" applyAlignment="1">
      <alignment wrapText="1"/>
    </xf>
    <xf numFmtId="3" fontId="12" fillId="2" borderId="1" xfId="1" applyNumberFormat="1" applyFont="1" applyFill="1" applyBorder="1" applyAlignment="1">
      <alignment wrapText="1"/>
    </xf>
    <xf numFmtId="3" fontId="12" fillId="2" borderId="1" xfId="1" applyNumberFormat="1" applyFont="1" applyFill="1" applyBorder="1" applyAlignment="1">
      <alignment horizontal="right" wrapText="1"/>
    </xf>
    <xf numFmtId="3" fontId="21" fillId="2" borderId="43" xfId="1" applyNumberFormat="1" applyFont="1" applyFill="1" applyBorder="1" applyAlignment="1">
      <alignment horizontal="right" wrapText="1"/>
    </xf>
    <xf numFmtId="0" fontId="28" fillId="3" borderId="1" xfId="7" applyFill="1"/>
    <xf numFmtId="0" fontId="29" fillId="3" borderId="1" xfId="7" applyFont="1" applyFill="1" applyAlignment="1">
      <alignment vertical="center"/>
    </xf>
    <xf numFmtId="49" fontId="13" fillId="2" borderId="1" xfId="1" applyNumberFormat="1" applyFont="1" applyAlignment="1">
      <alignment horizontal="center" vertical="center" wrapText="1"/>
    </xf>
    <xf numFmtId="0" fontId="14" fillId="2" borderId="1" xfId="2" applyAlignment="1">
      <alignment horizontal="center" vertical="center" wrapText="1"/>
      <protection locked="0"/>
    </xf>
    <xf numFmtId="49" fontId="15" fillId="2" borderId="1" xfId="1" applyNumberFormat="1" applyFont="1" applyAlignment="1">
      <alignment vertical="center" wrapText="1"/>
    </xf>
    <xf numFmtId="0" fontId="16" fillId="2" borderId="1" xfId="2" applyFont="1" applyAlignment="1">
      <alignment vertical="center" wrapText="1"/>
      <protection locked="0"/>
    </xf>
    <xf numFmtId="0" fontId="3" fillId="2" borderId="1" xfId="3" applyAlignment="1">
      <alignment vertical="top" wrapText="1"/>
      <protection locked="0"/>
    </xf>
    <xf numFmtId="0" fontId="19" fillId="2" borderId="1" xfId="1" applyNumberFormat="1" applyFont="1" applyBorder="1" applyAlignment="1">
      <alignment horizontal="left" vertical="top" wrapText="1"/>
    </xf>
    <xf numFmtId="0" fontId="20" fillId="2" borderId="1" xfId="4" applyNumberFormat="1" applyBorder="1" applyAlignment="1">
      <alignment horizontal="left" vertical="top" wrapText="1"/>
    </xf>
    <xf numFmtId="0" fontId="0" fillId="0" borderId="1" xfId="0" applyBorder="1" applyAlignment="1">
      <alignment wrapText="1"/>
    </xf>
    <xf numFmtId="0" fontId="29" fillId="3" borderId="1" xfId="7" applyFont="1" applyFill="1" applyAlignment="1">
      <alignment vertical="center"/>
    </xf>
    <xf numFmtId="0" fontId="5" fillId="0" borderId="1" xfId="0" applyFont="1" applyBorder="1" applyAlignment="1" applyProtection="1">
      <alignment horizontal="center" vertical="center" wrapText="1"/>
      <protection locked="0"/>
    </xf>
    <xf numFmtId="0" fontId="6" fillId="0" borderId="30" xfId="0" applyFont="1" applyBorder="1" applyAlignment="1" applyProtection="1">
      <alignment horizontal="left" wrapText="1"/>
      <protection locked="0"/>
    </xf>
    <xf numFmtId="0" fontId="7" fillId="0" borderId="1" xfId="0" applyFont="1" applyBorder="1" applyAlignment="1" applyProtection="1">
      <alignment horizontal="left" vertical="center" wrapText="1"/>
      <protection locked="0"/>
    </xf>
    <xf numFmtId="0" fontId="7" fillId="0" borderId="1" xfId="0" applyFont="1" applyBorder="1" applyAlignment="1" applyProtection="1">
      <alignment horizontal="left" vertical="center"/>
      <protection locked="0"/>
    </xf>
    <xf numFmtId="49" fontId="7" fillId="0" borderId="1" xfId="0" applyNumberFormat="1" applyFont="1" applyBorder="1" applyAlignment="1" applyProtection="1">
      <alignment horizontal="left" vertical="center" wrapText="1"/>
      <protection locked="0"/>
    </xf>
    <xf numFmtId="0" fontId="5" fillId="0" borderId="1" xfId="0" applyFont="1" applyBorder="1" applyAlignment="1" applyProtection="1">
      <alignment horizontal="center" vertical="center"/>
      <protection locked="0"/>
    </xf>
    <xf numFmtId="0" fontId="6" fillId="0" borderId="30" xfId="0" applyFont="1" applyBorder="1" applyAlignment="1" applyProtection="1">
      <alignment horizontal="left"/>
      <protection locked="0"/>
    </xf>
    <xf numFmtId="0" fontId="7" fillId="0" borderId="1" xfId="0" applyFont="1" applyBorder="1" applyAlignment="1" applyProtection="1">
      <alignment horizontal="left" vertical="top"/>
      <protection locked="0"/>
    </xf>
    <xf numFmtId="0" fontId="25" fillId="2" borderId="1" xfId="9"/>
    <xf numFmtId="0" fontId="25" fillId="2" borderId="1" xfId="9" applyProtection="1">
      <protection locked="0"/>
    </xf>
    <xf numFmtId="0" fontId="0" fillId="2" borderId="1" xfId="9" applyFont="1" applyAlignment="1">
      <alignment vertical="center"/>
    </xf>
    <xf numFmtId="0" fontId="0" fillId="2" borderId="5" xfId="9" applyFont="1" applyBorder="1" applyAlignment="1">
      <alignment vertical="center"/>
    </xf>
    <xf numFmtId="0" fontId="0" fillId="2" borderId="10" xfId="9" applyFont="1" applyBorder="1" applyAlignment="1">
      <alignment vertical="center"/>
    </xf>
    <xf numFmtId="0" fontId="0" fillId="2" borderId="10" xfId="9" applyFont="1" applyBorder="1" applyAlignment="1" applyProtection="1">
      <alignment vertical="center"/>
      <protection locked="0"/>
    </xf>
    <xf numFmtId="0" fontId="0" fillId="2" borderId="9" xfId="9" applyFont="1" applyBorder="1" applyAlignment="1">
      <alignment vertical="center"/>
    </xf>
    <xf numFmtId="0" fontId="0" fillId="2" borderId="1" xfId="9" applyFont="1" applyAlignment="1">
      <alignment horizontal="left" vertical="center"/>
    </xf>
    <xf numFmtId="4" fontId="0" fillId="2" borderId="1" xfId="9" applyNumberFormat="1" applyFont="1" applyAlignment="1">
      <alignment vertical="center"/>
    </xf>
    <xf numFmtId="166" fontId="37" fillId="2" borderId="21" xfId="9" applyNumberFormat="1" applyFont="1" applyBorder="1" applyAlignment="1">
      <alignment vertical="center"/>
    </xf>
    <xf numFmtId="166" fontId="37" fillId="2" borderId="20" xfId="9" applyNumberFormat="1" applyFont="1" applyBorder="1" applyAlignment="1">
      <alignment vertical="center"/>
    </xf>
    <xf numFmtId="0" fontId="0" fillId="2" borderId="20" xfId="9" applyFont="1" applyBorder="1" applyAlignment="1">
      <alignment vertical="center"/>
    </xf>
    <xf numFmtId="0" fontId="37" fillId="2" borderId="20" xfId="9" applyFont="1" applyBorder="1" applyAlignment="1">
      <alignment horizontal="center" vertical="center"/>
    </xf>
    <xf numFmtId="0" fontId="37" fillId="11" borderId="24" xfId="9" applyFont="1" applyFill="1" applyBorder="1" applyAlignment="1" applyProtection="1">
      <alignment horizontal="left" vertical="center"/>
      <protection locked="0"/>
    </xf>
    <xf numFmtId="0" fontId="0" fillId="2" borderId="24" xfId="9" applyFont="1" applyBorder="1" applyAlignment="1" applyProtection="1">
      <alignment horizontal="left" vertical="center" wrapText="1"/>
      <protection locked="0"/>
    </xf>
    <xf numFmtId="4" fontId="0" fillId="2" borderId="24" xfId="9" applyNumberFormat="1" applyFont="1" applyBorder="1" applyAlignment="1" applyProtection="1">
      <alignment vertical="center"/>
      <protection locked="0"/>
    </xf>
    <xf numFmtId="4" fontId="0" fillId="11" borderId="24" xfId="9" applyNumberFormat="1" applyFont="1" applyFill="1" applyBorder="1" applyAlignment="1" applyProtection="1">
      <alignment vertical="center"/>
      <protection locked="0"/>
    </xf>
    <xf numFmtId="167" fontId="0" fillId="2" borderId="24" xfId="9" applyNumberFormat="1" applyFont="1" applyBorder="1" applyAlignment="1" applyProtection="1">
      <alignment vertical="center"/>
      <protection locked="0"/>
    </xf>
    <xf numFmtId="0" fontId="0" fillId="2" borderId="24" xfId="9" applyFont="1" applyBorder="1" applyAlignment="1" applyProtection="1">
      <alignment horizontal="center" vertical="center" wrapText="1"/>
      <protection locked="0"/>
    </xf>
    <xf numFmtId="49" fontId="0" fillId="2" borderId="24" xfId="9" applyNumberFormat="1" applyFont="1" applyBorder="1" applyAlignment="1" applyProtection="1">
      <alignment horizontal="left" vertical="center" wrapText="1"/>
      <protection locked="0"/>
    </xf>
    <xf numFmtId="0" fontId="0" fillId="2" borderId="24" xfId="9" applyFont="1" applyBorder="1" applyAlignment="1" applyProtection="1">
      <alignment horizontal="center" vertical="center"/>
      <protection locked="0"/>
    </xf>
    <xf numFmtId="0" fontId="0" fillId="2" borderId="5" xfId="9" applyFont="1" applyBorder="1" applyAlignment="1" applyProtection="1">
      <alignment vertical="center"/>
      <protection locked="0"/>
    </xf>
    <xf numFmtId="0" fontId="44" fillId="2" borderId="1" xfId="9" applyFont="1" applyAlignment="1"/>
    <xf numFmtId="4" fontId="44" fillId="2" borderId="1" xfId="9" applyNumberFormat="1" applyFont="1" applyAlignment="1">
      <alignment vertical="center"/>
    </xf>
    <xf numFmtId="0" fontId="44" fillId="2" borderId="1" xfId="9" applyFont="1" applyAlignment="1">
      <alignment horizontal="left"/>
    </xf>
    <xf numFmtId="0" fontId="44" fillId="2" borderId="1" xfId="9" applyFont="1" applyAlignment="1">
      <alignment horizontal="center"/>
    </xf>
    <xf numFmtId="166" fontId="44" fillId="2" borderId="16" xfId="9" applyNumberFormat="1" applyFont="1" applyBorder="1" applyAlignment="1"/>
    <xf numFmtId="0" fontId="44" fillId="2" borderId="1" xfId="9" applyFont="1" applyBorder="1" applyAlignment="1"/>
    <xf numFmtId="166" fontId="44" fillId="2" borderId="1" xfId="9" applyNumberFormat="1" applyFont="1" applyBorder="1" applyAlignment="1"/>
    <xf numFmtId="0" fontId="44" fillId="2" borderId="15" xfId="9" applyFont="1" applyBorder="1" applyAlignment="1"/>
    <xf numFmtId="0" fontId="44" fillId="2" borderId="5" xfId="9" applyFont="1" applyBorder="1" applyAlignment="1"/>
    <xf numFmtId="4" fontId="40" fillId="2" borderId="1" xfId="9" applyNumberFormat="1" applyFont="1" applyBorder="1" applyAlignment="1"/>
    <xf numFmtId="0" fontId="44" fillId="2" borderId="1" xfId="9" applyFont="1" applyAlignment="1" applyProtection="1">
      <protection locked="0"/>
    </xf>
    <xf numFmtId="0" fontId="40" fillId="2" borderId="1" xfId="9" applyFont="1" applyBorder="1" applyAlignment="1">
      <alignment horizontal="left"/>
    </xf>
    <xf numFmtId="0" fontId="44" fillId="2" borderId="1" xfId="9" applyFont="1" applyBorder="1" applyAlignment="1">
      <alignment horizontal="left"/>
    </xf>
    <xf numFmtId="166" fontId="37" fillId="2" borderId="16" xfId="9" applyNumberFormat="1" applyFont="1" applyBorder="1" applyAlignment="1">
      <alignment vertical="center"/>
    </xf>
    <xf numFmtId="166" fontId="37" fillId="2" borderId="1" xfId="9" applyNumberFormat="1" applyFont="1" applyBorder="1" applyAlignment="1">
      <alignment vertical="center"/>
    </xf>
    <xf numFmtId="0" fontId="0" fillId="2" borderId="1" xfId="9" applyFont="1" applyBorder="1" applyAlignment="1">
      <alignment vertical="center"/>
    </xf>
    <xf numFmtId="0" fontId="37" fillId="2" borderId="1" xfId="9" applyFont="1" applyBorder="1" applyAlignment="1">
      <alignment horizontal="center" vertical="center"/>
    </xf>
    <xf numFmtId="4" fontId="39" fillId="2" borderId="1" xfId="9" applyNumberFormat="1" applyFont="1" applyAlignment="1"/>
    <xf numFmtId="0" fontId="39" fillId="2" borderId="1" xfId="9" applyFont="1" applyAlignment="1">
      <alignment horizontal="left"/>
    </xf>
    <xf numFmtId="0" fontId="47" fillId="2" borderId="1" xfId="9" applyFont="1" applyAlignment="1">
      <alignment vertical="center"/>
    </xf>
    <xf numFmtId="0" fontId="47" fillId="2" borderId="1" xfId="9" applyFont="1" applyAlignment="1">
      <alignment horizontal="left" vertical="center"/>
    </xf>
    <xf numFmtId="0" fontId="47" fillId="2" borderId="16" xfId="9" applyFont="1" applyBorder="1" applyAlignment="1">
      <alignment vertical="center"/>
    </xf>
    <xf numFmtId="0" fontId="47" fillId="2" borderId="1" xfId="9" applyFont="1" applyBorder="1" applyAlignment="1">
      <alignment vertical="center"/>
    </xf>
    <xf numFmtId="0" fontId="47" fillId="2" borderId="15" xfId="9" applyFont="1" applyBorder="1" applyAlignment="1">
      <alignment vertical="center"/>
    </xf>
    <xf numFmtId="0" fontId="47" fillId="2" borderId="5" xfId="9" applyFont="1" applyBorder="1" applyAlignment="1">
      <alignment vertical="center"/>
    </xf>
    <xf numFmtId="0" fontId="47" fillId="2" borderId="1" xfId="9" applyFont="1" applyAlignment="1" applyProtection="1">
      <alignment vertical="center"/>
      <protection locked="0"/>
    </xf>
    <xf numFmtId="167" fontId="47" fillId="2" borderId="1" xfId="9" applyNumberFormat="1" applyFont="1" applyAlignment="1">
      <alignment vertical="center"/>
    </xf>
    <xf numFmtId="0" fontId="47" fillId="2" borderId="1" xfId="9" applyFont="1" applyAlignment="1">
      <alignment horizontal="left" vertical="center" wrapText="1"/>
    </xf>
    <xf numFmtId="0" fontId="46" fillId="2" borderId="1" xfId="9" applyFont="1" applyAlignment="1">
      <alignment horizontal="left" vertical="center"/>
    </xf>
    <xf numFmtId="167" fontId="47" fillId="2" borderId="1" xfId="9" applyNumberFormat="1" applyFont="1" applyBorder="1" applyAlignment="1">
      <alignment vertical="center"/>
    </xf>
    <xf numFmtId="0" fontId="47" fillId="2" borderId="1" xfId="9" applyFont="1" applyBorder="1" applyAlignment="1">
      <alignment horizontal="left" vertical="center" wrapText="1"/>
    </xf>
    <xf numFmtId="0" fontId="47" fillId="2" borderId="1" xfId="9" applyFont="1" applyBorder="1" applyAlignment="1">
      <alignment horizontal="left" vertical="center"/>
    </xf>
    <xf numFmtId="0" fontId="46" fillId="2" borderId="1" xfId="9" applyFont="1" applyBorder="1" applyAlignment="1">
      <alignment horizontal="left" vertical="center"/>
    </xf>
    <xf numFmtId="4" fontId="39" fillId="2" borderId="1" xfId="9" applyNumberFormat="1" applyFont="1" applyBorder="1" applyAlignment="1"/>
    <xf numFmtId="0" fontId="39" fillId="2" borderId="1" xfId="9" applyFont="1" applyBorder="1" applyAlignment="1">
      <alignment horizontal="left"/>
    </xf>
    <xf numFmtId="0" fontId="48" fillId="2" borderId="1" xfId="9" applyFont="1" applyBorder="1" applyAlignment="1">
      <alignment horizontal="center" vertical="center"/>
    </xf>
    <xf numFmtId="0" fontId="48" fillId="11" borderId="24" xfId="9" applyFont="1" applyFill="1" applyBorder="1" applyAlignment="1" applyProtection="1">
      <alignment horizontal="left" vertical="center"/>
      <protection locked="0"/>
    </xf>
    <xf numFmtId="0" fontId="48" fillId="2" borderId="5" xfId="9" applyFont="1" applyBorder="1" applyAlignment="1">
      <alignment vertical="center"/>
    </xf>
    <xf numFmtId="0" fontId="48" fillId="2" borderId="24" xfId="9" applyFont="1" applyBorder="1" applyAlignment="1" applyProtection="1">
      <alignment horizontal="left" vertical="center" wrapText="1"/>
      <protection locked="0"/>
    </xf>
    <xf numFmtId="4" fontId="48" fillId="2" borderId="24" xfId="9" applyNumberFormat="1" applyFont="1" applyBorder="1" applyAlignment="1" applyProtection="1">
      <alignment vertical="center"/>
      <protection locked="0"/>
    </xf>
    <xf numFmtId="4" fontId="48" fillId="11" borderId="24" xfId="9" applyNumberFormat="1" applyFont="1" applyFill="1" applyBorder="1" applyAlignment="1" applyProtection="1">
      <alignment vertical="center"/>
      <protection locked="0"/>
    </xf>
    <xf numFmtId="167" fontId="48" fillId="2" borderId="24" xfId="9" applyNumberFormat="1" applyFont="1" applyBorder="1" applyAlignment="1" applyProtection="1">
      <alignment vertical="center"/>
      <protection locked="0"/>
    </xf>
    <xf numFmtId="0" fontId="48" fillId="2" borderId="24" xfId="9" applyFont="1" applyBorder="1" applyAlignment="1" applyProtection="1">
      <alignment horizontal="center" vertical="center" wrapText="1"/>
      <protection locked="0"/>
    </xf>
    <xf numFmtId="49" fontId="48" fillId="2" borderId="24" xfId="9" applyNumberFormat="1" applyFont="1" applyBorder="1" applyAlignment="1" applyProtection="1">
      <alignment horizontal="left" vertical="center" wrapText="1"/>
      <protection locked="0"/>
    </xf>
    <xf numFmtId="0" fontId="48" fillId="2" borderId="24" xfId="9" applyFont="1" applyBorder="1" applyAlignment="1" applyProtection="1">
      <alignment horizontal="center" vertical="center"/>
      <protection locked="0"/>
    </xf>
    <xf numFmtId="0" fontId="0" fillId="2" borderId="16" xfId="9" applyFont="1" applyBorder="1" applyAlignment="1">
      <alignment vertical="center"/>
    </xf>
    <xf numFmtId="0" fontId="0" fillId="2" borderId="15" xfId="9" applyFont="1" applyBorder="1" applyAlignment="1">
      <alignment vertical="center"/>
    </xf>
    <xf numFmtId="0" fontId="0" fillId="2" borderId="1" xfId="9" applyFont="1" applyAlignment="1" applyProtection="1">
      <alignment vertical="center"/>
      <protection locked="0"/>
    </xf>
    <xf numFmtId="0" fontId="49" fillId="2" borderId="1" xfId="9" applyFont="1" applyAlignment="1">
      <alignment vertical="center" wrapText="1"/>
    </xf>
    <xf numFmtId="0" fontId="45" fillId="2" borderId="1" xfId="9" applyFont="1" applyAlignment="1">
      <alignment vertical="center"/>
    </xf>
    <xf numFmtId="0" fontId="45" fillId="2" borderId="1" xfId="9" applyFont="1" applyAlignment="1">
      <alignment horizontal="left" vertical="center"/>
    </xf>
    <xf numFmtId="0" fontId="45" fillId="2" borderId="16" xfId="9" applyFont="1" applyBorder="1" applyAlignment="1">
      <alignment vertical="center"/>
    </xf>
    <xf numFmtId="0" fontId="45" fillId="2" borderId="1" xfId="9" applyFont="1" applyBorder="1" applyAlignment="1">
      <alignment vertical="center"/>
    </xf>
    <xf numFmtId="0" fontId="45" fillId="2" borderId="15" xfId="9" applyFont="1" applyBorder="1" applyAlignment="1">
      <alignment vertical="center"/>
    </xf>
    <xf numFmtId="0" fontId="45" fillId="2" borderId="5" xfId="9" applyFont="1" applyBorder="1" applyAlignment="1">
      <alignment vertical="center"/>
    </xf>
    <xf numFmtId="0" fontId="45" fillId="2" borderId="1" xfId="9" applyFont="1" applyAlignment="1" applyProtection="1">
      <alignment vertical="center"/>
      <protection locked="0"/>
    </xf>
    <xf numFmtId="0" fontId="45" fillId="2" borderId="1" xfId="9" applyFont="1" applyAlignment="1">
      <alignment horizontal="left" vertical="center" wrapText="1"/>
    </xf>
    <xf numFmtId="0" fontId="49" fillId="2" borderId="1" xfId="9" applyFont="1" applyBorder="1" applyAlignment="1">
      <alignment vertical="center" wrapText="1"/>
    </xf>
    <xf numFmtId="4" fontId="43" fillId="2" borderId="1" xfId="9" applyNumberFormat="1" applyFont="1" applyAlignment="1">
      <alignment vertical="center"/>
    </xf>
    <xf numFmtId="166" fontId="42" fillId="2" borderId="14" xfId="9" applyNumberFormat="1" applyFont="1" applyBorder="1" applyAlignment="1"/>
    <xf numFmtId="0" fontId="0" fillId="2" borderId="13" xfId="9" applyFont="1" applyBorder="1" applyAlignment="1">
      <alignment vertical="center"/>
    </xf>
    <xf numFmtId="166" fontId="42" fillId="2" borderId="13" xfId="9" applyNumberFormat="1" applyFont="1" applyBorder="1" applyAlignment="1"/>
    <xf numFmtId="0" fontId="0" fillId="2" borderId="12" xfId="9" applyFont="1" applyBorder="1" applyAlignment="1">
      <alignment vertical="center"/>
    </xf>
    <xf numFmtId="4" fontId="36" fillId="2" borderId="1" xfId="9" applyNumberFormat="1" applyFont="1" applyAlignment="1"/>
    <xf numFmtId="0" fontId="36" fillId="2" borderId="1" xfId="9" applyFont="1" applyAlignment="1">
      <alignment horizontal="left" vertical="center"/>
    </xf>
    <xf numFmtId="0" fontId="0" fillId="2" borderId="1" xfId="9" applyFont="1" applyAlignment="1">
      <alignment horizontal="center" vertical="center" wrapText="1"/>
    </xf>
    <xf numFmtId="0" fontId="32" fillId="2" borderId="19" xfId="9" applyFont="1" applyBorder="1" applyAlignment="1">
      <alignment horizontal="center" vertical="center" wrapText="1"/>
    </xf>
    <xf numFmtId="0" fontId="32" fillId="2" borderId="18" xfId="9" applyFont="1" applyBorder="1" applyAlignment="1">
      <alignment horizontal="center" vertical="center" wrapText="1"/>
    </xf>
    <xf numFmtId="0" fontId="32" fillId="2" borderId="17" xfId="9" applyFont="1" applyBorder="1" applyAlignment="1">
      <alignment horizontal="center" vertical="center" wrapText="1"/>
    </xf>
    <xf numFmtId="0" fontId="0" fillId="2" borderId="5" xfId="9" applyFont="1" applyBorder="1" applyAlignment="1">
      <alignment horizontal="center" vertical="center" wrapText="1"/>
    </xf>
    <xf numFmtId="0" fontId="34" fillId="5" borderId="19" xfId="9" applyFont="1" applyFill="1" applyBorder="1" applyAlignment="1">
      <alignment horizontal="center" vertical="center" wrapText="1"/>
    </xf>
    <xf numFmtId="0" fontId="34" fillId="5" borderId="18" xfId="9" applyFont="1" applyFill="1" applyBorder="1" applyAlignment="1">
      <alignment horizontal="center" vertical="center" wrapText="1"/>
    </xf>
    <xf numFmtId="0" fontId="41" fillId="5" borderId="18" xfId="9" applyFont="1" applyFill="1" applyBorder="1" applyAlignment="1" applyProtection="1">
      <alignment horizontal="center" vertical="center" wrapText="1"/>
      <protection locked="0"/>
    </xf>
    <xf numFmtId="0" fontId="34" fillId="5" borderId="17" xfId="9" applyFont="1" applyFill="1" applyBorder="1" applyAlignment="1">
      <alignment horizontal="center" vertical="center" wrapText="1"/>
    </xf>
    <xf numFmtId="0" fontId="34" fillId="2" borderId="1" xfId="9" applyFont="1" applyAlignment="1">
      <alignment horizontal="left" vertical="center"/>
    </xf>
    <xf numFmtId="0" fontId="32" fillId="2" borderId="1" xfId="9" applyFont="1" applyAlignment="1">
      <alignment horizontal="left" vertical="center"/>
    </xf>
    <xf numFmtId="0" fontId="32" fillId="2" borderId="1" xfId="9" applyFont="1" applyAlignment="1" applyProtection="1">
      <alignment horizontal="left" vertical="center"/>
      <protection locked="0"/>
    </xf>
    <xf numFmtId="165" fontId="34" fillId="2" borderId="1" xfId="9" applyNumberFormat="1" applyFont="1" applyAlignment="1">
      <alignment horizontal="left" vertical="center"/>
    </xf>
    <xf numFmtId="0" fontId="0" fillId="2" borderId="1" xfId="9" applyFont="1" applyAlignment="1">
      <alignment vertical="center"/>
    </xf>
    <xf numFmtId="0" fontId="33" fillId="2" borderId="1" xfId="9" applyFont="1" applyAlignment="1">
      <alignment horizontal="left" vertical="center" wrapText="1"/>
    </xf>
    <xf numFmtId="0" fontId="32" fillId="2" borderId="1" xfId="9" applyFont="1" applyAlignment="1">
      <alignment horizontal="left" vertical="center"/>
    </xf>
    <xf numFmtId="0" fontId="32" fillId="2" borderId="1" xfId="9" applyFont="1" applyAlignment="1">
      <alignment horizontal="left" vertical="center" wrapText="1"/>
    </xf>
    <xf numFmtId="0" fontId="31" fillId="2" borderId="1" xfId="9" applyFont="1" applyAlignment="1">
      <alignment horizontal="left" vertical="center"/>
    </xf>
    <xf numFmtId="0" fontId="0" fillId="2" borderId="3" xfId="9" applyFont="1" applyBorder="1" applyAlignment="1">
      <alignment vertical="center"/>
    </xf>
    <xf numFmtId="0" fontId="0" fillId="2" borderId="3" xfId="9" applyFont="1" applyBorder="1" applyAlignment="1" applyProtection="1">
      <alignment vertical="center"/>
      <protection locked="0"/>
    </xf>
    <xf numFmtId="0" fontId="0" fillId="2" borderId="2" xfId="9" applyFont="1" applyBorder="1" applyAlignment="1">
      <alignment vertical="center"/>
    </xf>
    <xf numFmtId="0" fontId="0" fillId="2" borderId="11" xfId="9" applyFont="1" applyBorder="1" applyAlignment="1">
      <alignment vertical="center"/>
    </xf>
    <xf numFmtId="0" fontId="0" fillId="2" borderId="6" xfId="9" applyFont="1" applyBorder="1" applyAlignment="1">
      <alignment vertical="center"/>
    </xf>
    <xf numFmtId="0" fontId="0" fillId="2" borderId="1" xfId="9" applyFont="1" applyBorder="1" applyAlignment="1" applyProtection="1">
      <alignment vertical="center"/>
      <protection locked="0"/>
    </xf>
    <xf numFmtId="0" fontId="40" fillId="2" borderId="1" xfId="9" applyFont="1" applyAlignment="1">
      <alignment vertical="center"/>
    </xf>
    <xf numFmtId="0" fontId="40" fillId="2" borderId="6" xfId="9" applyFont="1" applyBorder="1" applyAlignment="1">
      <alignment vertical="center"/>
    </xf>
    <xf numFmtId="4" fontId="40" fillId="2" borderId="20" xfId="9" applyNumberFormat="1" applyFont="1" applyBorder="1" applyAlignment="1">
      <alignment vertical="center"/>
    </xf>
    <xf numFmtId="0" fontId="40" fillId="2" borderId="20" xfId="9" applyFont="1" applyBorder="1" applyAlignment="1" applyProtection="1">
      <alignment vertical="center"/>
      <protection locked="0"/>
    </xf>
    <xf numFmtId="0" fontId="40" fillId="2" borderId="20" xfId="9" applyFont="1" applyBorder="1" applyAlignment="1">
      <alignment vertical="center"/>
    </xf>
    <xf numFmtId="0" fontId="40" fillId="2" borderId="20" xfId="9" applyFont="1" applyBorder="1" applyAlignment="1">
      <alignment horizontal="left" vertical="center"/>
    </xf>
    <xf numFmtId="0" fontId="40" fillId="2" borderId="1" xfId="9" applyFont="1" applyBorder="1" applyAlignment="1">
      <alignment vertical="center"/>
    </xf>
    <xf numFmtId="0" fontId="40" fillId="2" borderId="5" xfId="9" applyFont="1" applyBorder="1" applyAlignment="1">
      <alignment vertical="center"/>
    </xf>
    <xf numFmtId="0" fontId="39" fillId="2" borderId="1" xfId="9" applyFont="1" applyAlignment="1">
      <alignment vertical="center"/>
    </xf>
    <xf numFmtId="0" fontId="39" fillId="2" borderId="6" xfId="9" applyFont="1" applyBorder="1" applyAlignment="1">
      <alignment vertical="center"/>
    </xf>
    <xf numFmtId="4" fontId="39" fillId="2" borderId="20" xfId="9" applyNumberFormat="1" applyFont="1" applyBorder="1" applyAlignment="1">
      <alignment vertical="center"/>
    </xf>
    <xf numFmtId="0" fontId="39" fillId="2" borderId="20" xfId="9" applyFont="1" applyBorder="1" applyAlignment="1" applyProtection="1">
      <alignment vertical="center"/>
      <protection locked="0"/>
    </xf>
    <xf numFmtId="0" fontId="39" fillId="2" borderId="20" xfId="9" applyFont="1" applyBorder="1" applyAlignment="1">
      <alignment vertical="center"/>
    </xf>
    <xf numFmtId="0" fontId="39" fillId="2" borderId="20" xfId="9" applyFont="1" applyBorder="1" applyAlignment="1">
      <alignment horizontal="left" vertical="center"/>
    </xf>
    <xf numFmtId="0" fontId="39" fillId="2" borderId="1" xfId="9" applyFont="1" applyBorder="1" applyAlignment="1">
      <alignment vertical="center"/>
    </xf>
    <xf numFmtId="0" fontId="39" fillId="2" borderId="5" xfId="9" applyFont="1" applyBorder="1" applyAlignment="1">
      <alignment vertical="center"/>
    </xf>
    <xf numFmtId="4" fontId="36" fillId="2" borderId="1" xfId="9" applyNumberFormat="1" applyFont="1" applyBorder="1" applyAlignment="1">
      <alignment vertical="center"/>
    </xf>
    <xf numFmtId="0" fontId="38" fillId="2" borderId="1" xfId="9" applyFont="1" applyBorder="1" applyAlignment="1">
      <alignment horizontal="left" vertical="center"/>
    </xf>
    <xf numFmtId="0" fontId="0" fillId="5" borderId="6" xfId="9" applyFont="1" applyFill="1" applyBorder="1" applyAlignment="1">
      <alignment vertical="center"/>
    </xf>
    <xf numFmtId="0" fontId="34" fillId="5" borderId="1" xfId="9" applyFont="1" applyFill="1" applyBorder="1" applyAlignment="1">
      <alignment horizontal="right" vertical="center"/>
    </xf>
    <xf numFmtId="0" fontId="0" fillId="5" borderId="1" xfId="9" applyFont="1" applyFill="1" applyBorder="1" applyAlignment="1" applyProtection="1">
      <alignment vertical="center"/>
      <protection locked="0"/>
    </xf>
    <xf numFmtId="0" fontId="0" fillId="5" borderId="1" xfId="9" applyFont="1" applyFill="1" applyBorder="1" applyAlignment="1">
      <alignment vertical="center"/>
    </xf>
    <xf numFmtId="0" fontId="34" fillId="5" borderId="1" xfId="9" applyFont="1" applyFill="1" applyBorder="1" applyAlignment="1">
      <alignment horizontal="left" vertical="center"/>
    </xf>
    <xf numFmtId="0" fontId="34" fillId="2" borderId="1" xfId="9" applyFont="1" applyBorder="1" applyAlignment="1">
      <alignment horizontal="left" vertical="center"/>
    </xf>
    <xf numFmtId="0" fontId="32" fillId="2" borderId="1" xfId="9" applyFont="1" applyBorder="1" applyAlignment="1">
      <alignment horizontal="left" vertical="center"/>
    </xf>
    <xf numFmtId="0" fontId="32" fillId="2" borderId="1" xfId="9" applyFont="1" applyBorder="1" applyAlignment="1" applyProtection="1">
      <alignment horizontal="left" vertical="center"/>
      <protection locked="0"/>
    </xf>
    <xf numFmtId="165" fontId="34" fillId="2" borderId="1" xfId="9" applyNumberFormat="1" applyFont="1" applyBorder="1" applyAlignment="1">
      <alignment horizontal="left" vertical="center"/>
    </xf>
    <xf numFmtId="0" fontId="0" fillId="2" borderId="1" xfId="9" applyFont="1" applyBorder="1" applyAlignment="1">
      <alignment vertical="center"/>
    </xf>
    <xf numFmtId="0" fontId="33" fillId="2" borderId="1" xfId="9" applyFont="1" applyBorder="1" applyAlignment="1">
      <alignment horizontal="left" vertical="center" wrapText="1"/>
    </xf>
    <xf numFmtId="0" fontId="32" fillId="2" borderId="1" xfId="9" applyFont="1" applyBorder="1" applyAlignment="1">
      <alignment horizontal="left" vertical="center"/>
    </xf>
    <xf numFmtId="0" fontId="32" fillId="2" borderId="1" xfId="9" applyFont="1" applyBorder="1" applyAlignment="1">
      <alignment horizontal="left" vertical="center" wrapText="1"/>
    </xf>
    <xf numFmtId="0" fontId="31" fillId="2" borderId="1" xfId="9" applyFont="1" applyBorder="1" applyAlignment="1">
      <alignment horizontal="left" vertical="center"/>
    </xf>
    <xf numFmtId="0" fontId="0" fillId="2" borderId="4" xfId="9" applyFont="1" applyBorder="1" applyAlignment="1">
      <alignment vertical="center"/>
    </xf>
    <xf numFmtId="0" fontId="0" fillId="5" borderId="23" xfId="9" applyFont="1" applyFill="1" applyBorder="1" applyAlignment="1">
      <alignment vertical="center"/>
    </xf>
    <xf numFmtId="4" fontId="33" fillId="5" borderId="8" xfId="9" applyNumberFormat="1" applyFont="1" applyFill="1" applyBorder="1" applyAlignment="1">
      <alignment vertical="center"/>
    </xf>
    <xf numFmtId="0" fontId="0" fillId="5" borderId="8" xfId="9" applyFont="1" applyFill="1" applyBorder="1" applyAlignment="1" applyProtection="1">
      <alignment vertical="center"/>
      <protection locked="0"/>
    </xf>
    <xf numFmtId="0" fontId="33" fillId="5" borderId="8" xfId="9" applyFont="1" applyFill="1" applyBorder="1" applyAlignment="1">
      <alignment horizontal="center" vertical="center"/>
    </xf>
    <xf numFmtId="0" fontId="33" fillId="5" borderId="8" xfId="9" applyFont="1" applyFill="1" applyBorder="1" applyAlignment="1">
      <alignment horizontal="right" vertical="center"/>
    </xf>
    <xf numFmtId="0" fontId="0" fillId="5" borderId="8" xfId="9" applyFont="1" applyFill="1" applyBorder="1" applyAlignment="1">
      <alignment vertical="center"/>
    </xf>
    <xf numFmtId="0" fontId="33" fillId="5" borderId="7" xfId="9" applyFont="1" applyFill="1" applyBorder="1" applyAlignment="1">
      <alignment horizontal="left" vertical="center"/>
    </xf>
    <xf numFmtId="4" fontId="37" fillId="2" borderId="1" xfId="9" applyNumberFormat="1" applyFont="1" applyBorder="1" applyAlignment="1">
      <alignment vertical="center"/>
    </xf>
    <xf numFmtId="164" fontId="37" fillId="2" borderId="1" xfId="9" applyNumberFormat="1" applyFont="1" applyBorder="1" applyAlignment="1" applyProtection="1">
      <alignment horizontal="right" vertical="center"/>
      <protection locked="0"/>
    </xf>
    <xf numFmtId="0" fontId="37" fillId="2" borderId="1" xfId="9" applyFont="1" applyBorder="1" applyAlignment="1">
      <alignment horizontal="left" vertical="center"/>
    </xf>
    <xf numFmtId="0" fontId="37" fillId="2" borderId="1" xfId="9" applyFont="1" applyBorder="1" applyAlignment="1">
      <alignment horizontal="right" vertical="center"/>
    </xf>
    <xf numFmtId="0" fontId="37" fillId="2" borderId="1" xfId="9" applyFont="1" applyBorder="1" applyAlignment="1" applyProtection="1">
      <alignment horizontal="right" vertical="center"/>
      <protection locked="0"/>
    </xf>
    <xf numFmtId="0" fontId="0" fillId="2" borderId="22" xfId="9" applyFont="1" applyBorder="1" applyAlignment="1">
      <alignment vertical="center"/>
    </xf>
    <xf numFmtId="0" fontId="0" fillId="2" borderId="13" xfId="9" applyFont="1" applyBorder="1" applyAlignment="1" applyProtection="1">
      <alignment vertical="center"/>
      <protection locked="0"/>
    </xf>
    <xf numFmtId="0" fontId="35" fillId="2" borderId="1" xfId="9" applyFont="1" applyBorder="1" applyAlignment="1">
      <alignment horizontal="left" vertical="center"/>
    </xf>
    <xf numFmtId="0" fontId="0" fillId="2" borderId="1" xfId="9" applyFont="1" applyAlignment="1">
      <alignment vertical="center" wrapText="1"/>
    </xf>
    <xf numFmtId="0" fontId="0" fillId="2" borderId="6" xfId="9" applyFont="1" applyBorder="1" applyAlignment="1">
      <alignment vertical="center" wrapText="1"/>
    </xf>
    <xf numFmtId="0" fontId="0" fillId="2" borderId="1" xfId="9" applyFont="1" applyBorder="1" applyAlignment="1">
      <alignment vertical="center" wrapText="1"/>
    </xf>
    <xf numFmtId="0" fontId="0" fillId="2" borderId="1" xfId="9" applyFont="1" applyBorder="1" applyAlignment="1" applyProtection="1">
      <alignment vertical="center" wrapText="1"/>
      <protection locked="0"/>
    </xf>
    <xf numFmtId="0" fontId="34" fillId="2" borderId="1" xfId="9" applyFont="1" applyBorder="1" applyAlignment="1">
      <alignment horizontal="left" vertical="center" wrapText="1"/>
    </xf>
    <xf numFmtId="0" fontId="0" fillId="2" borderId="5" xfId="9" applyFont="1" applyBorder="1" applyAlignment="1">
      <alignment vertical="center" wrapText="1"/>
    </xf>
    <xf numFmtId="0" fontId="25" fillId="2" borderId="6" xfId="9" applyBorder="1"/>
    <xf numFmtId="0" fontId="25" fillId="2" borderId="1" xfId="9" applyBorder="1"/>
    <xf numFmtId="0" fontId="25" fillId="2" borderId="1" xfId="9" applyBorder="1" applyProtection="1">
      <protection locked="0"/>
    </xf>
    <xf numFmtId="0" fontId="25" fillId="2" borderId="5" xfId="9" applyBorder="1"/>
    <xf numFmtId="0" fontId="30" fillId="2" borderId="1" xfId="9" applyFont="1" applyAlignment="1">
      <alignment horizontal="left" vertical="center"/>
    </xf>
    <xf numFmtId="0" fontId="25" fillId="2" borderId="4" xfId="9" applyBorder="1"/>
    <xf numFmtId="0" fontId="25" fillId="2" borderId="3" xfId="9" applyBorder="1"/>
    <xf numFmtId="0" fontId="25" fillId="2" borderId="3" xfId="9" applyBorder="1" applyProtection="1">
      <protection locked="0"/>
    </xf>
    <xf numFmtId="0" fontId="25" fillId="2" borderId="2" xfId="9" applyBorder="1"/>
    <xf numFmtId="0" fontId="25" fillId="2" borderId="1" xfId="9"/>
    <xf numFmtId="0" fontId="30" fillId="4" borderId="1" xfId="9" applyFont="1" applyFill="1" applyAlignment="1">
      <alignment horizontal="center" vertical="center"/>
    </xf>
    <xf numFmtId="0" fontId="25" fillId="3" borderId="1" xfId="9" applyFill="1"/>
    <xf numFmtId="0" fontId="27" fillId="3" borderId="1" xfId="9" applyFont="1" applyFill="1" applyAlignment="1">
      <alignment horizontal="left" vertical="center"/>
    </xf>
    <xf numFmtId="0" fontId="26" fillId="3" borderId="1" xfId="9" applyFont="1" applyFill="1" applyAlignment="1" applyProtection="1">
      <alignment vertical="center"/>
      <protection locked="0"/>
    </xf>
    <xf numFmtId="0" fontId="26" fillId="3" borderId="1" xfId="9" applyFont="1" applyFill="1" applyAlignment="1">
      <alignment vertical="center"/>
    </xf>
    <xf numFmtId="0" fontId="0" fillId="8" borderId="24" xfId="9" applyFont="1" applyFill="1" applyBorder="1" applyAlignment="1" applyProtection="1">
      <alignment horizontal="center" vertical="center"/>
      <protection locked="0"/>
    </xf>
    <xf numFmtId="49" fontId="0" fillId="8" borderId="24" xfId="9" applyNumberFormat="1" applyFont="1" applyFill="1" applyBorder="1" applyAlignment="1" applyProtection="1">
      <alignment horizontal="left" vertical="center" wrapText="1"/>
      <protection locked="0"/>
    </xf>
    <xf numFmtId="0" fontId="0" fillId="8" borderId="24" xfId="9" applyFont="1" applyFill="1" applyBorder="1" applyAlignment="1" applyProtection="1">
      <alignment horizontal="left" vertical="center" wrapText="1"/>
      <protection locked="0"/>
    </xf>
    <xf numFmtId="0" fontId="0" fillId="8" borderId="24" xfId="9" applyFont="1" applyFill="1" applyBorder="1" applyAlignment="1" applyProtection="1">
      <alignment horizontal="center" vertical="center" wrapText="1"/>
      <protection locked="0"/>
    </xf>
    <xf numFmtId="167" fontId="0" fillId="8" borderId="24" xfId="9" applyNumberFormat="1" applyFont="1" applyFill="1" applyBorder="1" applyAlignment="1" applyProtection="1">
      <alignment vertical="center"/>
      <protection locked="0"/>
    </xf>
    <xf numFmtId="4" fontId="0" fillId="8" borderId="24" xfId="9" applyNumberFormat="1" applyFont="1" applyFill="1" applyBorder="1" applyAlignment="1" applyProtection="1">
      <alignment vertical="center"/>
      <protection locked="0"/>
    </xf>
    <xf numFmtId="0" fontId="48" fillId="8" borderId="24" xfId="9" applyFont="1" applyFill="1" applyBorder="1" applyAlignment="1" applyProtection="1">
      <alignment horizontal="center" vertical="center"/>
      <protection locked="0"/>
    </xf>
    <xf numFmtId="49" fontId="48" fillId="8" borderId="24" xfId="9" applyNumberFormat="1" applyFont="1" applyFill="1" applyBorder="1" applyAlignment="1" applyProtection="1">
      <alignment horizontal="left" vertical="center" wrapText="1"/>
      <protection locked="0"/>
    </xf>
    <xf numFmtId="0" fontId="48" fillId="8" borderId="24" xfId="9" applyFont="1" applyFill="1" applyBorder="1" applyAlignment="1" applyProtection="1">
      <alignment horizontal="left" vertical="center" wrapText="1"/>
      <protection locked="0"/>
    </xf>
    <xf numFmtId="0" fontId="48" fillId="8" borderId="24" xfId="9" applyFont="1" applyFill="1" applyBorder="1" applyAlignment="1" applyProtection="1">
      <alignment horizontal="center" vertical="center" wrapText="1"/>
      <protection locked="0"/>
    </xf>
    <xf numFmtId="167" fontId="48" fillId="8" borderId="24" xfId="9" applyNumberFormat="1" applyFont="1" applyFill="1" applyBorder="1" applyAlignment="1" applyProtection="1">
      <alignment vertical="center"/>
      <protection locked="0"/>
    </xf>
    <xf numFmtId="4" fontId="48" fillId="8" borderId="24" xfId="9" applyNumberFormat="1" applyFont="1" applyFill="1" applyBorder="1" applyAlignment="1" applyProtection="1">
      <alignment vertical="center"/>
      <protection locked="0"/>
    </xf>
    <xf numFmtId="0" fontId="0" fillId="9" borderId="24" xfId="9" applyFont="1" applyFill="1" applyBorder="1" applyAlignment="1" applyProtection="1">
      <alignment horizontal="center" vertical="center"/>
      <protection locked="0"/>
    </xf>
    <xf numFmtId="49" fontId="0" fillId="9" borderId="24" xfId="9" applyNumberFormat="1" applyFont="1" applyFill="1" applyBorder="1" applyAlignment="1" applyProtection="1">
      <alignment horizontal="left" vertical="center" wrapText="1"/>
      <protection locked="0"/>
    </xf>
    <xf numFmtId="0" fontId="0" fillId="9" borderId="24" xfId="9" applyFont="1" applyFill="1" applyBorder="1" applyAlignment="1" applyProtection="1">
      <alignment horizontal="left" vertical="center" wrapText="1"/>
      <protection locked="0"/>
    </xf>
    <xf numFmtId="0" fontId="0" fillId="9" borderId="24" xfId="9" applyFont="1" applyFill="1" applyBorder="1" applyAlignment="1" applyProtection="1">
      <alignment horizontal="center" vertical="center" wrapText="1"/>
      <protection locked="0"/>
    </xf>
    <xf numFmtId="167" fontId="0" fillId="9" borderId="24" xfId="9" applyNumberFormat="1" applyFont="1" applyFill="1" applyBorder="1" applyAlignment="1" applyProtection="1">
      <alignment vertical="center"/>
      <protection locked="0"/>
    </xf>
    <xf numFmtId="4" fontId="0" fillId="9" borderId="24" xfId="9" applyNumberFormat="1" applyFont="1" applyFill="1" applyBorder="1" applyAlignment="1" applyProtection="1">
      <alignment vertical="center"/>
      <protection locked="0"/>
    </xf>
  </cellXfs>
  <cellStyles count="10">
    <cellStyle name="Hypertextový odkaz 2" xfId="7"/>
    <cellStyle name="Normální" xfId="0" builtinId="0" customBuiltin="1"/>
    <cellStyle name="Normální 2" xfId="2"/>
    <cellStyle name="Normální 2 2" xfId="4"/>
    <cellStyle name="Normální 3" xfId="5"/>
    <cellStyle name="Normální 3 2" xfId="3"/>
    <cellStyle name="Normální 4" xfId="6"/>
    <cellStyle name="Normální 5" xfId="8"/>
    <cellStyle name="Normální 6" xfId="9"/>
    <cellStyle name="normální_Brno_Spitalka" xfId="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10" Type="http://schemas.openxmlformats.org/officeDocument/2006/relationships/externalLink" Target="externalLinks/externalLink7.xml"/><Relationship Id="rId19" Type="http://schemas.openxmlformats.org/officeDocument/2006/relationships/styles" Target="styles.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xfrm>
          <a:off x="0" y="0"/>
          <a:ext cx="276860" cy="276860"/>
        </a:xfrm>
        <a:prstGeom prst="rect">
          <a:avLst/>
        </a:prstGeom>
      </xdr:spPr>
    </xdr:pic>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ZALOHA/Dobr%20734407013/Documents/Rozpo&#269;ty/Optima%20VM/2014/Realizace%20&#250;spor%20energi&#237;%20SOU%20Kr&#225;l&#237;ky/Rozpo&#269;et/Zateplen&#237;%20st&#283;n/Slep&#253;%20rozpo&#269;et%20-%20Realizace%20&#250;spor%20energie%20SOU%20oprav&#225;rensk&#233;,%20Kr&#225;l&#237;ky.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WINDOWS/TEMP/Specifikace-pp.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WINDOWS/TEMP/&#269;.%2041%20Zelen&#253;%20ostrov%20roz.%20rozpo&#269;tu%20na%20DC%20(bez%20list.%20v&#253;stupu)/Rozpo&#269;et%20stavby%20dle%20DC/sa_SO51_4_vv_0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AKVIZICE\GAJDA\NABIDKY\CEDOK_VN\NAB_CED3.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Documents%20and%20Settings/7/Plocha/Michal/Rozpo&#269;ty/Brot&#225;nek%20Ale&#353;/M&#352;%20Slivenec/Rozpo&#269;et/Pracovn&#237;%20k%2011.7.2010/po&#382;&#225;rn&#237;%20koridor/Slivenec-rozpoce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004%20-%20Stavebn&#237;%20&#250;pravy%20BD%20Mil&#237;n%20-%20blok%20I,%20&#352;koln&#237;%20&#269;.p.%20237,%20238,%20239%20%5bzad&#225;n&#237;%5d.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ZALOHA/Dobr%20734407013/Documents/Rozpo&#269;ty/Optima%20VM/2015/Moravsk&#225;%20T&#345;ebov&#225;/Kr&#225;l&#237;ky/SO%2005%20-%20Elektroinstalac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ZALOHA/Dobr%20734407013/Documents/Rozpo&#269;ty/Optima%20VM/2016/Rekontrukce%20op&#283;rn&#233;%20zdi%20u%20chr&#225;mu%20v%20Lu&#382;i/SO-02/Rekonstrukce%20ohradn&#221;%20zdi%20v%20are&#223;lu%20Panny%20Marie%20na%20Chlumku%20v%20Lu&#215;i%20-%20Nab&#221;dkov&#345;%20rozpo&#340;et%20pro%20VZ.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dmin/Desktop/Gar&#225;&#382;e%20Jind&#345;ich&#367;v%20Hradec/Rozpo&#269;et%20-%20Jind&#345;ich&#367;v%20Hradec%20-%20v&#253;stavba%20gar&#225;&#382;&#237;%20pro%20vozidla%20KOV.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remn&#237;%20archiv%20a.s/Zak&#225;zky%20rok%202001/22%20Zelen&#253;%20ostrov%20SP/Kniha%20spec.+%20v&#253;kaz%20v&#253;m&#283;r%20TENDR%203.%20stavba/SO%2011.1%20A%20Architektonicko-stavebn&#237;%20autorizovan&#253;%20Helik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napojovacady.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Users\Admin\Desktop\Kr&#225;l&#237;ky\SO%2005%20-%20Elektroinstalac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ynology\05%20cen&#237;ky\Users\Ji&#345;&#237;%20&#352;&#237;ma\CloudStation\EVORA%20CLOUD\00%20CEN&#205;KY\CEN&#205;KY%20INTERN&#205;\_CEN&#205;K%20PICHLER%20PRODEJ.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PTK1PTK1aPTK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Zatřídění kódů objektů"/>
      <sheetName val="SO-01a Rekapitulace"/>
      <sheetName val="SO-01a Administrativní budova "/>
      <sheetName val="SO-01a Elektroinstalace (2)"/>
      <sheetName val="SO-01a Elektroinstalace"/>
      <sheetName val="SO-01b Rekapitulace"/>
      <sheetName val="SO-01b Hala dílen "/>
      <sheetName val="SO-02 Rekapitulace"/>
      <sheetName val="SO-02 Domov mládeže"/>
      <sheetName val="SO-02 Elektroinstalace"/>
      <sheetName val="SO-03 Rekapitulace"/>
      <sheetName val="SO-03 Tělocvična"/>
      <sheetName val="SO-03 Elektroinstalace"/>
      <sheetName val="SO-04 Rekapitulace"/>
      <sheetName val="SO-04 Budova teoretické výuky"/>
      <sheetName val="SO-05 Rekapitulace"/>
      <sheetName val="SO-05 Budova odborné výuky"/>
      <sheetName val="SO-05 Elektroinstalace"/>
      <sheetName val="VON"/>
    </sheetNames>
    <sheetDataSet>
      <sheetData sheetId="0"/>
      <sheetData sheetId="1"/>
      <sheetData sheetId="2"/>
      <sheetData sheetId="3"/>
      <sheetData sheetId="4">
        <row r="1">
          <cell r="F1" t="str">
            <v>KRÁLÍKY SOU OPRAVÁRENSKÉ, realizace úspor energie, SO 01a LPS</v>
          </cell>
        </row>
        <row r="3">
          <cell r="F3" t="str">
            <v>Poř.</v>
          </cell>
          <cell r="G3" t="str">
            <v>Typ</v>
          </cell>
          <cell r="H3" t="str">
            <v>Kód</v>
          </cell>
          <cell r="I3" t="str">
            <v>Alter. kód</v>
          </cell>
          <cell r="J3" t="str">
            <v>Popis</v>
          </cell>
          <cell r="K3" t="str">
            <v>MJ</v>
          </cell>
          <cell r="L3" t="str">
            <v>Výměra bez ztr.</v>
          </cell>
          <cell r="M3" t="str">
            <v>Ztratné</v>
          </cell>
          <cell r="N3" t="str">
            <v>Výměra</v>
          </cell>
          <cell r="O3" t="str">
            <v>Jedn. cena</v>
          </cell>
          <cell r="P3" t="str">
            <v>Cena</v>
          </cell>
          <cell r="Q3" t="str">
            <v>Jedn. hmotn.</v>
          </cell>
          <cell r="R3" t="str">
            <v>Hmotnost</v>
          </cell>
          <cell r="S3" t="str">
            <v>Jedn. suť</v>
          </cell>
          <cell r="T3" t="str">
            <v>Suť</v>
          </cell>
          <cell r="U3" t="str">
            <v>Sazba DPH</v>
          </cell>
          <cell r="V3" t="str">
            <v>DPH</v>
          </cell>
          <cell r="W3" t="str">
            <v>Cena s DPH</v>
          </cell>
          <cell r="X3" t="str">
            <v>Komentář</v>
          </cell>
          <cell r="Y3" t="str">
            <v>Objekt</v>
          </cell>
          <cell r="Z3" t="str">
            <v>Oddíl</v>
          </cell>
        </row>
        <row r="5">
          <cell r="J5" t="str">
            <v>SO 01: Hlavní budova a hala dílen</v>
          </cell>
          <cell r="P5">
            <v>817053.28500000003</v>
          </cell>
          <cell r="R5">
            <v>27.039185000000007</v>
          </cell>
          <cell r="T5">
            <v>5.2</v>
          </cell>
          <cell r="U5" t="str">
            <v>_</v>
          </cell>
          <cell r="V5">
            <v>171581.18984999997</v>
          </cell>
          <cell r="W5">
            <v>988634.47484999977</v>
          </cell>
        </row>
        <row r="6">
          <cell r="J6" t="str">
            <v>001: Zemní práce</v>
          </cell>
          <cell r="P6">
            <v>6049.875</v>
          </cell>
          <cell r="R6">
            <v>3.8500000000000006E-3</v>
          </cell>
          <cell r="T6">
            <v>5.2</v>
          </cell>
          <cell r="U6" t="str">
            <v>_</v>
          </cell>
          <cell r="V6">
            <v>1270.4737499999999</v>
          </cell>
          <cell r="W6">
            <v>7320.3487500000001</v>
          </cell>
        </row>
        <row r="7">
          <cell r="F7">
            <v>1</v>
          </cell>
          <cell r="G7" t="str">
            <v>H</v>
          </cell>
          <cell r="H7" t="str">
            <v>00572420</v>
          </cell>
          <cell r="J7" t="str">
            <v>Osivo směs travní parková okrasná</v>
          </cell>
          <cell r="K7" t="str">
            <v>kg</v>
          </cell>
          <cell r="L7">
            <v>3.8500000000000005</v>
          </cell>
          <cell r="N7">
            <v>3.8500000000000005</v>
          </cell>
          <cell r="O7">
            <v>87.5</v>
          </cell>
          <cell r="P7">
            <v>336.87500000000006</v>
          </cell>
          <cell r="Q7">
            <v>1E-3</v>
          </cell>
          <cell r="R7">
            <v>3.8500000000000006E-3</v>
          </cell>
          <cell r="T7">
            <v>0</v>
          </cell>
          <cell r="U7">
            <v>21</v>
          </cell>
          <cell r="V7">
            <v>70.743750000000006</v>
          </cell>
          <cell r="W7">
            <v>407.61875000000009</v>
          </cell>
          <cell r="Y7" t="str">
            <v>SO 01</v>
          </cell>
          <cell r="Z7" t="str">
            <v>001</v>
          </cell>
        </row>
        <row r="8">
          <cell r="J8" t="str">
            <v>220*0,5*0,035</v>
          </cell>
          <cell r="L8">
            <v>3.8500000000000005</v>
          </cell>
          <cell r="U8" t="str">
            <v>_</v>
          </cell>
        </row>
        <row r="9">
          <cell r="F9">
            <v>2</v>
          </cell>
          <cell r="G9" t="str">
            <v>SP</v>
          </cell>
          <cell r="H9" t="str">
            <v>113106123</v>
          </cell>
          <cell r="J9" t="str">
            <v>Rozebrání dlažeb nebo dílců komunikací pro pěší ze zámkových dlaždic</v>
          </cell>
          <cell r="K9" t="str">
            <v>m2</v>
          </cell>
          <cell r="L9">
            <v>20</v>
          </cell>
          <cell r="M9">
            <v>0</v>
          </cell>
          <cell r="N9">
            <v>20</v>
          </cell>
          <cell r="O9">
            <v>46.4</v>
          </cell>
          <cell r="P9">
            <v>928</v>
          </cell>
          <cell r="R9">
            <v>0</v>
          </cell>
          <cell r="S9">
            <v>0.26</v>
          </cell>
          <cell r="T9">
            <v>5.2</v>
          </cell>
          <cell r="U9">
            <v>21</v>
          </cell>
          <cell r="V9">
            <v>194.88</v>
          </cell>
          <cell r="W9">
            <v>1122.8800000000001</v>
          </cell>
          <cell r="Y9" t="str">
            <v>SO 01</v>
          </cell>
          <cell r="Z9" t="str">
            <v>001</v>
          </cell>
        </row>
        <row r="10">
          <cell r="F10">
            <v>3</v>
          </cell>
          <cell r="G10" t="str">
            <v>SP</v>
          </cell>
          <cell r="H10" t="str">
            <v>180402111</v>
          </cell>
          <cell r="J10" t="str">
            <v>Založení parkového trávníku výsevem v rovině a ve svahu do 1:5</v>
          </cell>
          <cell r="K10" t="str">
            <v>m2</v>
          </cell>
          <cell r="L10">
            <v>110</v>
          </cell>
          <cell r="N10">
            <v>110</v>
          </cell>
          <cell r="O10">
            <v>14.7</v>
          </cell>
          <cell r="P10">
            <v>1617</v>
          </cell>
          <cell r="R10">
            <v>0</v>
          </cell>
          <cell r="T10">
            <v>0</v>
          </cell>
          <cell r="U10">
            <v>21</v>
          </cell>
          <cell r="V10">
            <v>339.57</v>
          </cell>
          <cell r="W10">
            <v>1956.57</v>
          </cell>
          <cell r="Y10" t="str">
            <v>SO 01</v>
          </cell>
          <cell r="Z10" t="str">
            <v>001</v>
          </cell>
        </row>
        <row r="11">
          <cell r="J11" t="str">
            <v>220*0,5</v>
          </cell>
          <cell r="L11">
            <v>110</v>
          </cell>
          <cell r="U11" t="str">
            <v>_</v>
          </cell>
        </row>
        <row r="12">
          <cell r="F12">
            <v>4</v>
          </cell>
          <cell r="G12" t="str">
            <v>SP</v>
          </cell>
          <cell r="H12" t="str">
            <v>181301101</v>
          </cell>
          <cell r="J12" t="str">
            <v>Rozprostření ornice tl vrstvy do 100 mm pl do 500 m2 v rovině nebo ve svahu do 1:5</v>
          </cell>
          <cell r="K12" t="str">
            <v>m2</v>
          </cell>
          <cell r="L12">
            <v>110</v>
          </cell>
          <cell r="N12">
            <v>110</v>
          </cell>
          <cell r="O12">
            <v>28.8</v>
          </cell>
          <cell r="P12">
            <v>3168</v>
          </cell>
          <cell r="R12">
            <v>0</v>
          </cell>
          <cell r="T12">
            <v>0</v>
          </cell>
          <cell r="U12">
            <v>21</v>
          </cell>
          <cell r="V12">
            <v>665.28</v>
          </cell>
          <cell r="W12">
            <v>3833.2799999999997</v>
          </cell>
          <cell r="Y12" t="str">
            <v>SO 01</v>
          </cell>
          <cell r="Z12" t="str">
            <v>001</v>
          </cell>
        </row>
        <row r="13">
          <cell r="J13" t="str">
            <v>220*0,5</v>
          </cell>
          <cell r="L13">
            <v>110</v>
          </cell>
          <cell r="U13" t="str">
            <v>_</v>
          </cell>
        </row>
        <row r="14">
          <cell r="U14" t="str">
            <v>_</v>
          </cell>
        </row>
        <row r="15">
          <cell r="J15" t="str">
            <v>005: Komunikace</v>
          </cell>
          <cell r="P15">
            <v>20568.099999999999</v>
          </cell>
          <cell r="R15">
            <v>8.3676750000000002</v>
          </cell>
          <cell r="T15">
            <v>0</v>
          </cell>
          <cell r="U15" t="str">
            <v>_</v>
          </cell>
          <cell r="V15">
            <v>4319.3009999999995</v>
          </cell>
          <cell r="W15">
            <v>24887.400999999998</v>
          </cell>
        </row>
        <row r="16">
          <cell r="F16">
            <v>1</v>
          </cell>
          <cell r="G16" t="str">
            <v>SP</v>
          </cell>
          <cell r="H16" t="str">
            <v>564251111</v>
          </cell>
          <cell r="J16" t="str">
            <v>Podklad nebo podsyp ze štěrkopísku ŠP tl 150 mm</v>
          </cell>
          <cell r="K16" t="str">
            <v>m2</v>
          </cell>
          <cell r="L16">
            <v>20</v>
          </cell>
          <cell r="N16">
            <v>20</v>
          </cell>
          <cell r="O16">
            <v>87.9</v>
          </cell>
          <cell r="P16">
            <v>1758</v>
          </cell>
          <cell r="R16">
            <v>0</v>
          </cell>
          <cell r="T16">
            <v>0</v>
          </cell>
          <cell r="U16">
            <v>21</v>
          </cell>
          <cell r="V16">
            <v>369.18</v>
          </cell>
          <cell r="W16">
            <v>2127.1799999999998</v>
          </cell>
          <cell r="Y16" t="str">
            <v>SO 01</v>
          </cell>
          <cell r="Z16" t="str">
            <v>005</v>
          </cell>
        </row>
        <row r="17">
          <cell r="F17">
            <v>2</v>
          </cell>
          <cell r="G17" t="str">
            <v>SP</v>
          </cell>
          <cell r="H17" t="str">
            <v>572331111</v>
          </cell>
          <cell r="J17" t="str">
            <v>Vyspravení krytu vozovky po překopech obalovaným kamenivem tl 50 mm</v>
          </cell>
          <cell r="K17" t="str">
            <v>m2</v>
          </cell>
          <cell r="L17">
            <v>24.5</v>
          </cell>
          <cell r="N17">
            <v>24.5</v>
          </cell>
          <cell r="O17">
            <v>232</v>
          </cell>
          <cell r="P17">
            <v>5684</v>
          </cell>
          <cell r="Q17">
            <v>0.13188</v>
          </cell>
          <cell r="R17">
            <v>3.2310599999999998</v>
          </cell>
          <cell r="T17">
            <v>0</v>
          </cell>
          <cell r="U17">
            <v>21</v>
          </cell>
          <cell r="V17">
            <v>1193.6399999999999</v>
          </cell>
          <cell r="W17">
            <v>6877.6399999999994</v>
          </cell>
          <cell r="Y17" t="str">
            <v>SO 01</v>
          </cell>
          <cell r="Z17" t="str">
            <v>005</v>
          </cell>
        </row>
        <row r="18">
          <cell r="J18" t="str">
            <v>70*0,35</v>
          </cell>
          <cell r="L18">
            <v>24.5</v>
          </cell>
          <cell r="U18" t="str">
            <v>_</v>
          </cell>
        </row>
        <row r="19">
          <cell r="F19">
            <v>3</v>
          </cell>
          <cell r="G19" t="str">
            <v>SP</v>
          </cell>
          <cell r="H19" t="str">
            <v>572341111</v>
          </cell>
          <cell r="J19" t="str">
            <v>Vyspravení krytu vozovky po překopech asfaltovým betonem ACO (AB) tl 50 mm</v>
          </cell>
          <cell r="K19" t="str">
            <v>m2</v>
          </cell>
          <cell r="L19">
            <v>24.5</v>
          </cell>
          <cell r="N19">
            <v>24.5</v>
          </cell>
          <cell r="O19">
            <v>291</v>
          </cell>
          <cell r="P19">
            <v>7129.5</v>
          </cell>
          <cell r="Q19">
            <v>0.12966</v>
          </cell>
          <cell r="R19">
            <v>3.1766700000000001</v>
          </cell>
          <cell r="T19">
            <v>0</v>
          </cell>
          <cell r="U19">
            <v>21</v>
          </cell>
          <cell r="V19">
            <v>1497.1949999999999</v>
          </cell>
          <cell r="W19">
            <v>8626.6949999999997</v>
          </cell>
          <cell r="Y19" t="str">
            <v>SO 01</v>
          </cell>
          <cell r="Z19" t="str">
            <v>005</v>
          </cell>
        </row>
        <row r="20">
          <cell r="J20" t="str">
            <v>70*0,35</v>
          </cell>
          <cell r="L20">
            <v>24.5</v>
          </cell>
          <cell r="U20" t="str">
            <v>_</v>
          </cell>
        </row>
        <row r="21">
          <cell r="F21">
            <v>4</v>
          </cell>
          <cell r="G21" t="str">
            <v>SP</v>
          </cell>
          <cell r="H21" t="str">
            <v>573211111</v>
          </cell>
          <cell r="J21" t="str">
            <v>Postřik živičný spojovací z asfaltu v množství do 0,70 kg/m2</v>
          </cell>
          <cell r="K21" t="str">
            <v>m2</v>
          </cell>
          <cell r="L21">
            <v>24.5</v>
          </cell>
          <cell r="N21">
            <v>24.5</v>
          </cell>
          <cell r="O21">
            <v>10.8</v>
          </cell>
          <cell r="P21">
            <v>264.60000000000002</v>
          </cell>
          <cell r="Q21">
            <v>6.0999999999999997E-4</v>
          </cell>
          <cell r="R21">
            <v>1.4945E-2</v>
          </cell>
          <cell r="T21">
            <v>0</v>
          </cell>
          <cell r="U21">
            <v>21</v>
          </cell>
          <cell r="V21">
            <v>55.566000000000003</v>
          </cell>
          <cell r="W21">
            <v>320.16600000000005</v>
          </cell>
          <cell r="Y21" t="str">
            <v>SO 01</v>
          </cell>
          <cell r="Z21" t="str">
            <v>005</v>
          </cell>
        </row>
        <row r="22">
          <cell r="J22" t="str">
            <v>70*0,35</v>
          </cell>
          <cell r="L22">
            <v>24.5</v>
          </cell>
          <cell r="U22" t="str">
            <v>_</v>
          </cell>
        </row>
        <row r="23">
          <cell r="F23">
            <v>5</v>
          </cell>
          <cell r="G23" t="str">
            <v>H</v>
          </cell>
          <cell r="H23" t="str">
            <v>59245215</v>
          </cell>
          <cell r="J23" t="str">
            <v>Dlažba zámková VLNKA přírodní 22,1x10,9x6 cm</v>
          </cell>
          <cell r="K23" t="str">
            <v>m2</v>
          </cell>
          <cell r="L23">
            <v>2</v>
          </cell>
          <cell r="M23">
            <v>0</v>
          </cell>
          <cell r="N23">
            <v>2</v>
          </cell>
          <cell r="O23">
            <v>246</v>
          </cell>
          <cell r="P23">
            <v>492</v>
          </cell>
          <cell r="Q23">
            <v>0.13</v>
          </cell>
          <cell r="R23">
            <v>0.26</v>
          </cell>
          <cell r="T23">
            <v>0</v>
          </cell>
          <cell r="U23">
            <v>21</v>
          </cell>
          <cell r="V23">
            <v>103.32</v>
          </cell>
          <cell r="W23">
            <v>595.31999999999994</v>
          </cell>
          <cell r="Y23" t="str">
            <v>SO 01</v>
          </cell>
          <cell r="Z23" t="str">
            <v>005</v>
          </cell>
        </row>
        <row r="24">
          <cell r="F24">
            <v>6</v>
          </cell>
          <cell r="G24" t="str">
            <v>SP</v>
          </cell>
          <cell r="H24" t="str">
            <v>596211110</v>
          </cell>
          <cell r="J24" t="str">
            <v>Kladení zámkové dlažby komunikací pro pěší tl 60 mm skupiny A pl do 50 m2</v>
          </cell>
          <cell r="K24" t="str">
            <v>m2</v>
          </cell>
          <cell r="L24">
            <v>20</v>
          </cell>
          <cell r="M24">
            <v>0</v>
          </cell>
          <cell r="N24">
            <v>20</v>
          </cell>
          <cell r="O24">
            <v>262</v>
          </cell>
          <cell r="P24">
            <v>5240</v>
          </cell>
          <cell r="Q24">
            <v>8.4250000000000005E-2</v>
          </cell>
          <cell r="R24">
            <v>1.6850000000000001</v>
          </cell>
          <cell r="T24">
            <v>0</v>
          </cell>
          <cell r="U24">
            <v>21</v>
          </cell>
          <cell r="V24">
            <v>1100.3999999999999</v>
          </cell>
          <cell r="W24">
            <v>6340.4</v>
          </cell>
          <cell r="Y24" t="str">
            <v>SO 01</v>
          </cell>
          <cell r="Z24" t="str">
            <v>005</v>
          </cell>
        </row>
        <row r="25">
          <cell r="U25" t="str">
            <v>_</v>
          </cell>
        </row>
        <row r="26">
          <cell r="J26" t="str">
            <v>009: Ostatní konstrukce a práce</v>
          </cell>
          <cell r="P26">
            <v>13354.380000000001</v>
          </cell>
          <cell r="R26">
            <v>0</v>
          </cell>
          <cell r="T26">
            <v>0</v>
          </cell>
          <cell r="U26" t="str">
            <v>_</v>
          </cell>
          <cell r="V26">
            <v>2804.4197999999997</v>
          </cell>
          <cell r="W26">
            <v>16158.799800000001</v>
          </cell>
        </row>
        <row r="27">
          <cell r="F27">
            <v>1</v>
          </cell>
          <cell r="G27" t="str">
            <v>SP</v>
          </cell>
          <cell r="H27" t="str">
            <v>979054451</v>
          </cell>
          <cell r="J27" t="str">
            <v>Očištění vybouraných zámkových dlaždic s původním spárováním z kameniva těženého</v>
          </cell>
          <cell r="K27" t="str">
            <v>m2</v>
          </cell>
          <cell r="L27">
            <v>20</v>
          </cell>
          <cell r="N27">
            <v>20</v>
          </cell>
          <cell r="O27">
            <v>48.8</v>
          </cell>
          <cell r="P27">
            <v>976</v>
          </cell>
          <cell r="R27">
            <v>0</v>
          </cell>
          <cell r="T27">
            <v>0</v>
          </cell>
          <cell r="U27">
            <v>21</v>
          </cell>
          <cell r="V27">
            <v>204.95999999999998</v>
          </cell>
          <cell r="W27">
            <v>1180.96</v>
          </cell>
          <cell r="Y27" t="str">
            <v>SO 01</v>
          </cell>
          <cell r="Z27" t="str">
            <v>009</v>
          </cell>
        </row>
        <row r="28">
          <cell r="F28">
            <v>2</v>
          </cell>
          <cell r="G28" t="str">
            <v>SP</v>
          </cell>
          <cell r="H28" t="str">
            <v>979081111</v>
          </cell>
          <cell r="J28" t="str">
            <v>Odvoz suti a vybouraných hmot na skládku do 1 km</v>
          </cell>
          <cell r="K28" t="str">
            <v>t</v>
          </cell>
          <cell r="L28">
            <v>10.33</v>
          </cell>
          <cell r="N28">
            <v>10.33</v>
          </cell>
          <cell r="O28">
            <v>352</v>
          </cell>
          <cell r="P28">
            <v>3636.16</v>
          </cell>
          <cell r="R28">
            <v>0</v>
          </cell>
          <cell r="T28">
            <v>0</v>
          </cell>
          <cell r="U28">
            <v>21</v>
          </cell>
          <cell r="V28">
            <v>763.59359999999992</v>
          </cell>
          <cell r="W28">
            <v>4399.7536</v>
          </cell>
          <cell r="Y28" t="str">
            <v>SO 01</v>
          </cell>
          <cell r="Z28" t="str">
            <v>009</v>
          </cell>
        </row>
        <row r="29">
          <cell r="J29" t="str">
            <v>70*0,35*0,2*1,7+2</v>
          </cell>
          <cell r="L29">
            <v>10.33</v>
          </cell>
          <cell r="U29" t="str">
            <v>_</v>
          </cell>
        </row>
        <row r="30">
          <cell r="F30">
            <v>3</v>
          </cell>
          <cell r="G30" t="str">
            <v>SP</v>
          </cell>
          <cell r="H30" t="str">
            <v>979081121</v>
          </cell>
          <cell r="J30" t="str">
            <v>Odvoz suti a vybouraných hmot na skládku ZKD 1 km přes 1 km</v>
          </cell>
          <cell r="K30" t="str">
            <v>t</v>
          </cell>
          <cell r="L30">
            <v>103.3</v>
          </cell>
          <cell r="N30">
            <v>103.3</v>
          </cell>
          <cell r="O30">
            <v>13.4</v>
          </cell>
          <cell r="P30">
            <v>1384.22</v>
          </cell>
          <cell r="R30">
            <v>0</v>
          </cell>
          <cell r="T30">
            <v>0</v>
          </cell>
          <cell r="U30">
            <v>21</v>
          </cell>
          <cell r="V30">
            <v>290.68619999999999</v>
          </cell>
          <cell r="W30">
            <v>1674.9061999999999</v>
          </cell>
          <cell r="Y30" t="str">
            <v>SO 01</v>
          </cell>
          <cell r="Z30" t="str">
            <v>009</v>
          </cell>
        </row>
        <row r="31">
          <cell r="J31" t="str">
            <v>70*0,35*0,2*1,7*10+2*10</v>
          </cell>
          <cell r="L31">
            <v>103.3</v>
          </cell>
          <cell r="U31" t="str">
            <v>_</v>
          </cell>
        </row>
        <row r="32">
          <cell r="F32">
            <v>4</v>
          </cell>
          <cell r="G32" t="str">
            <v>SP</v>
          </cell>
          <cell r="H32" t="str">
            <v>979098231</v>
          </cell>
          <cell r="J32" t="str">
            <v>Poplatek za uložení stavebního směsného odpadu na skládce (skládkovné)</v>
          </cell>
          <cell r="K32" t="str">
            <v>t</v>
          </cell>
          <cell r="L32">
            <v>2</v>
          </cell>
          <cell r="M32">
            <v>0</v>
          </cell>
          <cell r="N32">
            <v>2</v>
          </cell>
          <cell r="O32">
            <v>1180</v>
          </cell>
          <cell r="P32">
            <v>2360</v>
          </cell>
          <cell r="R32">
            <v>0</v>
          </cell>
          <cell r="T32">
            <v>0</v>
          </cell>
          <cell r="U32">
            <v>21</v>
          </cell>
          <cell r="V32">
            <v>495.59999999999997</v>
          </cell>
          <cell r="W32">
            <v>2855.6</v>
          </cell>
          <cell r="Y32" t="str">
            <v>SO 01</v>
          </cell>
          <cell r="Z32" t="str">
            <v>009</v>
          </cell>
        </row>
        <row r="33">
          <cell r="F33">
            <v>5</v>
          </cell>
          <cell r="G33" t="str">
            <v>SP</v>
          </cell>
          <cell r="H33" t="str">
            <v>979099145</v>
          </cell>
          <cell r="J33" t="str">
            <v>Poplatek za uložení odpadu z asfaltových povrchů na skládce (skládkovné)</v>
          </cell>
          <cell r="K33" t="str">
            <v>t</v>
          </cell>
          <cell r="L33">
            <v>8.33</v>
          </cell>
          <cell r="N33">
            <v>8.33</v>
          </cell>
          <cell r="O33">
            <v>600</v>
          </cell>
          <cell r="P33">
            <v>4998</v>
          </cell>
          <cell r="R33">
            <v>0</v>
          </cell>
          <cell r="T33">
            <v>0</v>
          </cell>
          <cell r="U33">
            <v>21</v>
          </cell>
          <cell r="V33">
            <v>1049.58</v>
          </cell>
          <cell r="W33">
            <v>6047.58</v>
          </cell>
          <cell r="Y33" t="str">
            <v>SO 01</v>
          </cell>
          <cell r="Z33" t="str">
            <v>009</v>
          </cell>
        </row>
        <row r="34">
          <cell r="J34" t="str">
            <v>70*0,35*0,2*1,7</v>
          </cell>
          <cell r="L34">
            <v>8.33</v>
          </cell>
          <cell r="U34" t="str">
            <v>_</v>
          </cell>
        </row>
        <row r="35">
          <cell r="U35" t="str">
            <v>_</v>
          </cell>
        </row>
        <row r="36">
          <cell r="J36" t="str">
            <v>046: Zemní práce pro montážní práce</v>
          </cell>
          <cell r="P36">
            <v>83902.66</v>
          </cell>
          <cell r="R36">
            <v>16.66</v>
          </cell>
          <cell r="T36">
            <v>0</v>
          </cell>
          <cell r="U36" t="str">
            <v>_</v>
          </cell>
          <cell r="V36">
            <v>17619.5586</v>
          </cell>
          <cell r="W36">
            <v>101522.21859999999</v>
          </cell>
        </row>
        <row r="37">
          <cell r="F37">
            <v>1</v>
          </cell>
          <cell r="G37" t="str">
            <v>MP</v>
          </cell>
          <cell r="H37" t="str">
            <v>460030172</v>
          </cell>
          <cell r="J37" t="str">
            <v>Odstranění podkladu nebo krytu komunikace ze živice tloušťky do 10 cm</v>
          </cell>
          <cell r="K37" t="str">
            <v>m2</v>
          </cell>
          <cell r="L37">
            <v>24.5</v>
          </cell>
          <cell r="N37">
            <v>24.5</v>
          </cell>
          <cell r="O37">
            <v>173</v>
          </cell>
          <cell r="P37">
            <v>4238.5</v>
          </cell>
          <cell r="R37">
            <v>0</v>
          </cell>
          <cell r="T37">
            <v>0</v>
          </cell>
          <cell r="U37">
            <v>21</v>
          </cell>
          <cell r="V37">
            <v>890.08499999999992</v>
          </cell>
          <cell r="W37">
            <v>5128.585</v>
          </cell>
          <cell r="Y37" t="str">
            <v>SO 01</v>
          </cell>
          <cell r="Z37" t="str">
            <v>046</v>
          </cell>
        </row>
        <row r="38">
          <cell r="J38" t="str">
            <v>70*0,35</v>
          </cell>
          <cell r="L38">
            <v>24.5</v>
          </cell>
          <cell r="U38" t="str">
            <v>_</v>
          </cell>
        </row>
        <row r="39">
          <cell r="F39">
            <v>2</v>
          </cell>
          <cell r="G39" t="str">
            <v>MP</v>
          </cell>
          <cell r="H39" t="str">
            <v>460030192</v>
          </cell>
          <cell r="J39" t="str">
            <v>Řezání podkladu nebo krytu živičného tloušťky do 10 cm</v>
          </cell>
          <cell r="K39" t="str">
            <v>m</v>
          </cell>
          <cell r="L39">
            <v>140</v>
          </cell>
          <cell r="N39">
            <v>140</v>
          </cell>
          <cell r="O39">
            <v>86.5</v>
          </cell>
          <cell r="P39">
            <v>12110</v>
          </cell>
          <cell r="R39">
            <v>0</v>
          </cell>
          <cell r="T39">
            <v>0</v>
          </cell>
          <cell r="U39">
            <v>21</v>
          </cell>
          <cell r="V39">
            <v>2543.1</v>
          </cell>
          <cell r="W39">
            <v>14653.1</v>
          </cell>
          <cell r="Y39" t="str">
            <v>SO 01</v>
          </cell>
          <cell r="Z39" t="str">
            <v>046</v>
          </cell>
        </row>
        <row r="40">
          <cell r="J40" t="str">
            <v>70*2</v>
          </cell>
          <cell r="L40">
            <v>140</v>
          </cell>
          <cell r="U40" t="str">
            <v>_</v>
          </cell>
        </row>
        <row r="41">
          <cell r="F41">
            <v>3</v>
          </cell>
          <cell r="G41" t="str">
            <v>MP</v>
          </cell>
          <cell r="H41" t="str">
            <v>460200153</v>
          </cell>
          <cell r="J41" t="str">
            <v>Hloubení kabelových nezapažených rýh ručně š 35 cm, hl 70 cm, v hornině tř 3</v>
          </cell>
          <cell r="K41" t="str">
            <v>m</v>
          </cell>
          <cell r="L41">
            <v>340</v>
          </cell>
          <cell r="N41">
            <v>340</v>
          </cell>
          <cell r="O41">
            <v>99.5</v>
          </cell>
          <cell r="P41">
            <v>33830</v>
          </cell>
          <cell r="R41">
            <v>0</v>
          </cell>
          <cell r="T41">
            <v>0</v>
          </cell>
          <cell r="U41">
            <v>21</v>
          </cell>
          <cell r="V41">
            <v>7104.3</v>
          </cell>
          <cell r="W41">
            <v>40934.300000000003</v>
          </cell>
          <cell r="Y41" t="str">
            <v>SO 01</v>
          </cell>
          <cell r="Z41" t="str">
            <v>046</v>
          </cell>
        </row>
        <row r="42">
          <cell r="F42">
            <v>4</v>
          </cell>
          <cell r="G42" t="str">
            <v>MP</v>
          </cell>
          <cell r="H42" t="str">
            <v>460560153</v>
          </cell>
          <cell r="J42" t="str">
            <v>Zásyp rýh ručně šířky 35 cm, hloubky 70 cm, z horniny třídy 3</v>
          </cell>
          <cell r="K42" t="str">
            <v>m</v>
          </cell>
          <cell r="L42">
            <v>340</v>
          </cell>
          <cell r="N42">
            <v>340</v>
          </cell>
          <cell r="O42">
            <v>57.4</v>
          </cell>
          <cell r="P42">
            <v>19516</v>
          </cell>
          <cell r="R42">
            <v>0</v>
          </cell>
          <cell r="T42">
            <v>0</v>
          </cell>
          <cell r="U42">
            <v>21</v>
          </cell>
          <cell r="V42">
            <v>4098.3599999999997</v>
          </cell>
          <cell r="W42">
            <v>23614.36</v>
          </cell>
          <cell r="Y42" t="str">
            <v>SO 01</v>
          </cell>
          <cell r="Z42" t="str">
            <v>046</v>
          </cell>
        </row>
        <row r="43">
          <cell r="F43">
            <v>5</v>
          </cell>
          <cell r="G43" t="str">
            <v>MP</v>
          </cell>
          <cell r="H43" t="str">
            <v>460620013</v>
          </cell>
          <cell r="J43" t="str">
            <v>Provizorní úprava terénu se zhutněním, v hornině tř 3</v>
          </cell>
          <cell r="K43" t="str">
            <v>m2</v>
          </cell>
          <cell r="L43">
            <v>170</v>
          </cell>
          <cell r="N43">
            <v>170</v>
          </cell>
          <cell r="O43">
            <v>28.1</v>
          </cell>
          <cell r="P43">
            <v>4777</v>
          </cell>
          <cell r="R43">
            <v>0</v>
          </cell>
          <cell r="T43">
            <v>0</v>
          </cell>
          <cell r="U43">
            <v>21</v>
          </cell>
          <cell r="V43">
            <v>1003.17</v>
          </cell>
          <cell r="W43">
            <v>5780.17</v>
          </cell>
          <cell r="Y43" t="str">
            <v>SO 01</v>
          </cell>
          <cell r="Z43" t="str">
            <v>046</v>
          </cell>
        </row>
        <row r="44">
          <cell r="F44">
            <v>6</v>
          </cell>
          <cell r="G44" t="str">
            <v>H</v>
          </cell>
          <cell r="H44" t="str">
            <v>58337344</v>
          </cell>
          <cell r="J44" t="str">
            <v>Štěrkopísek frakce 0-32 třída A</v>
          </cell>
          <cell r="K44" t="str">
            <v>t</v>
          </cell>
          <cell r="L44">
            <v>8.33</v>
          </cell>
          <cell r="N44">
            <v>8.33</v>
          </cell>
          <cell r="O44">
            <v>376</v>
          </cell>
          <cell r="P44">
            <v>3132.08</v>
          </cell>
          <cell r="Q44">
            <v>1</v>
          </cell>
          <cell r="R44">
            <v>8.33</v>
          </cell>
          <cell r="T44">
            <v>0</v>
          </cell>
          <cell r="U44">
            <v>21</v>
          </cell>
          <cell r="V44">
            <v>657.73680000000002</v>
          </cell>
          <cell r="W44">
            <v>3789.8168000000001</v>
          </cell>
          <cell r="Y44" t="str">
            <v>SO 01</v>
          </cell>
          <cell r="Z44" t="str">
            <v>046</v>
          </cell>
        </row>
        <row r="45">
          <cell r="J45" t="str">
            <v>70*0,35*0,2*1,7</v>
          </cell>
          <cell r="L45">
            <v>8.33</v>
          </cell>
          <cell r="U45" t="str">
            <v>_</v>
          </cell>
        </row>
        <row r="46">
          <cell r="F46">
            <v>7</v>
          </cell>
          <cell r="G46" t="str">
            <v>H</v>
          </cell>
          <cell r="H46" t="str">
            <v>58344197</v>
          </cell>
          <cell r="J46" t="str">
            <v>Štěrkodrť frakce 0-63</v>
          </cell>
          <cell r="K46" t="str">
            <v>t</v>
          </cell>
          <cell r="L46">
            <v>8.33</v>
          </cell>
          <cell r="N46">
            <v>8.33</v>
          </cell>
          <cell r="O46">
            <v>276</v>
          </cell>
          <cell r="P46">
            <v>2299.08</v>
          </cell>
          <cell r="Q46">
            <v>1</v>
          </cell>
          <cell r="R46">
            <v>8.33</v>
          </cell>
          <cell r="T46">
            <v>0</v>
          </cell>
          <cell r="U46">
            <v>21</v>
          </cell>
          <cell r="V46">
            <v>482.80679999999995</v>
          </cell>
          <cell r="W46">
            <v>2781.8867999999998</v>
          </cell>
          <cell r="Y46" t="str">
            <v>SO 01</v>
          </cell>
          <cell r="Z46" t="str">
            <v>046</v>
          </cell>
        </row>
        <row r="47">
          <cell r="J47" t="str">
            <v>70*0,35*0,2*1,7</v>
          </cell>
          <cell r="L47">
            <v>8.33</v>
          </cell>
          <cell r="U47" t="str">
            <v>_</v>
          </cell>
        </row>
        <row r="48">
          <cell r="F48">
            <v>8</v>
          </cell>
          <cell r="G48" t="str">
            <v>MP</v>
          </cell>
          <cell r="H48" t="str">
            <v>X27</v>
          </cell>
          <cell r="J48" t="str">
            <v>Ochrana stávajících sítí</v>
          </cell>
          <cell r="K48" t="str">
            <v>sada</v>
          </cell>
          <cell r="L48">
            <v>1</v>
          </cell>
          <cell r="N48">
            <v>1</v>
          </cell>
          <cell r="O48">
            <v>4000</v>
          </cell>
          <cell r="P48">
            <v>4000</v>
          </cell>
          <cell r="R48">
            <v>0</v>
          </cell>
          <cell r="T48">
            <v>0</v>
          </cell>
          <cell r="U48">
            <v>21</v>
          </cell>
          <cell r="V48">
            <v>840</v>
          </cell>
          <cell r="W48">
            <v>4840</v>
          </cell>
          <cell r="Y48" t="str">
            <v>SO 01</v>
          </cell>
          <cell r="Z48" t="str">
            <v>046</v>
          </cell>
        </row>
        <row r="49">
          <cell r="U49" t="str">
            <v>_</v>
          </cell>
        </row>
        <row r="50">
          <cell r="J50" t="str">
            <v>740: Silnoproud</v>
          </cell>
          <cell r="P50">
            <v>693178.2699999999</v>
          </cell>
          <cell r="R50">
            <v>2.00766</v>
          </cell>
          <cell r="T50">
            <v>0</v>
          </cell>
          <cell r="U50" t="str">
            <v>_</v>
          </cell>
          <cell r="V50">
            <v>145567.43669999999</v>
          </cell>
          <cell r="W50">
            <v>838745.70669999986</v>
          </cell>
        </row>
        <row r="51">
          <cell r="F51">
            <v>1</v>
          </cell>
          <cell r="G51" t="str">
            <v>H</v>
          </cell>
          <cell r="H51" t="str">
            <v>34571109</v>
          </cell>
          <cell r="J51" t="str">
            <v>Trubka elektroinstalační pancéřová pevná z PH L3m 8032</v>
          </cell>
          <cell r="K51" t="str">
            <v>m</v>
          </cell>
          <cell r="L51">
            <v>200</v>
          </cell>
          <cell r="N51">
            <v>200</v>
          </cell>
          <cell r="O51">
            <v>73.5</v>
          </cell>
          <cell r="P51">
            <v>14700</v>
          </cell>
          <cell r="Q51">
            <v>2.9E-4</v>
          </cell>
          <cell r="R51">
            <v>5.8000000000000003E-2</v>
          </cell>
          <cell r="T51">
            <v>0</v>
          </cell>
          <cell r="U51">
            <v>21</v>
          </cell>
          <cell r="V51">
            <v>3087</v>
          </cell>
          <cell r="W51">
            <v>17787</v>
          </cell>
          <cell r="Y51" t="str">
            <v>SO 01</v>
          </cell>
          <cell r="Z51" t="str">
            <v>740</v>
          </cell>
        </row>
        <row r="52">
          <cell r="F52">
            <v>2</v>
          </cell>
          <cell r="G52" t="str">
            <v>H</v>
          </cell>
          <cell r="H52" t="str">
            <v>35441073</v>
          </cell>
          <cell r="J52" t="str">
            <v>Drát průměr 10 mm FeZn (190m)</v>
          </cell>
          <cell r="K52" t="str">
            <v>kg</v>
          </cell>
          <cell r="L52">
            <v>117.8</v>
          </cell>
          <cell r="N52">
            <v>117.8</v>
          </cell>
          <cell r="O52">
            <v>34.1</v>
          </cell>
          <cell r="P52">
            <v>4016.98</v>
          </cell>
          <cell r="Q52">
            <v>1E-3</v>
          </cell>
          <cell r="R52">
            <v>0.1178</v>
          </cell>
          <cell r="T52">
            <v>0</v>
          </cell>
          <cell r="U52">
            <v>21</v>
          </cell>
          <cell r="V52">
            <v>843.56579999999997</v>
          </cell>
          <cell r="W52">
            <v>4860.5457999999999</v>
          </cell>
          <cell r="Y52" t="str">
            <v>SO 01</v>
          </cell>
          <cell r="Z52" t="str">
            <v>740</v>
          </cell>
        </row>
        <row r="53">
          <cell r="F53">
            <v>3</v>
          </cell>
          <cell r="G53" t="str">
            <v>H</v>
          </cell>
          <cell r="H53" t="str">
            <v>35441077</v>
          </cell>
          <cell r="J53" t="str">
            <v>Drát průměr 8 mm AlMgSi (1565m)</v>
          </cell>
          <cell r="K53" t="str">
            <v>kg</v>
          </cell>
          <cell r="L53">
            <v>212.3</v>
          </cell>
          <cell r="N53">
            <v>212.3</v>
          </cell>
          <cell r="O53">
            <v>353</v>
          </cell>
          <cell r="P53">
            <v>74941.900000000009</v>
          </cell>
          <cell r="Q53">
            <v>1E-3</v>
          </cell>
          <cell r="R53">
            <v>0.21230000000000002</v>
          </cell>
          <cell r="T53">
            <v>0</v>
          </cell>
          <cell r="U53">
            <v>21</v>
          </cell>
          <cell r="V53">
            <v>15737.799000000001</v>
          </cell>
          <cell r="W53">
            <v>90679.699000000008</v>
          </cell>
          <cell r="Y53" t="str">
            <v>SO 01</v>
          </cell>
          <cell r="Z53" t="str">
            <v>740</v>
          </cell>
        </row>
        <row r="54">
          <cell r="F54">
            <v>4</v>
          </cell>
          <cell r="G54" t="str">
            <v>H</v>
          </cell>
          <cell r="H54" t="str">
            <v>35441540</v>
          </cell>
          <cell r="J54" t="str">
            <v>Podpěra vedení PV21 FeZn na ploché střechy 100 mm</v>
          </cell>
          <cell r="K54" t="str">
            <v>kus</v>
          </cell>
          <cell r="L54">
            <v>950</v>
          </cell>
          <cell r="M54">
            <v>0</v>
          </cell>
          <cell r="N54">
            <v>950</v>
          </cell>
          <cell r="O54">
            <v>115</v>
          </cell>
          <cell r="P54">
            <v>109250</v>
          </cell>
          <cell r="Q54">
            <v>1E-3</v>
          </cell>
          <cell r="R54">
            <v>0.95000000000000007</v>
          </cell>
          <cell r="T54">
            <v>0</v>
          </cell>
          <cell r="U54">
            <v>21</v>
          </cell>
          <cell r="V54">
            <v>22942.5</v>
          </cell>
          <cell r="W54">
            <v>132192.5</v>
          </cell>
          <cell r="Y54" t="str">
            <v>SO 01</v>
          </cell>
          <cell r="Z54" t="str">
            <v>740</v>
          </cell>
        </row>
        <row r="55">
          <cell r="F55">
            <v>5</v>
          </cell>
          <cell r="G55" t="str">
            <v>H</v>
          </cell>
          <cell r="H55" t="str">
            <v>35441560</v>
          </cell>
          <cell r="J55" t="str">
            <v>Podpěra vedení PV23 FeZn na plechové střechy 110 mm</v>
          </cell>
          <cell r="K55" t="str">
            <v>kus</v>
          </cell>
          <cell r="L55">
            <v>40</v>
          </cell>
          <cell r="M55">
            <v>0</v>
          </cell>
          <cell r="N55">
            <v>40</v>
          </cell>
          <cell r="O55">
            <v>11.1</v>
          </cell>
          <cell r="P55">
            <v>444</v>
          </cell>
          <cell r="Q55">
            <v>2.1000000000000001E-4</v>
          </cell>
          <cell r="R55">
            <v>8.4000000000000012E-3</v>
          </cell>
          <cell r="T55">
            <v>0</v>
          </cell>
          <cell r="U55">
            <v>21</v>
          </cell>
          <cell r="V55">
            <v>93.24</v>
          </cell>
          <cell r="W55">
            <v>537.24</v>
          </cell>
          <cell r="Y55" t="str">
            <v>SO 01</v>
          </cell>
          <cell r="Z55" t="str">
            <v>740</v>
          </cell>
        </row>
        <row r="56">
          <cell r="F56">
            <v>6</v>
          </cell>
          <cell r="G56" t="str">
            <v>H</v>
          </cell>
          <cell r="H56" t="str">
            <v>35441830</v>
          </cell>
          <cell r="J56" t="str">
            <v>Úhelník ochranný OU 1.7 na ochranu svodu 1,7 m</v>
          </cell>
          <cell r="K56" t="str">
            <v>kus</v>
          </cell>
          <cell r="L56">
            <v>8</v>
          </cell>
          <cell r="N56">
            <v>8</v>
          </cell>
          <cell r="O56">
            <v>124</v>
          </cell>
          <cell r="P56">
            <v>992</v>
          </cell>
          <cell r="Q56">
            <v>4.1999999999999997E-3</v>
          </cell>
          <cell r="R56">
            <v>3.3599999999999998E-2</v>
          </cell>
          <cell r="T56">
            <v>0</v>
          </cell>
          <cell r="U56">
            <v>21</v>
          </cell>
          <cell r="V56">
            <v>208.32</v>
          </cell>
          <cell r="W56">
            <v>1200.32</v>
          </cell>
          <cell r="Y56" t="str">
            <v>SO 01</v>
          </cell>
          <cell r="Z56" t="str">
            <v>740</v>
          </cell>
        </row>
        <row r="57">
          <cell r="F57">
            <v>7</v>
          </cell>
          <cell r="G57" t="str">
            <v>H</v>
          </cell>
          <cell r="H57" t="str">
            <v>35441836</v>
          </cell>
          <cell r="J57" t="str">
            <v>Držák ochranného úhelníku do zdiva DOU FeZn</v>
          </cell>
          <cell r="K57" t="str">
            <v>kus</v>
          </cell>
          <cell r="L57">
            <v>16</v>
          </cell>
          <cell r="N57">
            <v>16</v>
          </cell>
          <cell r="O57">
            <v>19.899999999999999</v>
          </cell>
          <cell r="P57">
            <v>318.39999999999998</v>
          </cell>
          <cell r="Q57">
            <v>3.2000000000000003E-4</v>
          </cell>
          <cell r="R57">
            <v>5.1200000000000004E-3</v>
          </cell>
          <cell r="T57">
            <v>0</v>
          </cell>
          <cell r="U57">
            <v>21</v>
          </cell>
          <cell r="V57">
            <v>66.86399999999999</v>
          </cell>
          <cell r="W57">
            <v>385.26399999999995</v>
          </cell>
          <cell r="Y57" t="str">
            <v>SO 01</v>
          </cell>
          <cell r="Z57" t="str">
            <v>740</v>
          </cell>
        </row>
        <row r="58">
          <cell r="F58">
            <v>8</v>
          </cell>
          <cell r="G58" t="str">
            <v>H</v>
          </cell>
          <cell r="H58" t="str">
            <v>35441860</v>
          </cell>
          <cell r="J58" t="str">
            <v>Svorka k jímací tyči-4 šrouby</v>
          </cell>
          <cell r="K58" t="str">
            <v>kus</v>
          </cell>
          <cell r="L58">
            <v>43</v>
          </cell>
          <cell r="N58">
            <v>43</v>
          </cell>
          <cell r="O58">
            <v>27.2</v>
          </cell>
          <cell r="P58">
            <v>1169.5999999999999</v>
          </cell>
          <cell r="Q58">
            <v>4.2999999999999999E-4</v>
          </cell>
          <cell r="R58">
            <v>1.8489999999999999E-2</v>
          </cell>
          <cell r="T58">
            <v>0</v>
          </cell>
          <cell r="U58">
            <v>21</v>
          </cell>
          <cell r="V58">
            <v>245.61599999999999</v>
          </cell>
          <cell r="W58">
            <v>1415.2159999999999</v>
          </cell>
          <cell r="Y58" t="str">
            <v>SO 01</v>
          </cell>
          <cell r="Z58" t="str">
            <v>740</v>
          </cell>
        </row>
        <row r="59">
          <cell r="F59">
            <v>9</v>
          </cell>
          <cell r="G59" t="str">
            <v>H</v>
          </cell>
          <cell r="H59" t="str">
            <v>35441875</v>
          </cell>
          <cell r="J59" t="str">
            <v>Svorka křížová SK pro vodič D6-10 mm</v>
          </cell>
          <cell r="K59" t="str">
            <v>kus</v>
          </cell>
          <cell r="L59">
            <v>18</v>
          </cell>
          <cell r="M59">
            <v>0</v>
          </cell>
          <cell r="N59">
            <v>18</v>
          </cell>
          <cell r="O59">
            <v>17.100000000000001</v>
          </cell>
          <cell r="P59">
            <v>307.8</v>
          </cell>
          <cell r="Q59">
            <v>1.6000000000000001E-4</v>
          </cell>
          <cell r="R59">
            <v>2.8800000000000002E-3</v>
          </cell>
          <cell r="T59">
            <v>0</v>
          </cell>
          <cell r="U59">
            <v>21</v>
          </cell>
          <cell r="V59">
            <v>64.638000000000005</v>
          </cell>
          <cell r="W59">
            <v>372.43799999999999</v>
          </cell>
          <cell r="Y59" t="str">
            <v>SO 01</v>
          </cell>
          <cell r="Z59" t="str">
            <v>740</v>
          </cell>
        </row>
        <row r="60">
          <cell r="F60">
            <v>10</v>
          </cell>
          <cell r="G60" t="str">
            <v>H</v>
          </cell>
          <cell r="H60" t="str">
            <v>35441885</v>
          </cell>
          <cell r="J60" t="str">
            <v>Svorka spojovací SS pro lano D8-10 mm</v>
          </cell>
          <cell r="K60" t="str">
            <v>kus</v>
          </cell>
          <cell r="L60">
            <v>396</v>
          </cell>
          <cell r="N60">
            <v>396</v>
          </cell>
          <cell r="O60">
            <v>7.44</v>
          </cell>
          <cell r="P60">
            <v>2946.2400000000002</v>
          </cell>
          <cell r="Q60">
            <v>2.3000000000000001E-4</v>
          </cell>
          <cell r="R60">
            <v>9.1080000000000008E-2</v>
          </cell>
          <cell r="T60">
            <v>0</v>
          </cell>
          <cell r="U60">
            <v>21</v>
          </cell>
          <cell r="V60">
            <v>618.71040000000005</v>
          </cell>
          <cell r="W60">
            <v>3564.9504000000002</v>
          </cell>
          <cell r="Y60" t="str">
            <v>SO 01</v>
          </cell>
          <cell r="Z60" t="str">
            <v>740</v>
          </cell>
        </row>
        <row r="61">
          <cell r="F61">
            <v>11</v>
          </cell>
          <cell r="G61" t="str">
            <v>H</v>
          </cell>
          <cell r="H61" t="str">
            <v>35441895</v>
          </cell>
          <cell r="J61" t="str">
            <v>Svorka připojovací SP1 k připojení kovových částí</v>
          </cell>
          <cell r="K61" t="str">
            <v>kus</v>
          </cell>
          <cell r="L61">
            <v>30</v>
          </cell>
          <cell r="N61">
            <v>30</v>
          </cell>
          <cell r="O61">
            <v>9.93</v>
          </cell>
          <cell r="P61">
            <v>297.89999999999998</v>
          </cell>
          <cell r="Q61">
            <v>1.6000000000000001E-4</v>
          </cell>
          <cell r="R61">
            <v>4.8000000000000004E-3</v>
          </cell>
          <cell r="T61">
            <v>0</v>
          </cell>
          <cell r="U61">
            <v>21</v>
          </cell>
          <cell r="V61">
            <v>62.55899999999999</v>
          </cell>
          <cell r="W61">
            <v>360.45899999999995</v>
          </cell>
          <cell r="Y61" t="str">
            <v>SO 01</v>
          </cell>
          <cell r="Z61" t="str">
            <v>740</v>
          </cell>
        </row>
        <row r="62">
          <cell r="F62">
            <v>12</v>
          </cell>
          <cell r="G62" t="str">
            <v>H</v>
          </cell>
          <cell r="H62" t="str">
            <v>35441905</v>
          </cell>
          <cell r="J62" t="str">
            <v>Svorka připojovací SOc k připojení okapových žlabů</v>
          </cell>
          <cell r="K62" t="str">
            <v>kus</v>
          </cell>
          <cell r="L62">
            <v>13</v>
          </cell>
          <cell r="M62">
            <v>0</v>
          </cell>
          <cell r="N62">
            <v>13</v>
          </cell>
          <cell r="O62">
            <v>13.2</v>
          </cell>
          <cell r="P62">
            <v>171.6</v>
          </cell>
          <cell r="Q62">
            <v>1.2999999999999999E-4</v>
          </cell>
          <cell r="R62">
            <v>1.6899999999999999E-3</v>
          </cell>
          <cell r="T62">
            <v>0</v>
          </cell>
          <cell r="U62">
            <v>21</v>
          </cell>
          <cell r="V62">
            <v>36.035999999999994</v>
          </cell>
          <cell r="W62">
            <v>207.636</v>
          </cell>
          <cell r="Y62" t="str">
            <v>SO 01</v>
          </cell>
          <cell r="Z62" t="str">
            <v>740</v>
          </cell>
        </row>
        <row r="63">
          <cell r="F63">
            <v>13</v>
          </cell>
          <cell r="G63" t="str">
            <v>H</v>
          </cell>
          <cell r="H63" t="str">
            <v>35441996</v>
          </cell>
          <cell r="J63" t="str">
            <v>Svorka odbočovací a spojovací SR 3a pro spojování kruhových a páskových vodičů    FeZn</v>
          </cell>
          <cell r="K63" t="str">
            <v>kus</v>
          </cell>
          <cell r="L63">
            <v>60</v>
          </cell>
          <cell r="N63">
            <v>60</v>
          </cell>
          <cell r="O63">
            <v>29.1</v>
          </cell>
          <cell r="P63">
            <v>1746</v>
          </cell>
          <cell r="Q63">
            <v>6.9999999999999999E-4</v>
          </cell>
          <cell r="R63">
            <v>4.2000000000000003E-2</v>
          </cell>
          <cell r="T63">
            <v>0</v>
          </cell>
          <cell r="U63">
            <v>21</v>
          </cell>
          <cell r="V63">
            <v>366.65999999999997</v>
          </cell>
          <cell r="W63">
            <v>2112.66</v>
          </cell>
          <cell r="Y63" t="str">
            <v>SO 01</v>
          </cell>
          <cell r="Z63" t="str">
            <v>740</v>
          </cell>
        </row>
        <row r="64">
          <cell r="F64">
            <v>14</v>
          </cell>
          <cell r="G64" t="str">
            <v>H</v>
          </cell>
          <cell r="H64" t="str">
            <v>35442062</v>
          </cell>
          <cell r="J64" t="str">
            <v>Páska zemnící 30 x 4 mm FeZn (350m)</v>
          </cell>
          <cell r="K64" t="str">
            <v>kg</v>
          </cell>
          <cell r="L64">
            <v>332.5</v>
          </cell>
          <cell r="N64">
            <v>332.5</v>
          </cell>
          <cell r="O64">
            <v>26.1</v>
          </cell>
          <cell r="P64">
            <v>8678.25</v>
          </cell>
          <cell r="Q64">
            <v>1E-3</v>
          </cell>
          <cell r="R64">
            <v>0.33250000000000002</v>
          </cell>
          <cell r="T64">
            <v>0</v>
          </cell>
          <cell r="U64">
            <v>21</v>
          </cell>
          <cell r="V64">
            <v>1822.4324999999999</v>
          </cell>
          <cell r="W64">
            <v>10500.682499999999</v>
          </cell>
          <cell r="Y64" t="str">
            <v>SO 01</v>
          </cell>
          <cell r="Z64" t="str">
            <v>740</v>
          </cell>
        </row>
        <row r="65">
          <cell r="F65">
            <v>15</v>
          </cell>
          <cell r="G65" t="str">
            <v>MP</v>
          </cell>
          <cell r="H65" t="str">
            <v>743131112</v>
          </cell>
          <cell r="J65" t="str">
            <v>Montáž trubka ochranná do krabic plastová tuhá D do 32 mm uložená pevně</v>
          </cell>
          <cell r="K65" t="str">
            <v>m</v>
          </cell>
          <cell r="L65">
            <v>200</v>
          </cell>
          <cell r="N65">
            <v>200</v>
          </cell>
          <cell r="O65">
            <v>34.1</v>
          </cell>
          <cell r="P65">
            <v>6820</v>
          </cell>
          <cell r="R65">
            <v>0</v>
          </cell>
          <cell r="T65">
            <v>0</v>
          </cell>
          <cell r="U65">
            <v>21</v>
          </cell>
          <cell r="V65">
            <v>1432.2</v>
          </cell>
          <cell r="W65">
            <v>8252.2000000000007</v>
          </cell>
          <cell r="Y65" t="str">
            <v>SO 01</v>
          </cell>
          <cell r="Z65" t="str">
            <v>740</v>
          </cell>
        </row>
        <row r="66">
          <cell r="F66">
            <v>16</v>
          </cell>
          <cell r="G66" t="str">
            <v>MP</v>
          </cell>
          <cell r="H66" t="str">
            <v>743612112</v>
          </cell>
          <cell r="J66" t="str">
            <v>Montáž vodič uzemňovací FeZn pásek průřezu do 120 mm2v průmyslové výstavbě v zemi</v>
          </cell>
          <cell r="K66" t="str">
            <v>m</v>
          </cell>
          <cell r="L66">
            <v>350</v>
          </cell>
          <cell r="N66">
            <v>350</v>
          </cell>
          <cell r="O66">
            <v>20.399999999999999</v>
          </cell>
          <cell r="P66">
            <v>7139.9999999999991</v>
          </cell>
          <cell r="R66">
            <v>0</v>
          </cell>
          <cell r="T66">
            <v>0</v>
          </cell>
          <cell r="U66">
            <v>21</v>
          </cell>
          <cell r="V66">
            <v>1499.3999999999999</v>
          </cell>
          <cell r="W66">
            <v>8639.4</v>
          </cell>
          <cell r="Y66" t="str">
            <v>SO 01</v>
          </cell>
          <cell r="Z66" t="str">
            <v>740</v>
          </cell>
        </row>
        <row r="67">
          <cell r="F67">
            <v>17</v>
          </cell>
          <cell r="G67" t="str">
            <v>MP</v>
          </cell>
          <cell r="H67" t="str">
            <v>743621110</v>
          </cell>
          <cell r="J67" t="str">
            <v>Montáž drát nebo lano hromosvodné svodové D do 10 mm s podpěrou</v>
          </cell>
          <cell r="K67" t="str">
            <v>m</v>
          </cell>
          <cell r="L67">
            <v>1755</v>
          </cell>
          <cell r="N67">
            <v>1755</v>
          </cell>
          <cell r="O67">
            <v>133</v>
          </cell>
          <cell r="P67">
            <v>233415</v>
          </cell>
          <cell r="R67">
            <v>0</v>
          </cell>
          <cell r="T67">
            <v>0</v>
          </cell>
          <cell r="U67">
            <v>21</v>
          </cell>
          <cell r="V67">
            <v>49017.15</v>
          </cell>
          <cell r="W67">
            <v>282432.15000000002</v>
          </cell>
          <cell r="Y67" t="str">
            <v>SO 01</v>
          </cell>
          <cell r="Z67" t="str">
            <v>740</v>
          </cell>
        </row>
        <row r="68">
          <cell r="F68">
            <v>18</v>
          </cell>
          <cell r="G68" t="str">
            <v>MP</v>
          </cell>
          <cell r="H68" t="str">
            <v>743622100</v>
          </cell>
          <cell r="J68" t="str">
            <v>Montáž svorka hromosvodná typ SS, SR 03 se 2 šrouby</v>
          </cell>
          <cell r="K68" t="str">
            <v>kus</v>
          </cell>
          <cell r="L68">
            <v>456</v>
          </cell>
          <cell r="N68">
            <v>456</v>
          </cell>
          <cell r="O68">
            <v>67.7</v>
          </cell>
          <cell r="P68">
            <v>30871.200000000001</v>
          </cell>
          <cell r="R68">
            <v>0</v>
          </cell>
          <cell r="T68">
            <v>0</v>
          </cell>
          <cell r="U68">
            <v>21</v>
          </cell>
          <cell r="V68">
            <v>6482.9520000000002</v>
          </cell>
          <cell r="W68">
            <v>37354.152000000002</v>
          </cell>
          <cell r="Y68" t="str">
            <v>SO 01</v>
          </cell>
          <cell r="Z68" t="str">
            <v>740</v>
          </cell>
        </row>
        <row r="69">
          <cell r="F69">
            <v>19</v>
          </cell>
          <cell r="G69" t="str">
            <v>MP</v>
          </cell>
          <cell r="H69" t="str">
            <v>743622200</v>
          </cell>
          <cell r="J69" t="str">
            <v>Montáž svorka hromosvodná typ ST, SJ, SK, SZ, SR01, 02 se 3 šrouby</v>
          </cell>
          <cell r="K69" t="str">
            <v>kus</v>
          </cell>
          <cell r="L69">
            <v>125</v>
          </cell>
          <cell r="N69">
            <v>125</v>
          </cell>
          <cell r="O69">
            <v>94.5</v>
          </cell>
          <cell r="P69">
            <v>11812.5</v>
          </cell>
          <cell r="R69">
            <v>0</v>
          </cell>
          <cell r="T69">
            <v>0</v>
          </cell>
          <cell r="U69">
            <v>21</v>
          </cell>
          <cell r="V69">
            <v>2480.625</v>
          </cell>
          <cell r="W69">
            <v>14293.125</v>
          </cell>
          <cell r="Y69" t="str">
            <v>SO 01</v>
          </cell>
          <cell r="Z69" t="str">
            <v>740</v>
          </cell>
        </row>
        <row r="70">
          <cell r="F70">
            <v>20</v>
          </cell>
          <cell r="G70" t="str">
            <v>MP</v>
          </cell>
          <cell r="H70" t="str">
            <v>743624110</v>
          </cell>
          <cell r="J70" t="str">
            <v>Montáž vedení hromosvodné-úhelník nebo trubka s držáky do zdiva</v>
          </cell>
          <cell r="K70" t="str">
            <v>kus</v>
          </cell>
          <cell r="L70">
            <v>8</v>
          </cell>
          <cell r="N70">
            <v>8</v>
          </cell>
          <cell r="O70">
            <v>234</v>
          </cell>
          <cell r="P70">
            <v>1872</v>
          </cell>
          <cell r="R70">
            <v>0</v>
          </cell>
          <cell r="T70">
            <v>0</v>
          </cell>
          <cell r="U70">
            <v>21</v>
          </cell>
          <cell r="V70">
            <v>393.12</v>
          </cell>
          <cell r="W70">
            <v>2265.12</v>
          </cell>
          <cell r="Y70" t="str">
            <v>SO 01</v>
          </cell>
          <cell r="Z70" t="str">
            <v>740</v>
          </cell>
        </row>
        <row r="71">
          <cell r="F71">
            <v>21</v>
          </cell>
          <cell r="G71" t="str">
            <v>MP</v>
          </cell>
          <cell r="H71" t="str">
            <v>743629300</v>
          </cell>
          <cell r="J71" t="str">
            <v>Montáž vedení hromosvodné-štítek k označení svodu</v>
          </cell>
          <cell r="K71" t="str">
            <v>kus</v>
          </cell>
          <cell r="L71">
            <v>21</v>
          </cell>
          <cell r="N71">
            <v>21</v>
          </cell>
          <cell r="O71">
            <v>48.3</v>
          </cell>
          <cell r="P71">
            <v>1014.3</v>
          </cell>
          <cell r="R71">
            <v>0</v>
          </cell>
          <cell r="T71">
            <v>0</v>
          </cell>
          <cell r="U71">
            <v>21</v>
          </cell>
          <cell r="V71">
            <v>213.00299999999999</v>
          </cell>
          <cell r="W71">
            <v>1227.3029999999999</v>
          </cell>
          <cell r="Y71" t="str">
            <v>SO 01</v>
          </cell>
          <cell r="Z71" t="str">
            <v>740</v>
          </cell>
        </row>
        <row r="72">
          <cell r="F72">
            <v>22</v>
          </cell>
          <cell r="G72" t="str">
            <v>MP</v>
          </cell>
          <cell r="H72" t="str">
            <v>743631400</v>
          </cell>
          <cell r="J72" t="str">
            <v>Montáž tyč jímací délky do 3 m na střešní hřeben</v>
          </cell>
          <cell r="K72" t="str">
            <v>kus</v>
          </cell>
          <cell r="L72">
            <v>4</v>
          </cell>
          <cell r="M72">
            <v>0</v>
          </cell>
          <cell r="N72">
            <v>4</v>
          </cell>
          <cell r="O72">
            <v>476</v>
          </cell>
          <cell r="P72">
            <v>1904</v>
          </cell>
          <cell r="R72">
            <v>0</v>
          </cell>
          <cell r="T72">
            <v>0</v>
          </cell>
          <cell r="U72">
            <v>21</v>
          </cell>
          <cell r="V72">
            <v>399.84</v>
          </cell>
          <cell r="W72">
            <v>2303.84</v>
          </cell>
          <cell r="Y72" t="str">
            <v>SO 01</v>
          </cell>
          <cell r="Z72" t="str">
            <v>740</v>
          </cell>
        </row>
        <row r="73">
          <cell r="F73">
            <v>23</v>
          </cell>
          <cell r="G73" t="str">
            <v>MP</v>
          </cell>
          <cell r="H73" t="str">
            <v>743631500</v>
          </cell>
          <cell r="J73" t="str">
            <v>Montáž tyč jímací délky do 3 m na stojan</v>
          </cell>
          <cell r="K73" t="str">
            <v>kus</v>
          </cell>
          <cell r="L73">
            <v>39</v>
          </cell>
          <cell r="M73">
            <v>0</v>
          </cell>
          <cell r="N73">
            <v>39</v>
          </cell>
          <cell r="O73">
            <v>215</v>
          </cell>
          <cell r="P73">
            <v>8385</v>
          </cell>
          <cell r="R73">
            <v>0</v>
          </cell>
          <cell r="T73">
            <v>0</v>
          </cell>
          <cell r="U73">
            <v>21</v>
          </cell>
          <cell r="V73">
            <v>1760.85</v>
          </cell>
          <cell r="W73">
            <v>10145.85</v>
          </cell>
          <cell r="Y73" t="str">
            <v>SO 01</v>
          </cell>
          <cell r="Z73" t="str">
            <v>740</v>
          </cell>
        </row>
        <row r="74">
          <cell r="F74">
            <v>24</v>
          </cell>
          <cell r="G74" t="str">
            <v>H</v>
          </cell>
          <cell r="H74" t="str">
            <v>X0011</v>
          </cell>
          <cell r="J74" t="str">
            <v>Nosná trubka GFK/Al 4,7 m ( 105301) - PRO STOŽÁR TA</v>
          </cell>
          <cell r="K74" t="str">
            <v>kus</v>
          </cell>
          <cell r="L74">
            <v>1</v>
          </cell>
          <cell r="M74">
            <v>0</v>
          </cell>
          <cell r="N74">
            <v>1</v>
          </cell>
          <cell r="O74">
            <v>4370</v>
          </cell>
          <cell r="P74">
            <v>4370</v>
          </cell>
          <cell r="R74">
            <v>0</v>
          </cell>
          <cell r="T74">
            <v>0</v>
          </cell>
          <cell r="U74">
            <v>21</v>
          </cell>
          <cell r="V74">
            <v>917.69999999999993</v>
          </cell>
          <cell r="W74">
            <v>5287.7</v>
          </cell>
          <cell r="Y74" t="str">
            <v>SO 01</v>
          </cell>
          <cell r="Z74" t="str">
            <v>740</v>
          </cell>
        </row>
        <row r="75">
          <cell r="F75">
            <v>25</v>
          </cell>
          <cell r="G75" t="str">
            <v>H</v>
          </cell>
          <cell r="H75" t="str">
            <v>X0012</v>
          </cell>
          <cell r="J75" t="str">
            <v>Jímací hrot se závitem 1m ( 101001s) - PRO STOŽÁR TA</v>
          </cell>
          <cell r="K75" t="str">
            <v>kus</v>
          </cell>
          <cell r="L75">
            <v>1</v>
          </cell>
          <cell r="M75">
            <v>0</v>
          </cell>
          <cell r="N75">
            <v>1</v>
          </cell>
          <cell r="O75">
            <v>298</v>
          </cell>
          <cell r="P75">
            <v>298</v>
          </cell>
          <cell r="R75">
            <v>0</v>
          </cell>
          <cell r="T75">
            <v>0</v>
          </cell>
          <cell r="U75">
            <v>21</v>
          </cell>
          <cell r="V75">
            <v>62.58</v>
          </cell>
          <cell r="W75">
            <v>360.58</v>
          </cell>
          <cell r="Y75" t="str">
            <v>SO 01</v>
          </cell>
          <cell r="Z75" t="str">
            <v>740</v>
          </cell>
        </row>
        <row r="76">
          <cell r="F76">
            <v>26</v>
          </cell>
          <cell r="G76" t="str">
            <v>H</v>
          </cell>
          <cell r="H76" t="str">
            <v>X0013</v>
          </cell>
          <cell r="J76" t="str">
            <v>Třmeny ke GFK trubce ( 105362) - PRO STOŽÁR TA</v>
          </cell>
          <cell r="K76" t="str">
            <v>kus</v>
          </cell>
          <cell r="L76">
            <v>3</v>
          </cell>
          <cell r="M76">
            <v>0</v>
          </cell>
          <cell r="N76">
            <v>3</v>
          </cell>
          <cell r="O76">
            <v>467</v>
          </cell>
          <cell r="P76">
            <v>1401</v>
          </cell>
          <cell r="R76">
            <v>0</v>
          </cell>
          <cell r="T76">
            <v>0</v>
          </cell>
          <cell r="U76">
            <v>21</v>
          </cell>
          <cell r="V76">
            <v>294.20999999999998</v>
          </cell>
          <cell r="W76">
            <v>1695.21</v>
          </cell>
          <cell r="Y76" t="str">
            <v>SO 01</v>
          </cell>
          <cell r="Z76" t="str">
            <v>740</v>
          </cell>
        </row>
        <row r="77">
          <cell r="F77">
            <v>27</v>
          </cell>
          <cell r="G77" t="str">
            <v>H</v>
          </cell>
          <cell r="H77" t="str">
            <v>X0014</v>
          </cell>
          <cell r="J77" t="str">
            <v>Svorka pro HVI vodič ( 301229) - PRO STOŽÁR TA</v>
          </cell>
          <cell r="K77" t="str">
            <v>kus</v>
          </cell>
          <cell r="L77">
            <v>1</v>
          </cell>
          <cell r="M77">
            <v>0</v>
          </cell>
          <cell r="N77">
            <v>1</v>
          </cell>
          <cell r="O77">
            <v>259</v>
          </cell>
          <cell r="P77">
            <v>259</v>
          </cell>
          <cell r="R77">
            <v>0</v>
          </cell>
          <cell r="T77">
            <v>0</v>
          </cell>
          <cell r="U77">
            <v>21</v>
          </cell>
          <cell r="V77">
            <v>54.39</v>
          </cell>
          <cell r="W77">
            <v>313.39</v>
          </cell>
          <cell r="Y77" t="str">
            <v>SO 01</v>
          </cell>
          <cell r="Z77" t="str">
            <v>740</v>
          </cell>
        </row>
        <row r="78">
          <cell r="F78">
            <v>28</v>
          </cell>
          <cell r="G78" t="str">
            <v>H</v>
          </cell>
          <cell r="H78" t="str">
            <v>X0015</v>
          </cell>
          <cell r="J78" t="str">
            <v>Vodič HVI  ( 819135) - PRO STOŽÁR TA</v>
          </cell>
          <cell r="K78" t="str">
            <v>m</v>
          </cell>
          <cell r="L78">
            <v>10</v>
          </cell>
          <cell r="M78">
            <v>0</v>
          </cell>
          <cell r="N78">
            <v>10</v>
          </cell>
          <cell r="O78">
            <v>612</v>
          </cell>
          <cell r="P78">
            <v>6120</v>
          </cell>
          <cell r="R78">
            <v>0</v>
          </cell>
          <cell r="T78">
            <v>0</v>
          </cell>
          <cell r="U78">
            <v>21</v>
          </cell>
          <cell r="V78">
            <v>1285.2</v>
          </cell>
          <cell r="W78">
            <v>7405.2</v>
          </cell>
          <cell r="Y78" t="str">
            <v>SO 01</v>
          </cell>
          <cell r="Z78" t="str">
            <v>740</v>
          </cell>
        </row>
        <row r="79">
          <cell r="F79">
            <v>29</v>
          </cell>
          <cell r="G79" t="str">
            <v>H</v>
          </cell>
          <cell r="H79" t="str">
            <v>X0016</v>
          </cell>
          <cell r="J79" t="str">
            <v>Koncovky HVI ( 819139) - PRO STOŽÁR TA</v>
          </cell>
          <cell r="K79" t="str">
            <v>kus</v>
          </cell>
          <cell r="L79">
            <v>1</v>
          </cell>
          <cell r="M79">
            <v>0</v>
          </cell>
          <cell r="N79">
            <v>1</v>
          </cell>
          <cell r="O79">
            <v>962</v>
          </cell>
          <cell r="P79">
            <v>962</v>
          </cell>
          <cell r="R79">
            <v>0</v>
          </cell>
          <cell r="T79">
            <v>0</v>
          </cell>
          <cell r="U79">
            <v>21</v>
          </cell>
          <cell r="V79">
            <v>202.01999999999998</v>
          </cell>
          <cell r="W79">
            <v>1164.02</v>
          </cell>
          <cell r="Y79" t="str">
            <v>SO 01</v>
          </cell>
          <cell r="Z79" t="str">
            <v>740</v>
          </cell>
        </row>
        <row r="80">
          <cell r="F80">
            <v>30</v>
          </cell>
          <cell r="G80" t="str">
            <v>H</v>
          </cell>
          <cell r="H80" t="str">
            <v>X0017</v>
          </cell>
          <cell r="J80" t="str">
            <v>Svorka PA  ( 405020) - PRO STOŽÁR TA</v>
          </cell>
          <cell r="K80" t="str">
            <v>kus</v>
          </cell>
          <cell r="L80">
            <v>2</v>
          </cell>
          <cell r="M80">
            <v>0</v>
          </cell>
          <cell r="N80">
            <v>2</v>
          </cell>
          <cell r="O80">
            <v>66</v>
          </cell>
          <cell r="P80">
            <v>132</v>
          </cell>
          <cell r="R80">
            <v>0</v>
          </cell>
          <cell r="T80">
            <v>0</v>
          </cell>
          <cell r="U80">
            <v>21</v>
          </cell>
          <cell r="V80">
            <v>27.72</v>
          </cell>
          <cell r="W80">
            <v>159.72</v>
          </cell>
          <cell r="Y80" t="str">
            <v>SO 01</v>
          </cell>
          <cell r="Z80" t="str">
            <v>740</v>
          </cell>
        </row>
        <row r="81">
          <cell r="F81">
            <v>31</v>
          </cell>
          <cell r="G81" t="str">
            <v>H</v>
          </cell>
          <cell r="H81" t="str">
            <v>X0018</v>
          </cell>
          <cell r="J81" t="str">
            <v>Podpěra pro HVI kabel  ( 253015) - PRO STOŽÁR TA</v>
          </cell>
          <cell r="K81" t="str">
            <v>kus</v>
          </cell>
          <cell r="L81">
            <v>4</v>
          </cell>
          <cell r="M81">
            <v>0</v>
          </cell>
          <cell r="N81">
            <v>4</v>
          </cell>
          <cell r="O81">
            <v>28</v>
          </cell>
          <cell r="P81">
            <v>112</v>
          </cell>
          <cell r="R81">
            <v>0</v>
          </cell>
          <cell r="T81">
            <v>0</v>
          </cell>
          <cell r="U81">
            <v>21</v>
          </cell>
          <cell r="V81">
            <v>23.52</v>
          </cell>
          <cell r="W81">
            <v>135.52000000000001</v>
          </cell>
          <cell r="Y81" t="str">
            <v>SO 01</v>
          </cell>
          <cell r="Z81" t="str">
            <v>740</v>
          </cell>
        </row>
        <row r="82">
          <cell r="F82">
            <v>32</v>
          </cell>
          <cell r="G82" t="str">
            <v>H</v>
          </cell>
          <cell r="H82" t="str">
            <v>X0019</v>
          </cell>
          <cell r="J82" t="str">
            <v>Adaptér   ( 253026) - PRO STOŽÁR TA</v>
          </cell>
          <cell r="K82" t="str">
            <v>kus</v>
          </cell>
          <cell r="L82">
            <v>4</v>
          </cell>
          <cell r="M82">
            <v>0</v>
          </cell>
          <cell r="N82">
            <v>4</v>
          </cell>
          <cell r="O82">
            <v>17</v>
          </cell>
          <cell r="P82">
            <v>68</v>
          </cell>
          <cell r="R82">
            <v>0</v>
          </cell>
          <cell r="T82">
            <v>0</v>
          </cell>
          <cell r="U82">
            <v>21</v>
          </cell>
          <cell r="V82">
            <v>14.28</v>
          </cell>
          <cell r="W82">
            <v>82.28</v>
          </cell>
          <cell r="Y82" t="str">
            <v>SO 01</v>
          </cell>
          <cell r="Z82" t="str">
            <v>740</v>
          </cell>
        </row>
        <row r="83">
          <cell r="F83">
            <v>33</v>
          </cell>
          <cell r="G83" t="str">
            <v>H</v>
          </cell>
          <cell r="H83" t="str">
            <v>X0021</v>
          </cell>
          <cell r="J83" t="str">
            <v>Vodič HVI  ( 819135) - PRO KŘÍŽENÍ S KABELEM</v>
          </cell>
          <cell r="K83" t="str">
            <v>m</v>
          </cell>
          <cell r="L83">
            <v>60</v>
          </cell>
          <cell r="M83">
            <v>0</v>
          </cell>
          <cell r="N83">
            <v>60</v>
          </cell>
          <cell r="O83">
            <v>612</v>
          </cell>
          <cell r="P83">
            <v>36720</v>
          </cell>
          <cell r="R83">
            <v>0</v>
          </cell>
          <cell r="T83">
            <v>0</v>
          </cell>
          <cell r="U83">
            <v>21</v>
          </cell>
          <cell r="V83">
            <v>7711.2</v>
          </cell>
          <cell r="W83">
            <v>44431.199999999997</v>
          </cell>
          <cell r="Y83" t="str">
            <v>SO 01</v>
          </cell>
          <cell r="Z83" t="str">
            <v>740</v>
          </cell>
        </row>
        <row r="84">
          <cell r="J84" t="str">
            <v>8+6+8+6+4+14+14</v>
          </cell>
          <cell r="L84">
            <v>60</v>
          </cell>
          <cell r="U84" t="str">
            <v>_</v>
          </cell>
        </row>
        <row r="85">
          <cell r="F85">
            <v>34</v>
          </cell>
          <cell r="G85" t="str">
            <v>H</v>
          </cell>
          <cell r="H85" t="str">
            <v>X0022</v>
          </cell>
          <cell r="J85" t="str">
            <v>Svorka pro HVI vodič ( 301229) - PRO KŘÍŽENÍ S KABELEM</v>
          </cell>
          <cell r="K85" t="str">
            <v>kus</v>
          </cell>
          <cell r="L85">
            <v>7</v>
          </cell>
          <cell r="M85">
            <v>0</v>
          </cell>
          <cell r="N85">
            <v>7</v>
          </cell>
          <cell r="O85">
            <v>259</v>
          </cell>
          <cell r="P85">
            <v>1813</v>
          </cell>
          <cell r="R85">
            <v>0</v>
          </cell>
          <cell r="T85">
            <v>0</v>
          </cell>
          <cell r="U85">
            <v>21</v>
          </cell>
          <cell r="V85">
            <v>380.72999999999996</v>
          </cell>
          <cell r="W85">
            <v>2193.73</v>
          </cell>
          <cell r="Y85" t="str">
            <v>SO 01</v>
          </cell>
          <cell r="Z85" t="str">
            <v>740</v>
          </cell>
        </row>
        <row r="86">
          <cell r="F86">
            <v>35</v>
          </cell>
          <cell r="G86" t="str">
            <v>H</v>
          </cell>
          <cell r="H86" t="str">
            <v>X0023</v>
          </cell>
          <cell r="J86" t="str">
            <v>Koncovky HVI ( 819139) - PRO KŘÍŽENÍ S KABELEM</v>
          </cell>
          <cell r="K86" t="str">
            <v>kus</v>
          </cell>
          <cell r="L86">
            <v>7</v>
          </cell>
          <cell r="M86">
            <v>0</v>
          </cell>
          <cell r="N86">
            <v>7</v>
          </cell>
          <cell r="O86">
            <v>962</v>
          </cell>
          <cell r="P86">
            <v>6734</v>
          </cell>
          <cell r="R86">
            <v>0</v>
          </cell>
          <cell r="T86">
            <v>0</v>
          </cell>
          <cell r="U86">
            <v>21</v>
          </cell>
          <cell r="V86">
            <v>1414.1399999999999</v>
          </cell>
          <cell r="W86">
            <v>8148.1399999999994</v>
          </cell>
          <cell r="Y86" t="str">
            <v>SO 01</v>
          </cell>
          <cell r="Z86" t="str">
            <v>740</v>
          </cell>
        </row>
        <row r="87">
          <cell r="F87">
            <v>36</v>
          </cell>
          <cell r="G87" t="str">
            <v>H</v>
          </cell>
          <cell r="H87" t="str">
            <v>X0024</v>
          </cell>
          <cell r="J87" t="str">
            <v>Svorka PA  ( 405020) - PRO KŘÍŽENÍ S KABELEM</v>
          </cell>
          <cell r="K87" t="str">
            <v>kus</v>
          </cell>
          <cell r="L87">
            <v>14</v>
          </cell>
          <cell r="M87">
            <v>0</v>
          </cell>
          <cell r="N87">
            <v>14</v>
          </cell>
          <cell r="O87">
            <v>66</v>
          </cell>
          <cell r="P87">
            <v>924</v>
          </cell>
          <cell r="R87">
            <v>0</v>
          </cell>
          <cell r="T87">
            <v>0</v>
          </cell>
          <cell r="U87">
            <v>21</v>
          </cell>
          <cell r="V87">
            <v>194.04</v>
          </cell>
          <cell r="W87">
            <v>1118.04</v>
          </cell>
          <cell r="Y87" t="str">
            <v>SO 01</v>
          </cell>
          <cell r="Z87" t="str">
            <v>740</v>
          </cell>
        </row>
        <row r="88">
          <cell r="F88">
            <v>37</v>
          </cell>
          <cell r="G88" t="str">
            <v>H</v>
          </cell>
          <cell r="H88" t="str">
            <v>X0025</v>
          </cell>
          <cell r="J88" t="str">
            <v>Podpěra pro HVI kabel  do zateplené zdi - PRO KŘÍŽENÍ S KABELEM</v>
          </cell>
          <cell r="K88" t="str">
            <v>kus</v>
          </cell>
          <cell r="L88">
            <v>50</v>
          </cell>
          <cell r="M88">
            <v>0</v>
          </cell>
          <cell r="N88">
            <v>50</v>
          </cell>
          <cell r="O88">
            <v>105</v>
          </cell>
          <cell r="P88">
            <v>5250</v>
          </cell>
          <cell r="R88">
            <v>0</v>
          </cell>
          <cell r="T88">
            <v>0</v>
          </cell>
          <cell r="U88">
            <v>21</v>
          </cell>
          <cell r="V88">
            <v>1102.5</v>
          </cell>
          <cell r="W88">
            <v>6352.5</v>
          </cell>
          <cell r="Y88" t="str">
            <v>SO 01</v>
          </cell>
          <cell r="Z88" t="str">
            <v>740</v>
          </cell>
        </row>
        <row r="89">
          <cell r="F89">
            <v>38</v>
          </cell>
          <cell r="G89" t="str">
            <v>H</v>
          </cell>
          <cell r="H89" t="str">
            <v>X01</v>
          </cell>
          <cell r="J89" t="str">
            <v>UP krabice se zkušební svorkou pro skryté svody (476 010), plast/nerez, vč. montáže</v>
          </cell>
          <cell r="K89" t="str">
            <v>kus</v>
          </cell>
          <cell r="L89">
            <v>21</v>
          </cell>
          <cell r="M89">
            <v>0</v>
          </cell>
          <cell r="N89">
            <v>21</v>
          </cell>
          <cell r="O89">
            <v>940</v>
          </cell>
          <cell r="P89">
            <v>19740</v>
          </cell>
          <cell r="R89">
            <v>0</v>
          </cell>
          <cell r="T89">
            <v>0</v>
          </cell>
          <cell r="U89">
            <v>21</v>
          </cell>
          <cell r="V89">
            <v>4145.3999999999996</v>
          </cell>
          <cell r="W89">
            <v>23885.4</v>
          </cell>
          <cell r="Y89" t="str">
            <v>SO 01</v>
          </cell>
          <cell r="Z89" t="str">
            <v>740</v>
          </cell>
        </row>
        <row r="90">
          <cell r="F90">
            <v>39</v>
          </cell>
          <cell r="G90" t="str">
            <v>H</v>
          </cell>
          <cell r="H90" t="str">
            <v>X02</v>
          </cell>
          <cell r="J90" t="str">
            <v>Držák jímací tyče DJ, vč. montáže</v>
          </cell>
          <cell r="K90" t="str">
            <v>kus</v>
          </cell>
          <cell r="L90">
            <v>4</v>
          </cell>
          <cell r="M90">
            <v>0</v>
          </cell>
          <cell r="N90">
            <v>4</v>
          </cell>
          <cell r="O90">
            <v>70</v>
          </cell>
          <cell r="P90">
            <v>280</v>
          </cell>
          <cell r="R90">
            <v>0</v>
          </cell>
          <cell r="T90">
            <v>0</v>
          </cell>
          <cell r="U90">
            <v>21</v>
          </cell>
          <cell r="V90">
            <v>58.8</v>
          </cell>
          <cell r="W90">
            <v>338.8</v>
          </cell>
          <cell r="Y90" t="str">
            <v>SO 01</v>
          </cell>
          <cell r="Z90" t="str">
            <v>740</v>
          </cell>
        </row>
        <row r="91">
          <cell r="F91">
            <v>40</v>
          </cell>
          <cell r="G91" t="str">
            <v>H</v>
          </cell>
          <cell r="H91" t="str">
            <v>X03</v>
          </cell>
          <cell r="J91" t="str">
            <v>Tyč jímací s rovným koncem JR 1,0 1000 mm AlMgSi</v>
          </cell>
          <cell r="K91" t="str">
            <v>kus</v>
          </cell>
          <cell r="L91">
            <v>6</v>
          </cell>
          <cell r="N91">
            <v>6</v>
          </cell>
          <cell r="O91">
            <v>110</v>
          </cell>
          <cell r="P91">
            <v>660</v>
          </cell>
          <cell r="Q91">
            <v>3.0000000000000001E-3</v>
          </cell>
          <cell r="R91">
            <v>1.8000000000000002E-2</v>
          </cell>
          <cell r="T91">
            <v>0</v>
          </cell>
          <cell r="U91">
            <v>21</v>
          </cell>
          <cell r="V91">
            <v>138.6</v>
          </cell>
          <cell r="W91">
            <v>798.6</v>
          </cell>
          <cell r="Y91" t="str">
            <v>SO 01</v>
          </cell>
          <cell r="Z91" t="str">
            <v>740</v>
          </cell>
        </row>
        <row r="92">
          <cell r="F92">
            <v>41</v>
          </cell>
          <cell r="G92" t="str">
            <v>H</v>
          </cell>
          <cell r="H92" t="str">
            <v>X04</v>
          </cell>
          <cell r="J92" t="str">
            <v>Tyč jímací s rovným koncem JR 1,5 -1500 mm AlMgSi</v>
          </cell>
          <cell r="K92" t="str">
            <v>kus</v>
          </cell>
          <cell r="L92">
            <v>3</v>
          </cell>
          <cell r="N92">
            <v>3</v>
          </cell>
          <cell r="O92">
            <v>204</v>
          </cell>
          <cell r="P92">
            <v>612</v>
          </cell>
          <cell r="Q92">
            <v>3.0000000000000001E-3</v>
          </cell>
          <cell r="R92">
            <v>9.0000000000000011E-3</v>
          </cell>
          <cell r="T92">
            <v>0</v>
          </cell>
          <cell r="U92">
            <v>21</v>
          </cell>
          <cell r="V92">
            <v>128.51999999999998</v>
          </cell>
          <cell r="W92">
            <v>740.52</v>
          </cell>
          <cell r="Y92" t="str">
            <v>SO 01</v>
          </cell>
          <cell r="Z92" t="str">
            <v>740</v>
          </cell>
        </row>
        <row r="93">
          <cell r="F93">
            <v>42</v>
          </cell>
          <cell r="G93" t="str">
            <v>H</v>
          </cell>
          <cell r="H93" t="str">
            <v>X05</v>
          </cell>
          <cell r="J93" t="str">
            <v>Tyč jímací s rovným koncem JR 2,0 - 2000 mm AlMgSi</v>
          </cell>
          <cell r="K93" t="str">
            <v>kus</v>
          </cell>
          <cell r="L93">
            <v>34</v>
          </cell>
          <cell r="N93">
            <v>34</v>
          </cell>
          <cell r="O93">
            <v>267</v>
          </cell>
          <cell r="P93">
            <v>9078</v>
          </cell>
          <cell r="Q93">
            <v>3.0000000000000001E-3</v>
          </cell>
          <cell r="R93">
            <v>0.10200000000000001</v>
          </cell>
          <cell r="T93">
            <v>0</v>
          </cell>
          <cell r="U93">
            <v>21</v>
          </cell>
          <cell r="V93">
            <v>1906.3799999999999</v>
          </cell>
          <cell r="W93">
            <v>10984.38</v>
          </cell>
          <cell r="Y93" t="str">
            <v>SO 01</v>
          </cell>
          <cell r="Z93" t="str">
            <v>740</v>
          </cell>
        </row>
        <row r="94">
          <cell r="F94">
            <v>43</v>
          </cell>
          <cell r="G94" t="str">
            <v>H</v>
          </cell>
          <cell r="H94" t="str">
            <v>X06</v>
          </cell>
          <cell r="J94" t="str">
            <v>Podstavec s klínem pro jímací tyče Rd=16mm, vč. podložky (102340)</v>
          </cell>
          <cell r="K94" t="str">
            <v>kus</v>
          </cell>
          <cell r="L94">
            <v>39</v>
          </cell>
          <cell r="M94">
            <v>0</v>
          </cell>
          <cell r="N94">
            <v>39</v>
          </cell>
          <cell r="O94">
            <v>348.5</v>
          </cell>
          <cell r="P94">
            <v>13591.5</v>
          </cell>
          <cell r="R94">
            <v>0</v>
          </cell>
          <cell r="T94">
            <v>0</v>
          </cell>
          <cell r="U94">
            <v>21</v>
          </cell>
          <cell r="V94">
            <v>2854.2149999999997</v>
          </cell>
          <cell r="W94">
            <v>16445.715</v>
          </cell>
          <cell r="Y94" t="str">
            <v>SO 01</v>
          </cell>
          <cell r="Z94" t="str">
            <v>740</v>
          </cell>
        </row>
        <row r="95">
          <cell r="F95">
            <v>44</v>
          </cell>
          <cell r="G95" t="str">
            <v>H</v>
          </cell>
          <cell r="H95" t="str">
            <v>X07</v>
          </cell>
          <cell r="J95" t="str">
            <v>Polohovací adaptér pro jímače na střeše se sklonem ( do betonového podstavce s klínem) 106008</v>
          </cell>
          <cell r="K95" t="str">
            <v>kus</v>
          </cell>
          <cell r="L95">
            <v>39</v>
          </cell>
          <cell r="M95">
            <v>0</v>
          </cell>
          <cell r="N95">
            <v>39</v>
          </cell>
          <cell r="O95">
            <v>365.9</v>
          </cell>
          <cell r="P95">
            <v>14270.099999999999</v>
          </cell>
          <cell r="R95">
            <v>0</v>
          </cell>
          <cell r="T95">
            <v>0</v>
          </cell>
          <cell r="U95">
            <v>21</v>
          </cell>
          <cell r="V95">
            <v>2996.7209999999995</v>
          </cell>
          <cell r="W95">
            <v>17266.820999999996</v>
          </cell>
          <cell r="Y95" t="str">
            <v>SO 01</v>
          </cell>
          <cell r="Z95" t="str">
            <v>740</v>
          </cell>
        </row>
        <row r="96">
          <cell r="F96">
            <v>45</v>
          </cell>
          <cell r="G96" t="str">
            <v>H</v>
          </cell>
          <cell r="H96" t="str">
            <v>X091</v>
          </cell>
          <cell r="J96" t="str">
            <v>Stříška ochranná dolní OSD FeZn</v>
          </cell>
          <cell r="K96" t="str">
            <v>kus</v>
          </cell>
          <cell r="L96">
            <v>43</v>
          </cell>
          <cell r="M96">
            <v>0</v>
          </cell>
          <cell r="N96">
            <v>43</v>
          </cell>
          <cell r="O96">
            <v>36</v>
          </cell>
          <cell r="P96">
            <v>1548</v>
          </cell>
          <cell r="R96">
            <v>0</v>
          </cell>
          <cell r="T96">
            <v>0</v>
          </cell>
          <cell r="U96">
            <v>21</v>
          </cell>
          <cell r="V96">
            <v>325.08</v>
          </cell>
          <cell r="W96">
            <v>1873.08</v>
          </cell>
          <cell r="Y96" t="str">
            <v>SO 01</v>
          </cell>
          <cell r="Z96" t="str">
            <v>740</v>
          </cell>
        </row>
        <row r="97">
          <cell r="F97">
            <v>46</v>
          </cell>
          <cell r="G97" t="str">
            <v>H</v>
          </cell>
          <cell r="H97" t="str">
            <v>X092</v>
          </cell>
          <cell r="J97" t="str">
            <v>Stříška ochranná horní OSH FeZn</v>
          </cell>
          <cell r="K97" t="str">
            <v>kus</v>
          </cell>
          <cell r="L97">
            <v>43</v>
          </cell>
          <cell r="M97">
            <v>0</v>
          </cell>
          <cell r="N97">
            <v>43</v>
          </cell>
          <cell r="O97">
            <v>47</v>
          </cell>
          <cell r="P97">
            <v>2021</v>
          </cell>
          <cell r="R97">
            <v>0</v>
          </cell>
          <cell r="T97">
            <v>0</v>
          </cell>
          <cell r="U97">
            <v>21</v>
          </cell>
          <cell r="V97">
            <v>424.40999999999997</v>
          </cell>
          <cell r="W97">
            <v>2445.41</v>
          </cell>
          <cell r="Y97" t="str">
            <v>SO 01</v>
          </cell>
          <cell r="Z97" t="str">
            <v>740</v>
          </cell>
        </row>
        <row r="98">
          <cell r="F98">
            <v>47</v>
          </cell>
          <cell r="G98" t="str">
            <v>MP</v>
          </cell>
          <cell r="H98" t="str">
            <v>X10</v>
          </cell>
          <cell r="J98" t="str">
            <v>Demontáž stávajícího hromosvodu</v>
          </cell>
          <cell r="K98" t="str">
            <v>soubor</v>
          </cell>
          <cell r="L98">
            <v>1</v>
          </cell>
          <cell r="N98">
            <v>1</v>
          </cell>
          <cell r="O98">
            <v>20000</v>
          </cell>
          <cell r="P98">
            <v>20000</v>
          </cell>
          <cell r="R98">
            <v>0</v>
          </cell>
          <cell r="T98">
            <v>0</v>
          </cell>
          <cell r="U98">
            <v>21</v>
          </cell>
          <cell r="V98">
            <v>4200</v>
          </cell>
          <cell r="W98">
            <v>24200</v>
          </cell>
          <cell r="Y98" t="str">
            <v>SO 01</v>
          </cell>
          <cell r="Z98" t="str">
            <v>740</v>
          </cell>
        </row>
        <row r="99">
          <cell r="F99">
            <v>48</v>
          </cell>
          <cell r="G99" t="str">
            <v>H</v>
          </cell>
          <cell r="H99" t="str">
            <v>X60</v>
          </cell>
          <cell r="J99" t="str">
            <v>Drobný instalační materiál</v>
          </cell>
          <cell r="K99" t="str">
            <v>sada</v>
          </cell>
          <cell r="L99">
            <v>1</v>
          </cell>
          <cell r="N99">
            <v>1</v>
          </cell>
          <cell r="O99">
            <v>10000</v>
          </cell>
          <cell r="P99">
            <v>10000</v>
          </cell>
          <cell r="R99">
            <v>0</v>
          </cell>
          <cell r="T99">
            <v>0</v>
          </cell>
          <cell r="U99">
            <v>21</v>
          </cell>
          <cell r="V99">
            <v>2100</v>
          </cell>
          <cell r="W99">
            <v>12100</v>
          </cell>
          <cell r="Y99" t="str">
            <v>SO 01</v>
          </cell>
          <cell r="Z99" t="str">
            <v>740</v>
          </cell>
        </row>
        <row r="100">
          <cell r="F100">
            <v>49</v>
          </cell>
          <cell r="G100" t="str">
            <v>MP</v>
          </cell>
          <cell r="H100" t="str">
            <v>X69</v>
          </cell>
          <cell r="J100" t="str">
            <v>Spolupráce s revizním technikem</v>
          </cell>
          <cell r="K100" t="str">
            <v>soubor</v>
          </cell>
          <cell r="L100">
            <v>1</v>
          </cell>
          <cell r="M100">
            <v>0</v>
          </cell>
          <cell r="N100">
            <v>1</v>
          </cell>
          <cell r="O100">
            <v>2000</v>
          </cell>
          <cell r="P100">
            <v>2000</v>
          </cell>
          <cell r="R100">
            <v>0</v>
          </cell>
          <cell r="T100">
            <v>0</v>
          </cell>
          <cell r="U100">
            <v>21</v>
          </cell>
          <cell r="V100">
            <v>420</v>
          </cell>
          <cell r="W100">
            <v>2420</v>
          </cell>
          <cell r="Y100" t="str">
            <v>SO 01</v>
          </cell>
          <cell r="Z100" t="str">
            <v>740</v>
          </cell>
        </row>
        <row r="101">
          <cell r="F101">
            <v>50</v>
          </cell>
          <cell r="G101" t="str">
            <v>MP</v>
          </cell>
          <cell r="H101" t="str">
            <v>X70</v>
          </cell>
          <cell r="J101" t="str">
            <v>Provedení revizní zkoušky vč. revizní zprávy dle ČSN 33 1500,ČSN 33 2000-6 ed.2</v>
          </cell>
          <cell r="K101" t="str">
            <v>soubor</v>
          </cell>
          <cell r="L101">
            <v>1</v>
          </cell>
          <cell r="N101">
            <v>1</v>
          </cell>
          <cell r="O101">
            <v>11000</v>
          </cell>
          <cell r="P101">
            <v>11000</v>
          </cell>
          <cell r="R101">
            <v>0</v>
          </cell>
          <cell r="T101">
            <v>0</v>
          </cell>
          <cell r="U101">
            <v>21</v>
          </cell>
          <cell r="V101">
            <v>2310</v>
          </cell>
          <cell r="W101">
            <v>13310</v>
          </cell>
          <cell r="Y101" t="str">
            <v>SO 01</v>
          </cell>
          <cell r="Z101" t="str">
            <v>740</v>
          </cell>
        </row>
        <row r="102">
          <cell r="U102" t="str">
            <v>_</v>
          </cell>
        </row>
        <row r="103">
          <cell r="U103" t="str">
            <v>_</v>
          </cell>
        </row>
        <row r="104">
          <cell r="U104" t="str">
            <v>_</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ecifikace"/>
      <sheetName val="Rozpočet"/>
      <sheetName val="Výkaz výměr"/>
    </sheetNames>
    <sheetDataSet>
      <sheetData sheetId="0"/>
      <sheetData sheetId="1"/>
      <sheetData sheetId="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51.4 Výkaz výměr"/>
    </sheetNames>
    <sheetDataSet>
      <sheetData sheetId="0"/>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S"/>
    </sheetNames>
    <sheetDataSet>
      <sheetData sheetId="0">
        <row r="16">
          <cell r="J16">
            <v>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sheetData sheetId="1"/>
      <sheetData sheetId="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Pokyny pro vyplnění"/>
    </sheetNames>
    <sheetDataSet>
      <sheetData sheetId="0">
        <row r="6">
          <cell r="K6" t="str">
            <v>Stavební úpravy BD Milín - blok I, Školní č.p. 237, 238, 239</v>
          </cell>
        </row>
        <row r="8">
          <cell r="AN8" t="str">
            <v>16. 12. 2016</v>
          </cell>
        </row>
        <row r="10">
          <cell r="AN10" t="str">
            <v/>
          </cell>
        </row>
        <row r="11">
          <cell r="E11" t="str">
            <v xml:space="preserve"> </v>
          </cell>
          <cell r="AN11" t="str">
            <v/>
          </cell>
        </row>
        <row r="13">
          <cell r="AN13" t="str">
            <v>Vyplň údaj</v>
          </cell>
        </row>
        <row r="14">
          <cell r="E14" t="str">
            <v>Vyplň údaj</v>
          </cell>
          <cell r="AN14" t="str">
            <v>Vyplň údaj</v>
          </cell>
        </row>
        <row r="16">
          <cell r="AN16" t="str">
            <v/>
          </cell>
        </row>
        <row r="17">
          <cell r="E17" t="str">
            <v xml:space="preserve"> </v>
          </cell>
          <cell r="AN17" t="str">
            <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1 Architektonicko-stavební"/>
      <sheetName val="ZTI"/>
      <sheetName val="Silnoproud"/>
      <sheetName val="Bleskosvod"/>
      <sheetName val="Slaboproud"/>
      <sheetName val="SO 02 Zpevněné plochy"/>
      <sheetName val="SO 03 Přípojky inženýr. sítí"/>
      <sheetName val="Vedlejší a ostatní náklady"/>
      <sheetName val="Pokyny pro vyplnění"/>
    </sheetNames>
    <sheetDataSet>
      <sheetData sheetId="0"/>
      <sheetData sheetId="1">
        <row r="27">
          <cell r="J27">
            <v>6036137.71</v>
          </cell>
        </row>
      </sheetData>
      <sheetData sheetId="2">
        <row r="5">
          <cell r="P5">
            <v>359071.55338915001</v>
          </cell>
        </row>
      </sheetData>
      <sheetData sheetId="3">
        <row r="5">
          <cell r="P5">
            <v>443184.61200000002</v>
          </cell>
        </row>
      </sheetData>
      <sheetData sheetId="4">
        <row r="5">
          <cell r="P5">
            <v>94806.38</v>
          </cell>
        </row>
      </sheetData>
      <sheetData sheetId="5">
        <row r="23">
          <cell r="F23">
            <v>908639.9</v>
          </cell>
        </row>
      </sheetData>
      <sheetData sheetId="6">
        <row r="5">
          <cell r="P5">
            <v>1043284.7704256003</v>
          </cell>
        </row>
      </sheetData>
      <sheetData sheetId="7">
        <row r="5">
          <cell r="P5">
            <v>479802.88127799978</v>
          </cell>
        </row>
      </sheetData>
      <sheetData sheetId="8">
        <row r="27">
          <cell r="J27">
            <v>123500</v>
          </cell>
        </row>
      </sheetData>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11.1A Výkaz výměr"/>
      <sheetName val="SO 11.1B Výkaz výměr"/>
      <sheetName val="SO 11.1ST Výkaz výměr"/>
      <sheetName val="SO 11.1B Kniha specifikací"/>
      <sheetName val="SO 11.1ST Kniha specifikací"/>
      <sheetName val="SO 11_1A Výkaz výměr"/>
      <sheetName val="SO11_1AVýkazvýměr"/>
    </sheetNames>
    <sheetDataSet>
      <sheetData sheetId="0"/>
      <sheetData sheetId="1"/>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C4" t="str">
            <v>Napojovací řady</v>
          </cell>
        </row>
        <row r="6">
          <cell r="C6" t="str">
            <v>Poličany - tlaková kanalizace-napojovací řady</v>
          </cell>
        </row>
      </sheetData>
      <sheetData sheetId="1"/>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urz"/>
      <sheetName val="Pichler"/>
      <sheetName val="PKOM4"/>
      <sheetName val="PKOM4 TREND"/>
    </sheetNames>
    <sheetDataSet>
      <sheetData sheetId="0" refreshError="1">
        <row r="2">
          <cell r="C2">
            <v>27.5</v>
          </cell>
        </row>
      </sheetData>
      <sheetData sheetId="1" refreshError="1"/>
      <sheetData sheetId="2" refreshError="1"/>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6">
          <cell r="C6" t="str">
            <v>Poličany - tlaková kanalizace PTK1, PTK1a, PTK2</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03"/>
  <sheetViews>
    <sheetView tabSelected="1" view="pageBreakPreview" topLeftCell="A9" zoomScaleNormal="100" zoomScaleSheetLayoutView="100" workbookViewId="0">
      <selection activeCell="E32" sqref="E32"/>
    </sheetView>
  </sheetViews>
  <sheetFormatPr defaultRowHeight="12.75" x14ac:dyDescent="0.2"/>
  <cols>
    <col min="1" max="1" width="98.33203125" style="138" customWidth="1"/>
    <col min="2" max="2" width="1.33203125" style="139" hidden="1" customWidth="1"/>
    <col min="3" max="3" width="28.33203125" style="140" customWidth="1"/>
    <col min="4" max="4" width="3.1640625" style="140" hidden="1" customWidth="1"/>
    <col min="5" max="5" width="36" style="140" customWidth="1"/>
    <col min="6" max="256" width="9.33203125" style="141"/>
    <col min="257" max="257" width="98.33203125" style="141" customWidth="1"/>
    <col min="258" max="258" width="0" style="141" hidden="1" customWidth="1"/>
    <col min="259" max="259" width="28.33203125" style="141" customWidth="1"/>
    <col min="260" max="260" width="0" style="141" hidden="1" customWidth="1"/>
    <col min="261" max="261" width="36" style="141" customWidth="1"/>
    <col min="262" max="512" width="9.33203125" style="141"/>
    <col min="513" max="513" width="98.33203125" style="141" customWidth="1"/>
    <col min="514" max="514" width="0" style="141" hidden="1" customWidth="1"/>
    <col min="515" max="515" width="28.33203125" style="141" customWidth="1"/>
    <col min="516" max="516" width="0" style="141" hidden="1" customWidth="1"/>
    <col min="517" max="517" width="36" style="141" customWidth="1"/>
    <col min="518" max="768" width="9.33203125" style="141"/>
    <col min="769" max="769" width="98.33203125" style="141" customWidth="1"/>
    <col min="770" max="770" width="0" style="141" hidden="1" customWidth="1"/>
    <col min="771" max="771" width="28.33203125" style="141" customWidth="1"/>
    <col min="772" max="772" width="0" style="141" hidden="1" customWidth="1"/>
    <col min="773" max="773" width="36" style="141" customWidth="1"/>
    <col min="774" max="1024" width="9.33203125" style="141"/>
    <col min="1025" max="1025" width="98.33203125" style="141" customWidth="1"/>
    <col min="1026" max="1026" width="0" style="141" hidden="1" customWidth="1"/>
    <col min="1027" max="1027" width="28.33203125" style="141" customWidth="1"/>
    <col min="1028" max="1028" width="0" style="141" hidden="1" customWidth="1"/>
    <col min="1029" max="1029" width="36" style="141" customWidth="1"/>
    <col min="1030" max="1280" width="9.33203125" style="141"/>
    <col min="1281" max="1281" width="98.33203125" style="141" customWidth="1"/>
    <col min="1282" max="1282" width="0" style="141" hidden="1" customWidth="1"/>
    <col min="1283" max="1283" width="28.33203125" style="141" customWidth="1"/>
    <col min="1284" max="1284" width="0" style="141" hidden="1" customWidth="1"/>
    <col min="1285" max="1285" width="36" style="141" customWidth="1"/>
    <col min="1286" max="1536" width="9.33203125" style="141"/>
    <col min="1537" max="1537" width="98.33203125" style="141" customWidth="1"/>
    <col min="1538" max="1538" width="0" style="141" hidden="1" customWidth="1"/>
    <col min="1539" max="1539" width="28.33203125" style="141" customWidth="1"/>
    <col min="1540" max="1540" width="0" style="141" hidden="1" customWidth="1"/>
    <col min="1541" max="1541" width="36" style="141" customWidth="1"/>
    <col min="1542" max="1792" width="9.33203125" style="141"/>
    <col min="1793" max="1793" width="98.33203125" style="141" customWidth="1"/>
    <col min="1794" max="1794" width="0" style="141" hidden="1" customWidth="1"/>
    <col min="1795" max="1795" width="28.33203125" style="141" customWidth="1"/>
    <col min="1796" max="1796" width="0" style="141" hidden="1" customWidth="1"/>
    <col min="1797" max="1797" width="36" style="141" customWidth="1"/>
    <col min="1798" max="2048" width="9.33203125" style="141"/>
    <col min="2049" max="2049" width="98.33203125" style="141" customWidth="1"/>
    <col min="2050" max="2050" width="0" style="141" hidden="1" customWidth="1"/>
    <col min="2051" max="2051" width="28.33203125" style="141" customWidth="1"/>
    <col min="2052" max="2052" width="0" style="141" hidden="1" customWidth="1"/>
    <col min="2053" max="2053" width="36" style="141" customWidth="1"/>
    <col min="2054" max="2304" width="9.33203125" style="141"/>
    <col min="2305" max="2305" width="98.33203125" style="141" customWidth="1"/>
    <col min="2306" max="2306" width="0" style="141" hidden="1" customWidth="1"/>
    <col min="2307" max="2307" width="28.33203125" style="141" customWidth="1"/>
    <col min="2308" max="2308" width="0" style="141" hidden="1" customWidth="1"/>
    <col min="2309" max="2309" width="36" style="141" customWidth="1"/>
    <col min="2310" max="2560" width="9.33203125" style="141"/>
    <col min="2561" max="2561" width="98.33203125" style="141" customWidth="1"/>
    <col min="2562" max="2562" width="0" style="141" hidden="1" customWidth="1"/>
    <col min="2563" max="2563" width="28.33203125" style="141" customWidth="1"/>
    <col min="2564" max="2564" width="0" style="141" hidden="1" customWidth="1"/>
    <col min="2565" max="2565" width="36" style="141" customWidth="1"/>
    <col min="2566" max="2816" width="9.33203125" style="141"/>
    <col min="2817" max="2817" width="98.33203125" style="141" customWidth="1"/>
    <col min="2818" max="2818" width="0" style="141" hidden="1" customWidth="1"/>
    <col min="2819" max="2819" width="28.33203125" style="141" customWidth="1"/>
    <col min="2820" max="2820" width="0" style="141" hidden="1" customWidth="1"/>
    <col min="2821" max="2821" width="36" style="141" customWidth="1"/>
    <col min="2822" max="3072" width="9.33203125" style="141"/>
    <col min="3073" max="3073" width="98.33203125" style="141" customWidth="1"/>
    <col min="3074" max="3074" width="0" style="141" hidden="1" customWidth="1"/>
    <col min="3075" max="3075" width="28.33203125" style="141" customWidth="1"/>
    <col min="3076" max="3076" width="0" style="141" hidden="1" customWidth="1"/>
    <col min="3077" max="3077" width="36" style="141" customWidth="1"/>
    <col min="3078" max="3328" width="9.33203125" style="141"/>
    <col min="3329" max="3329" width="98.33203125" style="141" customWidth="1"/>
    <col min="3330" max="3330" width="0" style="141" hidden="1" customWidth="1"/>
    <col min="3331" max="3331" width="28.33203125" style="141" customWidth="1"/>
    <col min="3332" max="3332" width="0" style="141" hidden="1" customWidth="1"/>
    <col min="3333" max="3333" width="36" style="141" customWidth="1"/>
    <col min="3334" max="3584" width="9.33203125" style="141"/>
    <col min="3585" max="3585" width="98.33203125" style="141" customWidth="1"/>
    <col min="3586" max="3586" width="0" style="141" hidden="1" customWidth="1"/>
    <col min="3587" max="3587" width="28.33203125" style="141" customWidth="1"/>
    <col min="3588" max="3588" width="0" style="141" hidden="1" customWidth="1"/>
    <col min="3589" max="3589" width="36" style="141" customWidth="1"/>
    <col min="3590" max="3840" width="9.33203125" style="141"/>
    <col min="3841" max="3841" width="98.33203125" style="141" customWidth="1"/>
    <col min="3842" max="3842" width="0" style="141" hidden="1" customWidth="1"/>
    <col min="3843" max="3843" width="28.33203125" style="141" customWidth="1"/>
    <col min="3844" max="3844" width="0" style="141" hidden="1" customWidth="1"/>
    <col min="3845" max="3845" width="36" style="141" customWidth="1"/>
    <col min="3846" max="4096" width="9.33203125" style="141"/>
    <col min="4097" max="4097" width="98.33203125" style="141" customWidth="1"/>
    <col min="4098" max="4098" width="0" style="141" hidden="1" customWidth="1"/>
    <col min="4099" max="4099" width="28.33203125" style="141" customWidth="1"/>
    <col min="4100" max="4100" width="0" style="141" hidden="1" customWidth="1"/>
    <col min="4101" max="4101" width="36" style="141" customWidth="1"/>
    <col min="4102" max="4352" width="9.33203125" style="141"/>
    <col min="4353" max="4353" width="98.33203125" style="141" customWidth="1"/>
    <col min="4354" max="4354" width="0" style="141" hidden="1" customWidth="1"/>
    <col min="4355" max="4355" width="28.33203125" style="141" customWidth="1"/>
    <col min="4356" max="4356" width="0" style="141" hidden="1" customWidth="1"/>
    <col min="4357" max="4357" width="36" style="141" customWidth="1"/>
    <col min="4358" max="4608" width="9.33203125" style="141"/>
    <col min="4609" max="4609" width="98.33203125" style="141" customWidth="1"/>
    <col min="4610" max="4610" width="0" style="141" hidden="1" customWidth="1"/>
    <col min="4611" max="4611" width="28.33203125" style="141" customWidth="1"/>
    <col min="4612" max="4612" width="0" style="141" hidden="1" customWidth="1"/>
    <col min="4613" max="4613" width="36" style="141" customWidth="1"/>
    <col min="4614" max="4864" width="9.33203125" style="141"/>
    <col min="4865" max="4865" width="98.33203125" style="141" customWidth="1"/>
    <col min="4866" max="4866" width="0" style="141" hidden="1" customWidth="1"/>
    <col min="4867" max="4867" width="28.33203125" style="141" customWidth="1"/>
    <col min="4868" max="4868" width="0" style="141" hidden="1" customWidth="1"/>
    <col min="4869" max="4869" width="36" style="141" customWidth="1"/>
    <col min="4870" max="5120" width="9.33203125" style="141"/>
    <col min="5121" max="5121" width="98.33203125" style="141" customWidth="1"/>
    <col min="5122" max="5122" width="0" style="141" hidden="1" customWidth="1"/>
    <col min="5123" max="5123" width="28.33203125" style="141" customWidth="1"/>
    <col min="5124" max="5124" width="0" style="141" hidden="1" customWidth="1"/>
    <col min="5125" max="5125" width="36" style="141" customWidth="1"/>
    <col min="5126" max="5376" width="9.33203125" style="141"/>
    <col min="5377" max="5377" width="98.33203125" style="141" customWidth="1"/>
    <col min="5378" max="5378" width="0" style="141" hidden="1" customWidth="1"/>
    <col min="5379" max="5379" width="28.33203125" style="141" customWidth="1"/>
    <col min="5380" max="5380" width="0" style="141" hidden="1" customWidth="1"/>
    <col min="5381" max="5381" width="36" style="141" customWidth="1"/>
    <col min="5382" max="5632" width="9.33203125" style="141"/>
    <col min="5633" max="5633" width="98.33203125" style="141" customWidth="1"/>
    <col min="5634" max="5634" width="0" style="141" hidden="1" customWidth="1"/>
    <col min="5635" max="5635" width="28.33203125" style="141" customWidth="1"/>
    <col min="5636" max="5636" width="0" style="141" hidden="1" customWidth="1"/>
    <col min="5637" max="5637" width="36" style="141" customWidth="1"/>
    <col min="5638" max="5888" width="9.33203125" style="141"/>
    <col min="5889" max="5889" width="98.33203125" style="141" customWidth="1"/>
    <col min="5890" max="5890" width="0" style="141" hidden="1" customWidth="1"/>
    <col min="5891" max="5891" width="28.33203125" style="141" customWidth="1"/>
    <col min="5892" max="5892" width="0" style="141" hidden="1" customWidth="1"/>
    <col min="5893" max="5893" width="36" style="141" customWidth="1"/>
    <col min="5894" max="6144" width="9.33203125" style="141"/>
    <col min="6145" max="6145" width="98.33203125" style="141" customWidth="1"/>
    <col min="6146" max="6146" width="0" style="141" hidden="1" customWidth="1"/>
    <col min="6147" max="6147" width="28.33203125" style="141" customWidth="1"/>
    <col min="6148" max="6148" width="0" style="141" hidden="1" customWidth="1"/>
    <col min="6149" max="6149" width="36" style="141" customWidth="1"/>
    <col min="6150" max="6400" width="9.33203125" style="141"/>
    <col min="6401" max="6401" width="98.33203125" style="141" customWidth="1"/>
    <col min="6402" max="6402" width="0" style="141" hidden="1" customWidth="1"/>
    <col min="6403" max="6403" width="28.33203125" style="141" customWidth="1"/>
    <col min="6404" max="6404" width="0" style="141" hidden="1" customWidth="1"/>
    <col min="6405" max="6405" width="36" style="141" customWidth="1"/>
    <col min="6406" max="6656" width="9.33203125" style="141"/>
    <col min="6657" max="6657" width="98.33203125" style="141" customWidth="1"/>
    <col min="6658" max="6658" width="0" style="141" hidden="1" customWidth="1"/>
    <col min="6659" max="6659" width="28.33203125" style="141" customWidth="1"/>
    <col min="6660" max="6660" width="0" style="141" hidden="1" customWidth="1"/>
    <col min="6661" max="6661" width="36" style="141" customWidth="1"/>
    <col min="6662" max="6912" width="9.33203125" style="141"/>
    <col min="6913" max="6913" width="98.33203125" style="141" customWidth="1"/>
    <col min="6914" max="6914" width="0" style="141" hidden="1" customWidth="1"/>
    <col min="6915" max="6915" width="28.33203125" style="141" customWidth="1"/>
    <col min="6916" max="6916" width="0" style="141" hidden="1" customWidth="1"/>
    <col min="6917" max="6917" width="36" style="141" customWidth="1"/>
    <col min="6918" max="7168" width="9.33203125" style="141"/>
    <col min="7169" max="7169" width="98.33203125" style="141" customWidth="1"/>
    <col min="7170" max="7170" width="0" style="141" hidden="1" customWidth="1"/>
    <col min="7171" max="7171" width="28.33203125" style="141" customWidth="1"/>
    <col min="7172" max="7172" width="0" style="141" hidden="1" customWidth="1"/>
    <col min="7173" max="7173" width="36" style="141" customWidth="1"/>
    <col min="7174" max="7424" width="9.33203125" style="141"/>
    <col min="7425" max="7425" width="98.33203125" style="141" customWidth="1"/>
    <col min="7426" max="7426" width="0" style="141" hidden="1" customWidth="1"/>
    <col min="7427" max="7427" width="28.33203125" style="141" customWidth="1"/>
    <col min="7428" max="7428" width="0" style="141" hidden="1" customWidth="1"/>
    <col min="7429" max="7429" width="36" style="141" customWidth="1"/>
    <col min="7430" max="7680" width="9.33203125" style="141"/>
    <col min="7681" max="7681" width="98.33203125" style="141" customWidth="1"/>
    <col min="7682" max="7682" width="0" style="141" hidden="1" customWidth="1"/>
    <col min="7683" max="7683" width="28.33203125" style="141" customWidth="1"/>
    <col min="7684" max="7684" width="0" style="141" hidden="1" customWidth="1"/>
    <col min="7685" max="7685" width="36" style="141" customWidth="1"/>
    <col min="7686" max="7936" width="9.33203125" style="141"/>
    <col min="7937" max="7937" width="98.33203125" style="141" customWidth="1"/>
    <col min="7938" max="7938" width="0" style="141" hidden="1" customWidth="1"/>
    <col min="7939" max="7939" width="28.33203125" style="141" customWidth="1"/>
    <col min="7940" max="7940" width="0" style="141" hidden="1" customWidth="1"/>
    <col min="7941" max="7941" width="36" style="141" customWidth="1"/>
    <col min="7942" max="8192" width="9.33203125" style="141"/>
    <col min="8193" max="8193" width="98.33203125" style="141" customWidth="1"/>
    <col min="8194" max="8194" width="0" style="141" hidden="1" customWidth="1"/>
    <col min="8195" max="8195" width="28.33203125" style="141" customWidth="1"/>
    <col min="8196" max="8196" width="0" style="141" hidden="1" customWidth="1"/>
    <col min="8197" max="8197" width="36" style="141" customWidth="1"/>
    <col min="8198" max="8448" width="9.33203125" style="141"/>
    <col min="8449" max="8449" width="98.33203125" style="141" customWidth="1"/>
    <col min="8450" max="8450" width="0" style="141" hidden="1" customWidth="1"/>
    <col min="8451" max="8451" width="28.33203125" style="141" customWidth="1"/>
    <col min="8452" max="8452" width="0" style="141" hidden="1" customWidth="1"/>
    <col min="8453" max="8453" width="36" style="141" customWidth="1"/>
    <col min="8454" max="8704" width="9.33203125" style="141"/>
    <col min="8705" max="8705" width="98.33203125" style="141" customWidth="1"/>
    <col min="8706" max="8706" width="0" style="141" hidden="1" customWidth="1"/>
    <col min="8707" max="8707" width="28.33203125" style="141" customWidth="1"/>
    <col min="8708" max="8708" width="0" style="141" hidden="1" customWidth="1"/>
    <col min="8709" max="8709" width="36" style="141" customWidth="1"/>
    <col min="8710" max="8960" width="9.33203125" style="141"/>
    <col min="8961" max="8961" width="98.33203125" style="141" customWidth="1"/>
    <col min="8962" max="8962" width="0" style="141" hidden="1" customWidth="1"/>
    <col min="8963" max="8963" width="28.33203125" style="141" customWidth="1"/>
    <col min="8964" max="8964" width="0" style="141" hidden="1" customWidth="1"/>
    <col min="8965" max="8965" width="36" style="141" customWidth="1"/>
    <col min="8966" max="9216" width="9.33203125" style="141"/>
    <col min="9217" max="9217" width="98.33203125" style="141" customWidth="1"/>
    <col min="9218" max="9218" width="0" style="141" hidden="1" customWidth="1"/>
    <col min="9219" max="9219" width="28.33203125" style="141" customWidth="1"/>
    <col min="9220" max="9220" width="0" style="141" hidden="1" customWidth="1"/>
    <col min="9221" max="9221" width="36" style="141" customWidth="1"/>
    <col min="9222" max="9472" width="9.33203125" style="141"/>
    <col min="9473" max="9473" width="98.33203125" style="141" customWidth="1"/>
    <col min="9474" max="9474" width="0" style="141" hidden="1" customWidth="1"/>
    <col min="9475" max="9475" width="28.33203125" style="141" customWidth="1"/>
    <col min="9476" max="9476" width="0" style="141" hidden="1" customWidth="1"/>
    <col min="9477" max="9477" width="36" style="141" customWidth="1"/>
    <col min="9478" max="9728" width="9.33203125" style="141"/>
    <col min="9729" max="9729" width="98.33203125" style="141" customWidth="1"/>
    <col min="9730" max="9730" width="0" style="141" hidden="1" customWidth="1"/>
    <col min="9731" max="9731" width="28.33203125" style="141" customWidth="1"/>
    <col min="9732" max="9732" width="0" style="141" hidden="1" customWidth="1"/>
    <col min="9733" max="9733" width="36" style="141" customWidth="1"/>
    <col min="9734" max="9984" width="9.33203125" style="141"/>
    <col min="9985" max="9985" width="98.33203125" style="141" customWidth="1"/>
    <col min="9986" max="9986" width="0" style="141" hidden="1" customWidth="1"/>
    <col min="9987" max="9987" width="28.33203125" style="141" customWidth="1"/>
    <col min="9988" max="9988" width="0" style="141" hidden="1" customWidth="1"/>
    <col min="9989" max="9989" width="36" style="141" customWidth="1"/>
    <col min="9990" max="10240" width="9.33203125" style="141"/>
    <col min="10241" max="10241" width="98.33203125" style="141" customWidth="1"/>
    <col min="10242" max="10242" width="0" style="141" hidden="1" customWidth="1"/>
    <col min="10243" max="10243" width="28.33203125" style="141" customWidth="1"/>
    <col min="10244" max="10244" width="0" style="141" hidden="1" customWidth="1"/>
    <col min="10245" max="10245" width="36" style="141" customWidth="1"/>
    <col min="10246" max="10496" width="9.33203125" style="141"/>
    <col min="10497" max="10497" width="98.33203125" style="141" customWidth="1"/>
    <col min="10498" max="10498" width="0" style="141" hidden="1" customWidth="1"/>
    <col min="10499" max="10499" width="28.33203125" style="141" customWidth="1"/>
    <col min="10500" max="10500" width="0" style="141" hidden="1" customWidth="1"/>
    <col min="10501" max="10501" width="36" style="141" customWidth="1"/>
    <col min="10502" max="10752" width="9.33203125" style="141"/>
    <col min="10753" max="10753" width="98.33203125" style="141" customWidth="1"/>
    <col min="10754" max="10754" width="0" style="141" hidden="1" customWidth="1"/>
    <col min="10755" max="10755" width="28.33203125" style="141" customWidth="1"/>
    <col min="10756" max="10756" width="0" style="141" hidden="1" customWidth="1"/>
    <col min="10757" max="10757" width="36" style="141" customWidth="1"/>
    <col min="10758" max="11008" width="9.33203125" style="141"/>
    <col min="11009" max="11009" width="98.33203125" style="141" customWidth="1"/>
    <col min="11010" max="11010" width="0" style="141" hidden="1" customWidth="1"/>
    <col min="11011" max="11011" width="28.33203125" style="141" customWidth="1"/>
    <col min="11012" max="11012" width="0" style="141" hidden="1" customWidth="1"/>
    <col min="11013" max="11013" width="36" style="141" customWidth="1"/>
    <col min="11014" max="11264" width="9.33203125" style="141"/>
    <col min="11265" max="11265" width="98.33203125" style="141" customWidth="1"/>
    <col min="11266" max="11266" width="0" style="141" hidden="1" customWidth="1"/>
    <col min="11267" max="11267" width="28.33203125" style="141" customWidth="1"/>
    <col min="11268" max="11268" width="0" style="141" hidden="1" customWidth="1"/>
    <col min="11269" max="11269" width="36" style="141" customWidth="1"/>
    <col min="11270" max="11520" width="9.33203125" style="141"/>
    <col min="11521" max="11521" width="98.33203125" style="141" customWidth="1"/>
    <col min="11522" max="11522" width="0" style="141" hidden="1" customWidth="1"/>
    <col min="11523" max="11523" width="28.33203125" style="141" customWidth="1"/>
    <col min="11524" max="11524" width="0" style="141" hidden="1" customWidth="1"/>
    <col min="11525" max="11525" width="36" style="141" customWidth="1"/>
    <col min="11526" max="11776" width="9.33203125" style="141"/>
    <col min="11777" max="11777" width="98.33203125" style="141" customWidth="1"/>
    <col min="11778" max="11778" width="0" style="141" hidden="1" customWidth="1"/>
    <col min="11779" max="11779" width="28.33203125" style="141" customWidth="1"/>
    <col min="11780" max="11780" width="0" style="141" hidden="1" customWidth="1"/>
    <col min="11781" max="11781" width="36" style="141" customWidth="1"/>
    <col min="11782" max="12032" width="9.33203125" style="141"/>
    <col min="12033" max="12033" width="98.33203125" style="141" customWidth="1"/>
    <col min="12034" max="12034" width="0" style="141" hidden="1" customWidth="1"/>
    <col min="12035" max="12035" width="28.33203125" style="141" customWidth="1"/>
    <col min="12036" max="12036" width="0" style="141" hidden="1" customWidth="1"/>
    <col min="12037" max="12037" width="36" style="141" customWidth="1"/>
    <col min="12038" max="12288" width="9.33203125" style="141"/>
    <col min="12289" max="12289" width="98.33203125" style="141" customWidth="1"/>
    <col min="12290" max="12290" width="0" style="141" hidden="1" customWidth="1"/>
    <col min="12291" max="12291" width="28.33203125" style="141" customWidth="1"/>
    <col min="12292" max="12292" width="0" style="141" hidden="1" customWidth="1"/>
    <col min="12293" max="12293" width="36" style="141" customWidth="1"/>
    <col min="12294" max="12544" width="9.33203125" style="141"/>
    <col min="12545" max="12545" width="98.33203125" style="141" customWidth="1"/>
    <col min="12546" max="12546" width="0" style="141" hidden="1" customWidth="1"/>
    <col min="12547" max="12547" width="28.33203125" style="141" customWidth="1"/>
    <col min="12548" max="12548" width="0" style="141" hidden="1" customWidth="1"/>
    <col min="12549" max="12549" width="36" style="141" customWidth="1"/>
    <col min="12550" max="12800" width="9.33203125" style="141"/>
    <col min="12801" max="12801" width="98.33203125" style="141" customWidth="1"/>
    <col min="12802" max="12802" width="0" style="141" hidden="1" customWidth="1"/>
    <col min="12803" max="12803" width="28.33203125" style="141" customWidth="1"/>
    <col min="12804" max="12804" width="0" style="141" hidden="1" customWidth="1"/>
    <col min="12805" max="12805" width="36" style="141" customWidth="1"/>
    <col min="12806" max="13056" width="9.33203125" style="141"/>
    <col min="13057" max="13057" width="98.33203125" style="141" customWidth="1"/>
    <col min="13058" max="13058" width="0" style="141" hidden="1" customWidth="1"/>
    <col min="13059" max="13059" width="28.33203125" style="141" customWidth="1"/>
    <col min="13060" max="13060" width="0" style="141" hidden="1" customWidth="1"/>
    <col min="13061" max="13061" width="36" style="141" customWidth="1"/>
    <col min="13062" max="13312" width="9.33203125" style="141"/>
    <col min="13313" max="13313" width="98.33203125" style="141" customWidth="1"/>
    <col min="13314" max="13314" width="0" style="141" hidden="1" customWidth="1"/>
    <col min="13315" max="13315" width="28.33203125" style="141" customWidth="1"/>
    <col min="13316" max="13316" width="0" style="141" hidden="1" customWidth="1"/>
    <col min="13317" max="13317" width="36" style="141" customWidth="1"/>
    <col min="13318" max="13568" width="9.33203125" style="141"/>
    <col min="13569" max="13569" width="98.33203125" style="141" customWidth="1"/>
    <col min="13570" max="13570" width="0" style="141" hidden="1" customWidth="1"/>
    <col min="13571" max="13571" width="28.33203125" style="141" customWidth="1"/>
    <col min="13572" max="13572" width="0" style="141" hidden="1" customWidth="1"/>
    <col min="13573" max="13573" width="36" style="141" customWidth="1"/>
    <col min="13574" max="13824" width="9.33203125" style="141"/>
    <col min="13825" max="13825" width="98.33203125" style="141" customWidth="1"/>
    <col min="13826" max="13826" width="0" style="141" hidden="1" customWidth="1"/>
    <col min="13827" max="13827" width="28.33203125" style="141" customWidth="1"/>
    <col min="13828" max="13828" width="0" style="141" hidden="1" customWidth="1"/>
    <col min="13829" max="13829" width="36" style="141" customWidth="1"/>
    <col min="13830" max="14080" width="9.33203125" style="141"/>
    <col min="14081" max="14081" width="98.33203125" style="141" customWidth="1"/>
    <col min="14082" max="14082" width="0" style="141" hidden="1" customWidth="1"/>
    <col min="14083" max="14083" width="28.33203125" style="141" customWidth="1"/>
    <col min="14084" max="14084" width="0" style="141" hidden="1" customWidth="1"/>
    <col min="14085" max="14085" width="36" style="141" customWidth="1"/>
    <col min="14086" max="14336" width="9.33203125" style="141"/>
    <col min="14337" max="14337" width="98.33203125" style="141" customWidth="1"/>
    <col min="14338" max="14338" width="0" style="141" hidden="1" customWidth="1"/>
    <col min="14339" max="14339" width="28.33203125" style="141" customWidth="1"/>
    <col min="14340" max="14340" width="0" style="141" hidden="1" customWidth="1"/>
    <col min="14341" max="14341" width="36" style="141" customWidth="1"/>
    <col min="14342" max="14592" width="9.33203125" style="141"/>
    <col min="14593" max="14593" width="98.33203125" style="141" customWidth="1"/>
    <col min="14594" max="14594" width="0" style="141" hidden="1" customWidth="1"/>
    <col min="14595" max="14595" width="28.33203125" style="141" customWidth="1"/>
    <col min="14596" max="14596" width="0" style="141" hidden="1" customWidth="1"/>
    <col min="14597" max="14597" width="36" style="141" customWidth="1"/>
    <col min="14598" max="14848" width="9.33203125" style="141"/>
    <col min="14849" max="14849" width="98.33203125" style="141" customWidth="1"/>
    <col min="14850" max="14850" width="0" style="141" hidden="1" customWidth="1"/>
    <col min="14851" max="14851" width="28.33203125" style="141" customWidth="1"/>
    <col min="14852" max="14852" width="0" style="141" hidden="1" customWidth="1"/>
    <col min="14853" max="14853" width="36" style="141" customWidth="1"/>
    <col min="14854" max="15104" width="9.33203125" style="141"/>
    <col min="15105" max="15105" width="98.33203125" style="141" customWidth="1"/>
    <col min="15106" max="15106" width="0" style="141" hidden="1" customWidth="1"/>
    <col min="15107" max="15107" width="28.33203125" style="141" customWidth="1"/>
    <col min="15108" max="15108" width="0" style="141" hidden="1" customWidth="1"/>
    <col min="15109" max="15109" width="36" style="141" customWidth="1"/>
    <col min="15110" max="15360" width="9.33203125" style="141"/>
    <col min="15361" max="15361" width="98.33203125" style="141" customWidth="1"/>
    <col min="15362" max="15362" width="0" style="141" hidden="1" customWidth="1"/>
    <col min="15363" max="15363" width="28.33203125" style="141" customWidth="1"/>
    <col min="15364" max="15364" width="0" style="141" hidden="1" customWidth="1"/>
    <col min="15365" max="15365" width="36" style="141" customWidth="1"/>
    <col min="15366" max="15616" width="9.33203125" style="141"/>
    <col min="15617" max="15617" width="98.33203125" style="141" customWidth="1"/>
    <col min="15618" max="15618" width="0" style="141" hidden="1" customWidth="1"/>
    <col min="15619" max="15619" width="28.33203125" style="141" customWidth="1"/>
    <col min="15620" max="15620" width="0" style="141" hidden="1" customWidth="1"/>
    <col min="15621" max="15621" width="36" style="141" customWidth="1"/>
    <col min="15622" max="15872" width="9.33203125" style="141"/>
    <col min="15873" max="15873" width="98.33203125" style="141" customWidth="1"/>
    <col min="15874" max="15874" width="0" style="141" hidden="1" customWidth="1"/>
    <col min="15875" max="15875" width="28.33203125" style="141" customWidth="1"/>
    <col min="15876" max="15876" width="0" style="141" hidden="1" customWidth="1"/>
    <col min="15877" max="15877" width="36" style="141" customWidth="1"/>
    <col min="15878" max="16128" width="9.33203125" style="141"/>
    <col min="16129" max="16129" width="98.33203125" style="141" customWidth="1"/>
    <col min="16130" max="16130" width="0" style="141" hidden="1" customWidth="1"/>
    <col min="16131" max="16131" width="28.33203125" style="141" customWidth="1"/>
    <col min="16132" max="16132" width="0" style="141" hidden="1" customWidth="1"/>
    <col min="16133" max="16133" width="36" style="141" customWidth="1"/>
    <col min="16134" max="16384" width="9.33203125" style="141"/>
  </cols>
  <sheetData>
    <row r="1" spans="1:5" s="80" customFormat="1" ht="36" customHeight="1" x14ac:dyDescent="0.2">
      <c r="A1" s="169" t="s">
        <v>2394</v>
      </c>
      <c r="B1" s="170"/>
      <c r="C1" s="170"/>
      <c r="D1" s="170"/>
      <c r="E1" s="170"/>
    </row>
    <row r="2" spans="1:5" s="80" customFormat="1" ht="15.75" customHeight="1" x14ac:dyDescent="0.2">
      <c r="A2" s="81"/>
      <c r="B2" s="82"/>
      <c r="C2" s="82"/>
      <c r="D2" s="82"/>
      <c r="E2" s="82"/>
    </row>
    <row r="3" spans="1:5" s="80" customFormat="1" ht="19.5" customHeight="1" x14ac:dyDescent="0.2">
      <c r="A3" s="171" t="s">
        <v>2402</v>
      </c>
      <c r="B3" s="172"/>
      <c r="C3" s="172"/>
      <c r="D3" s="173"/>
      <c r="E3" s="173"/>
    </row>
    <row r="4" spans="1:5" s="80" customFormat="1" ht="15.75" x14ac:dyDescent="0.25">
      <c r="A4" s="83"/>
      <c r="B4" s="84"/>
      <c r="C4" s="85"/>
      <c r="D4" s="85"/>
      <c r="E4" s="85"/>
    </row>
    <row r="5" spans="1:5" s="80" customFormat="1" ht="17.25" customHeight="1" x14ac:dyDescent="0.2">
      <c r="A5" s="171" t="s">
        <v>2395</v>
      </c>
      <c r="B5" s="172"/>
      <c r="C5" s="172"/>
      <c r="D5" s="172"/>
      <c r="E5" s="172"/>
    </row>
    <row r="6" spans="1:5" s="80" customFormat="1" ht="17.25" customHeight="1" x14ac:dyDescent="0.3">
      <c r="A6" s="86"/>
      <c r="B6" s="84"/>
      <c r="C6" s="85"/>
      <c r="D6" s="85"/>
      <c r="E6" s="85"/>
    </row>
    <row r="7" spans="1:5" s="80" customFormat="1" ht="13.5" customHeight="1" thickBot="1" x14ac:dyDescent="0.35">
      <c r="A7" s="86"/>
      <c r="B7" s="84"/>
      <c r="C7" s="85"/>
      <c r="D7" s="85"/>
      <c r="E7" s="85"/>
    </row>
    <row r="8" spans="1:5" s="80" customFormat="1" ht="18" x14ac:dyDescent="0.25">
      <c r="A8" s="87" t="s">
        <v>2396</v>
      </c>
      <c r="B8" s="88"/>
      <c r="C8" s="89"/>
      <c r="D8" s="89"/>
      <c r="E8" s="90"/>
    </row>
    <row r="9" spans="1:5" s="80" customFormat="1" ht="15.75" x14ac:dyDescent="0.25">
      <c r="A9" s="91" t="s">
        <v>8</v>
      </c>
      <c r="B9" s="92"/>
      <c r="C9" s="93"/>
      <c r="D9" s="93"/>
      <c r="E9" s="94">
        <f>SUM(C10:C10)</f>
        <v>0</v>
      </c>
    </row>
    <row r="10" spans="1:5" s="80" customFormat="1" ht="15.75" customHeight="1" x14ac:dyDescent="0.2">
      <c r="A10" s="95" t="s">
        <v>39</v>
      </c>
      <c r="B10" s="96"/>
      <c r="C10" s="97">
        <f>SUM('1 - Architektonicko-stave...'!J27)</f>
        <v>0</v>
      </c>
      <c r="D10" s="98"/>
      <c r="E10" s="99"/>
    </row>
    <row r="11" spans="1:5" s="104" customFormat="1" ht="16.5" thickBot="1" x14ac:dyDescent="0.3">
      <c r="A11" s="100"/>
      <c r="B11" s="101"/>
      <c r="C11" s="102"/>
      <c r="D11" s="102"/>
      <c r="E11" s="103"/>
    </row>
    <row r="12" spans="1:5" s="80" customFormat="1" ht="15.75" x14ac:dyDescent="0.25">
      <c r="A12" s="105" t="s">
        <v>2397</v>
      </c>
      <c r="B12" s="106"/>
      <c r="C12" s="107"/>
      <c r="D12" s="107"/>
      <c r="E12" s="108">
        <f>SUM(E9:E10)</f>
        <v>0</v>
      </c>
    </row>
    <row r="13" spans="1:5" s="80" customFormat="1" ht="15.75" x14ac:dyDescent="0.25">
      <c r="A13" s="109"/>
      <c r="B13" s="110"/>
      <c r="C13" s="111"/>
      <c r="D13" s="111"/>
      <c r="E13" s="112"/>
    </row>
    <row r="14" spans="1:5" s="116" customFormat="1" ht="15.75" x14ac:dyDescent="0.25">
      <c r="A14" s="113" t="s">
        <v>2398</v>
      </c>
      <c r="B14" s="110"/>
      <c r="C14" s="114"/>
      <c r="D14" s="114"/>
      <c r="E14" s="115">
        <f>SUM(E12)</f>
        <v>0</v>
      </c>
    </row>
    <row r="15" spans="1:5" s="116" customFormat="1" ht="15" x14ac:dyDescent="0.2">
      <c r="A15" s="117" t="s">
        <v>2399</v>
      </c>
      <c r="B15" s="110"/>
      <c r="C15" s="114"/>
      <c r="D15" s="114"/>
      <c r="E15" s="112">
        <f>SUM(E14*0.21)</f>
        <v>0</v>
      </c>
    </row>
    <row r="16" spans="1:5" s="116" customFormat="1" ht="15.75" x14ac:dyDescent="0.25">
      <c r="A16" s="113" t="s">
        <v>2400</v>
      </c>
      <c r="B16" s="110"/>
      <c r="C16" s="114"/>
      <c r="D16" s="114"/>
      <c r="E16" s="115">
        <f>SUM(E14:E15)</f>
        <v>0</v>
      </c>
    </row>
    <row r="17" spans="1:5" s="116" customFormat="1" ht="15.75" x14ac:dyDescent="0.25">
      <c r="A17" s="142"/>
      <c r="B17" s="143"/>
      <c r="C17" s="144"/>
      <c r="D17" s="144"/>
      <c r="E17" s="145"/>
    </row>
    <row r="18" spans="1:5" s="116" customFormat="1" ht="15.75" x14ac:dyDescent="0.25">
      <c r="A18" s="118" t="s">
        <v>2403</v>
      </c>
      <c r="B18" s="143"/>
      <c r="C18" s="144"/>
      <c r="D18" s="144"/>
      <c r="E18" s="145"/>
    </row>
    <row r="19" spans="1:5" s="80" customFormat="1" x14ac:dyDescent="0.2">
      <c r="B19" s="119"/>
      <c r="C19" s="120"/>
      <c r="D19" s="120"/>
      <c r="E19" s="121"/>
    </row>
    <row r="20" spans="1:5" s="80" customFormat="1" x14ac:dyDescent="0.2">
      <c r="A20" s="146" t="s">
        <v>2404</v>
      </c>
      <c r="B20" s="147"/>
      <c r="C20" s="148"/>
      <c r="D20" s="148"/>
      <c r="E20" s="149"/>
    </row>
    <row r="21" spans="1:5" s="80" customFormat="1" x14ac:dyDescent="0.2">
      <c r="A21" s="146" t="s">
        <v>2405</v>
      </c>
      <c r="B21" s="147"/>
      <c r="C21" s="148"/>
      <c r="D21" s="148"/>
      <c r="E21" s="149">
        <f>(E14-E26-E31)</f>
        <v>0</v>
      </c>
    </row>
    <row r="22" spans="1:5" s="80" customFormat="1" x14ac:dyDescent="0.2">
      <c r="A22" s="146" t="s">
        <v>2406</v>
      </c>
      <c r="B22" s="147"/>
      <c r="C22" s="148"/>
      <c r="D22" s="148"/>
      <c r="E22" s="149">
        <f>(E15-E27-E32)</f>
        <v>0</v>
      </c>
    </row>
    <row r="23" spans="1:5" s="80" customFormat="1" x14ac:dyDescent="0.2">
      <c r="A23" s="146" t="s">
        <v>2407</v>
      </c>
      <c r="B23" s="147"/>
      <c r="C23" s="148"/>
      <c r="D23" s="148"/>
      <c r="E23" s="149">
        <f>(E16-E28-E33)</f>
        <v>0</v>
      </c>
    </row>
    <row r="24" spans="1:5" s="80" customFormat="1" x14ac:dyDescent="0.2">
      <c r="A24" s="150"/>
      <c r="B24" s="151"/>
      <c r="C24" s="152"/>
      <c r="D24" s="152"/>
      <c r="E24" s="153"/>
    </row>
    <row r="25" spans="1:5" s="80" customFormat="1" x14ac:dyDescent="0.2">
      <c r="A25" s="154" t="s">
        <v>2408</v>
      </c>
      <c r="B25" s="155"/>
      <c r="C25" s="156"/>
      <c r="D25" s="156"/>
      <c r="E25" s="157"/>
    </row>
    <row r="26" spans="1:5" s="80" customFormat="1" x14ac:dyDescent="0.2">
      <c r="A26" s="154" t="s">
        <v>2405</v>
      </c>
      <c r="B26" s="155"/>
      <c r="C26" s="156"/>
      <c r="D26" s="156"/>
      <c r="E26" s="157">
        <f>SUM('1 - Architektonicko-stave...'!J1718+'1 - Architektonicko-stave...'!J1722+'1 - Architektonicko-stave...'!J1723+'1 - Architektonicko-stave...'!J1727+'1 - Architektonicko-stave...'!J1728+'1 - Architektonicko-stave...'!J1729)</f>
        <v>0</v>
      </c>
    </row>
    <row r="27" spans="1:5" s="80" customFormat="1" x14ac:dyDescent="0.2">
      <c r="A27" s="154" t="s">
        <v>2406</v>
      </c>
      <c r="B27" s="155"/>
      <c r="C27" s="156"/>
      <c r="D27" s="156"/>
      <c r="E27" s="157">
        <f>(E26*0.21)</f>
        <v>0</v>
      </c>
    </row>
    <row r="28" spans="1:5" s="80" customFormat="1" x14ac:dyDescent="0.2">
      <c r="A28" s="154" t="s">
        <v>2407</v>
      </c>
      <c r="B28" s="155"/>
      <c r="C28" s="156"/>
      <c r="D28" s="156"/>
      <c r="E28" s="157">
        <f>(E26*1.21)</f>
        <v>0</v>
      </c>
    </row>
    <row r="29" spans="1:5" s="80" customFormat="1" x14ac:dyDescent="0.2">
      <c r="A29" s="158"/>
      <c r="B29" s="151"/>
      <c r="C29" s="152"/>
      <c r="D29" s="152"/>
      <c r="E29" s="153"/>
    </row>
    <row r="30" spans="1:5" s="80" customFormat="1" x14ac:dyDescent="0.2">
      <c r="A30" s="159" t="s">
        <v>2409</v>
      </c>
      <c r="B30" s="160"/>
      <c r="C30" s="161"/>
      <c r="D30" s="161"/>
      <c r="E30" s="162"/>
    </row>
    <row r="31" spans="1:5" s="80" customFormat="1" x14ac:dyDescent="0.2">
      <c r="A31" s="159" t="s">
        <v>2405</v>
      </c>
      <c r="B31" s="160"/>
      <c r="C31" s="161"/>
      <c r="D31" s="161"/>
      <c r="E31" s="162">
        <f>SUM('1 - Architektonicko-stave...'!J1733+'1 - Architektonicko-stave...'!J1731+'1 - Architektonicko-stave...'!J1725+'1 - Architektonicko-stave...'!J1716+'1 - Architektonicko-stave...'!J1618+'1 - Architektonicko-stave...'!J1615+'1 - Architektonicko-stave...'!J1612+'1 - Architektonicko-stave...'!J1609+'1 - Architektonicko-stave...'!J834+'1 - Architektonicko-stave...'!J209)</f>
        <v>0</v>
      </c>
    </row>
    <row r="32" spans="1:5" s="80" customFormat="1" x14ac:dyDescent="0.2">
      <c r="A32" s="159" t="s">
        <v>2406</v>
      </c>
      <c r="B32" s="160"/>
      <c r="C32" s="161"/>
      <c r="D32" s="161"/>
      <c r="E32" s="162">
        <f>(E31*0.21)</f>
        <v>0</v>
      </c>
    </row>
    <row r="33" spans="1:5" s="80" customFormat="1" x14ac:dyDescent="0.2">
      <c r="A33" s="159" t="s">
        <v>2407</v>
      </c>
      <c r="B33" s="160"/>
      <c r="C33" s="161"/>
      <c r="D33" s="161"/>
      <c r="E33" s="162">
        <f>(E31*1.21)</f>
        <v>0</v>
      </c>
    </row>
    <row r="34" spans="1:5" s="80" customFormat="1" x14ac:dyDescent="0.2">
      <c r="A34" s="163"/>
      <c r="B34" s="164"/>
      <c r="C34" s="165"/>
      <c r="D34" s="165"/>
      <c r="E34" s="166"/>
    </row>
    <row r="35" spans="1:5" s="80" customFormat="1" x14ac:dyDescent="0.2">
      <c r="A35" s="163"/>
      <c r="B35" s="164"/>
      <c r="C35" s="165"/>
      <c r="D35" s="165"/>
      <c r="E35" s="166"/>
    </row>
    <row r="36" spans="1:5" s="80" customFormat="1" x14ac:dyDescent="0.2">
      <c r="A36" s="122" t="s">
        <v>2401</v>
      </c>
      <c r="B36" s="119"/>
      <c r="C36" s="120"/>
      <c r="D36" s="120"/>
      <c r="E36" s="123"/>
    </row>
    <row r="37" spans="1:5" s="80" customFormat="1" x14ac:dyDescent="0.2">
      <c r="A37" s="174" t="s">
        <v>2450</v>
      </c>
      <c r="B37" s="175"/>
      <c r="C37" s="175"/>
      <c r="D37" s="175"/>
      <c r="E37" s="175"/>
    </row>
    <row r="38" spans="1:5" s="80" customFormat="1" x14ac:dyDescent="0.2">
      <c r="A38" s="175"/>
      <c r="B38" s="175"/>
      <c r="C38" s="175"/>
      <c r="D38" s="175"/>
      <c r="E38" s="175"/>
    </row>
    <row r="39" spans="1:5" s="80" customFormat="1" x14ac:dyDescent="0.2">
      <c r="A39" s="175"/>
      <c r="B39" s="175"/>
      <c r="C39" s="175"/>
      <c r="D39" s="175"/>
      <c r="E39" s="175"/>
    </row>
    <row r="40" spans="1:5" s="80" customFormat="1" x14ac:dyDescent="0.2">
      <c r="A40" s="175"/>
      <c r="B40" s="175"/>
      <c r="C40" s="175"/>
      <c r="D40" s="175"/>
      <c r="E40" s="175"/>
    </row>
    <row r="41" spans="1:5" s="80" customFormat="1" x14ac:dyDescent="0.2">
      <c r="A41" s="175"/>
      <c r="B41" s="175"/>
      <c r="C41" s="175"/>
      <c r="D41" s="175"/>
      <c r="E41" s="175"/>
    </row>
    <row r="42" spans="1:5" s="80" customFormat="1" ht="284.25" customHeight="1" x14ac:dyDescent="0.2">
      <c r="A42" s="175"/>
      <c r="B42" s="175"/>
      <c r="C42" s="175"/>
      <c r="D42" s="175"/>
      <c r="E42" s="175"/>
    </row>
    <row r="43" spans="1:5" s="80" customFormat="1" x14ac:dyDescent="0.2">
      <c r="A43" s="176"/>
      <c r="B43" s="176"/>
      <c r="C43" s="176"/>
      <c r="D43" s="176"/>
      <c r="E43" s="176"/>
    </row>
    <row r="44" spans="1:5" s="80" customFormat="1" x14ac:dyDescent="0.2">
      <c r="A44" s="176"/>
      <c r="B44" s="176"/>
      <c r="C44" s="176"/>
      <c r="D44" s="176"/>
      <c r="E44" s="176"/>
    </row>
    <row r="45" spans="1:5" s="80" customFormat="1" x14ac:dyDescent="0.2">
      <c r="B45" s="124"/>
      <c r="C45" s="125"/>
      <c r="D45" s="125"/>
      <c r="E45" s="85"/>
    </row>
    <row r="46" spans="1:5" s="80" customFormat="1" x14ac:dyDescent="0.2">
      <c r="B46" s="124"/>
      <c r="C46" s="125"/>
      <c r="D46" s="125"/>
      <c r="E46" s="85"/>
    </row>
    <row r="47" spans="1:5" s="80" customFormat="1" x14ac:dyDescent="0.2">
      <c r="B47" s="84"/>
      <c r="C47" s="85"/>
      <c r="D47" s="85"/>
      <c r="E47" s="85"/>
    </row>
    <row r="48" spans="1:5" s="80" customFormat="1" x14ac:dyDescent="0.2">
      <c r="B48" s="84"/>
      <c r="C48" s="85"/>
      <c r="D48" s="85"/>
      <c r="E48" s="85"/>
    </row>
    <row r="49" spans="2:5" s="80" customFormat="1" x14ac:dyDescent="0.2">
      <c r="B49" s="84"/>
      <c r="C49" s="85"/>
      <c r="D49" s="85"/>
      <c r="E49" s="126"/>
    </row>
    <row r="50" spans="2:5" s="80" customFormat="1" x14ac:dyDescent="0.2">
      <c r="B50" s="84"/>
      <c r="C50" s="85"/>
      <c r="D50" s="85"/>
      <c r="E50" s="85"/>
    </row>
    <row r="51" spans="2:5" s="80" customFormat="1" x14ac:dyDescent="0.2">
      <c r="B51" s="84"/>
      <c r="C51" s="85"/>
      <c r="D51" s="85"/>
      <c r="E51" s="85"/>
    </row>
    <row r="52" spans="2:5" s="80" customFormat="1" x14ac:dyDescent="0.2">
      <c r="B52" s="84"/>
      <c r="C52" s="85"/>
      <c r="D52" s="85"/>
      <c r="E52" s="85"/>
    </row>
    <row r="53" spans="2:5" s="80" customFormat="1" x14ac:dyDescent="0.2">
      <c r="B53" s="84"/>
      <c r="C53" s="85"/>
      <c r="D53" s="85"/>
      <c r="E53" s="85"/>
    </row>
    <row r="54" spans="2:5" s="80" customFormat="1" x14ac:dyDescent="0.2">
      <c r="B54" s="84"/>
      <c r="C54" s="85"/>
      <c r="D54" s="85"/>
      <c r="E54" s="85"/>
    </row>
    <row r="55" spans="2:5" s="80" customFormat="1" x14ac:dyDescent="0.2">
      <c r="B55" s="84"/>
      <c r="C55" s="85"/>
      <c r="D55" s="85"/>
      <c r="E55" s="85"/>
    </row>
    <row r="56" spans="2:5" s="80" customFormat="1" x14ac:dyDescent="0.2">
      <c r="B56" s="84"/>
      <c r="C56" s="85"/>
      <c r="D56" s="85"/>
      <c r="E56" s="85"/>
    </row>
    <row r="57" spans="2:5" s="80" customFormat="1" x14ac:dyDescent="0.2">
      <c r="B57" s="84"/>
      <c r="C57" s="85"/>
      <c r="D57" s="85"/>
      <c r="E57" s="85"/>
    </row>
    <row r="58" spans="2:5" s="80" customFormat="1" x14ac:dyDescent="0.2">
      <c r="B58" s="84"/>
      <c r="C58" s="85"/>
      <c r="D58" s="85"/>
      <c r="E58" s="85"/>
    </row>
    <row r="59" spans="2:5" s="80" customFormat="1" x14ac:dyDescent="0.2">
      <c r="B59" s="84"/>
      <c r="C59" s="85"/>
      <c r="D59" s="85"/>
      <c r="E59" s="126"/>
    </row>
    <row r="60" spans="2:5" s="80" customFormat="1" x14ac:dyDescent="0.2">
      <c r="B60" s="84"/>
      <c r="C60" s="85"/>
      <c r="D60" s="85"/>
      <c r="E60" s="126"/>
    </row>
    <row r="61" spans="2:5" s="80" customFormat="1" x14ac:dyDescent="0.2">
      <c r="B61" s="84"/>
      <c r="C61" s="85"/>
      <c r="D61" s="85"/>
      <c r="E61" s="85"/>
    </row>
    <row r="62" spans="2:5" s="80" customFormat="1" x14ac:dyDescent="0.2">
      <c r="B62" s="84"/>
      <c r="C62" s="85"/>
      <c r="D62" s="85"/>
      <c r="E62" s="85"/>
    </row>
    <row r="63" spans="2:5" s="80" customFormat="1" x14ac:dyDescent="0.2">
      <c r="B63" s="84"/>
      <c r="C63" s="85"/>
      <c r="D63" s="85"/>
      <c r="E63" s="85"/>
    </row>
    <row r="64" spans="2:5" s="80" customFormat="1" x14ac:dyDescent="0.2">
      <c r="B64" s="84"/>
      <c r="C64" s="85"/>
      <c r="D64" s="85"/>
      <c r="E64" s="85"/>
    </row>
    <row r="65" spans="1:5" s="80" customFormat="1" x14ac:dyDescent="0.2">
      <c r="B65" s="84"/>
      <c r="C65" s="85"/>
      <c r="D65" s="85"/>
      <c r="E65" s="85"/>
    </row>
    <row r="66" spans="1:5" s="80" customFormat="1" x14ac:dyDescent="0.2">
      <c r="B66" s="84"/>
      <c r="C66" s="85"/>
      <c r="D66" s="85"/>
      <c r="E66" s="85"/>
    </row>
    <row r="67" spans="1:5" s="80" customFormat="1" x14ac:dyDescent="0.2">
      <c r="B67" s="84"/>
      <c r="C67" s="85"/>
      <c r="D67" s="85"/>
      <c r="E67" s="85"/>
    </row>
    <row r="68" spans="1:5" s="80" customFormat="1" x14ac:dyDescent="0.2">
      <c r="B68" s="84"/>
      <c r="C68" s="85"/>
      <c r="D68" s="85"/>
      <c r="E68" s="85"/>
    </row>
    <row r="69" spans="1:5" s="80" customFormat="1" x14ac:dyDescent="0.2">
      <c r="B69" s="84"/>
      <c r="C69" s="85"/>
      <c r="D69" s="85"/>
      <c r="E69" s="126"/>
    </row>
    <row r="70" spans="1:5" s="80" customFormat="1" x14ac:dyDescent="0.2">
      <c r="B70" s="84"/>
      <c r="C70" s="85"/>
      <c r="D70" s="85"/>
      <c r="E70" s="85"/>
    </row>
    <row r="71" spans="1:5" s="80" customFormat="1" x14ac:dyDescent="0.2">
      <c r="B71" s="84"/>
      <c r="C71" s="85"/>
      <c r="D71" s="85"/>
      <c r="E71" s="85"/>
    </row>
    <row r="72" spans="1:5" s="80" customFormat="1" x14ac:dyDescent="0.2">
      <c r="B72" s="84"/>
      <c r="C72" s="85"/>
      <c r="D72" s="85"/>
      <c r="E72" s="85"/>
    </row>
    <row r="73" spans="1:5" s="80" customFormat="1" x14ac:dyDescent="0.2">
      <c r="B73" s="84"/>
      <c r="C73" s="85"/>
      <c r="D73" s="85"/>
      <c r="E73" s="85"/>
    </row>
    <row r="74" spans="1:5" s="80" customFormat="1" x14ac:dyDescent="0.2">
      <c r="B74" s="84"/>
      <c r="C74" s="85"/>
      <c r="D74" s="85"/>
      <c r="E74" s="85"/>
    </row>
    <row r="75" spans="1:5" s="80" customFormat="1" x14ac:dyDescent="0.2">
      <c r="B75" s="84"/>
      <c r="C75" s="85"/>
      <c r="D75" s="85"/>
      <c r="E75" s="85"/>
    </row>
    <row r="76" spans="1:5" s="80" customFormat="1" x14ac:dyDescent="0.2">
      <c r="B76" s="84"/>
      <c r="C76" s="85"/>
      <c r="D76" s="85"/>
      <c r="E76" s="126"/>
    </row>
    <row r="77" spans="1:5" s="80" customFormat="1" x14ac:dyDescent="0.2">
      <c r="B77" s="84"/>
      <c r="C77" s="85"/>
      <c r="D77" s="85"/>
      <c r="E77" s="85"/>
    </row>
    <row r="78" spans="1:5" s="80" customFormat="1" x14ac:dyDescent="0.2">
      <c r="B78" s="84"/>
      <c r="C78" s="85"/>
      <c r="D78" s="85"/>
      <c r="E78" s="85"/>
    </row>
    <row r="79" spans="1:5" s="80" customFormat="1" x14ac:dyDescent="0.2">
      <c r="A79" s="127"/>
      <c r="B79" s="84"/>
      <c r="C79" s="85"/>
      <c r="D79" s="85"/>
      <c r="E79" s="126"/>
    </row>
    <row r="80" spans="1:5" s="80" customFormat="1" x14ac:dyDescent="0.2">
      <c r="B80" s="84"/>
      <c r="C80" s="85"/>
      <c r="D80" s="85"/>
      <c r="E80" s="85"/>
    </row>
    <row r="81" spans="2:5" s="80" customFormat="1" x14ac:dyDescent="0.2">
      <c r="B81" s="84"/>
      <c r="C81" s="85"/>
      <c r="D81" s="85"/>
      <c r="E81" s="85"/>
    </row>
    <row r="82" spans="2:5" s="80" customFormat="1" x14ac:dyDescent="0.2">
      <c r="B82" s="84"/>
      <c r="C82" s="85"/>
      <c r="D82" s="85"/>
      <c r="E82" s="85"/>
    </row>
    <row r="83" spans="2:5" s="80" customFormat="1" x14ac:dyDescent="0.2">
      <c r="B83" s="84"/>
      <c r="C83" s="85"/>
      <c r="D83" s="85"/>
      <c r="E83" s="85"/>
    </row>
    <row r="84" spans="2:5" s="80" customFormat="1" x14ac:dyDescent="0.2">
      <c r="B84" s="84"/>
      <c r="C84" s="85"/>
      <c r="D84" s="85"/>
      <c r="E84" s="85"/>
    </row>
    <row r="85" spans="2:5" s="80" customFormat="1" x14ac:dyDescent="0.2">
      <c r="B85" s="84"/>
      <c r="C85" s="85"/>
      <c r="D85" s="85"/>
      <c r="E85" s="85"/>
    </row>
    <row r="86" spans="2:5" s="80" customFormat="1" x14ac:dyDescent="0.2">
      <c r="B86" s="84"/>
      <c r="C86" s="85"/>
      <c r="D86" s="85"/>
      <c r="E86" s="85"/>
    </row>
    <row r="87" spans="2:5" s="80" customFormat="1" x14ac:dyDescent="0.2">
      <c r="B87" s="84"/>
      <c r="C87" s="85"/>
      <c r="D87" s="85"/>
      <c r="E87" s="85"/>
    </row>
    <row r="88" spans="2:5" s="80" customFormat="1" x14ac:dyDescent="0.2">
      <c r="B88" s="84"/>
      <c r="C88" s="85"/>
      <c r="D88" s="85"/>
      <c r="E88" s="85"/>
    </row>
    <row r="89" spans="2:5" s="80" customFormat="1" x14ac:dyDescent="0.2">
      <c r="B89" s="84"/>
      <c r="C89" s="85"/>
      <c r="D89" s="85"/>
      <c r="E89" s="126"/>
    </row>
    <row r="90" spans="2:5" s="80" customFormat="1" x14ac:dyDescent="0.2">
      <c r="B90" s="84"/>
      <c r="C90" s="85"/>
      <c r="D90" s="85"/>
      <c r="E90" s="126"/>
    </row>
    <row r="91" spans="2:5" s="80" customFormat="1" x14ac:dyDescent="0.2">
      <c r="B91" s="84"/>
      <c r="C91" s="85"/>
      <c r="D91" s="85"/>
      <c r="E91" s="85"/>
    </row>
    <row r="92" spans="2:5" s="80" customFormat="1" x14ac:dyDescent="0.2">
      <c r="B92" s="84"/>
      <c r="C92" s="85"/>
      <c r="D92" s="85"/>
      <c r="E92" s="85"/>
    </row>
    <row r="93" spans="2:5" s="80" customFormat="1" x14ac:dyDescent="0.2">
      <c r="B93" s="84"/>
      <c r="C93" s="85"/>
      <c r="D93" s="85"/>
      <c r="E93" s="85"/>
    </row>
    <row r="94" spans="2:5" s="80" customFormat="1" x14ac:dyDescent="0.2">
      <c r="B94" s="84"/>
      <c r="C94" s="85"/>
      <c r="D94" s="85"/>
      <c r="E94" s="85"/>
    </row>
    <row r="95" spans="2:5" s="80" customFormat="1" x14ac:dyDescent="0.2">
      <c r="B95" s="84"/>
      <c r="C95" s="85"/>
      <c r="D95" s="85"/>
      <c r="E95" s="85"/>
    </row>
    <row r="96" spans="2:5" s="80" customFormat="1" x14ac:dyDescent="0.2">
      <c r="B96" s="84"/>
      <c r="C96" s="85"/>
      <c r="D96" s="85"/>
      <c r="E96" s="85"/>
    </row>
    <row r="97" spans="2:5" s="80" customFormat="1" x14ac:dyDescent="0.2">
      <c r="B97" s="84"/>
      <c r="C97" s="85"/>
      <c r="D97" s="85"/>
      <c r="E97" s="85"/>
    </row>
    <row r="98" spans="2:5" s="80" customFormat="1" x14ac:dyDescent="0.2">
      <c r="B98" s="84"/>
      <c r="C98" s="85"/>
      <c r="D98" s="85"/>
      <c r="E98" s="85"/>
    </row>
    <row r="99" spans="2:5" s="80" customFormat="1" x14ac:dyDescent="0.2">
      <c r="B99" s="84"/>
      <c r="C99" s="85"/>
      <c r="D99" s="85"/>
      <c r="E99" s="126"/>
    </row>
    <row r="100" spans="2:5" s="80" customFormat="1" x14ac:dyDescent="0.2">
      <c r="B100" s="84"/>
      <c r="C100" s="85"/>
      <c r="D100" s="85"/>
      <c r="E100" s="126"/>
    </row>
    <row r="101" spans="2:5" s="80" customFormat="1" x14ac:dyDescent="0.2">
      <c r="B101" s="84"/>
      <c r="C101" s="85"/>
      <c r="D101" s="85"/>
      <c r="E101" s="85"/>
    </row>
    <row r="102" spans="2:5" s="80" customFormat="1" x14ac:dyDescent="0.2">
      <c r="B102" s="84"/>
      <c r="C102" s="85"/>
      <c r="D102" s="85"/>
      <c r="E102" s="85"/>
    </row>
    <row r="103" spans="2:5" s="80" customFormat="1" x14ac:dyDescent="0.2">
      <c r="B103" s="84"/>
      <c r="C103" s="85"/>
      <c r="D103" s="85"/>
      <c r="E103" s="85"/>
    </row>
    <row r="104" spans="2:5" s="80" customFormat="1" x14ac:dyDescent="0.2">
      <c r="B104" s="84"/>
      <c r="C104" s="85"/>
      <c r="D104" s="85"/>
      <c r="E104" s="85"/>
    </row>
    <row r="105" spans="2:5" s="80" customFormat="1" x14ac:dyDescent="0.2">
      <c r="B105" s="84"/>
      <c r="C105" s="85"/>
      <c r="D105" s="85"/>
      <c r="E105" s="85"/>
    </row>
    <row r="106" spans="2:5" s="80" customFormat="1" x14ac:dyDescent="0.2">
      <c r="B106" s="84"/>
      <c r="C106" s="85"/>
      <c r="D106" s="85"/>
      <c r="E106" s="85"/>
    </row>
    <row r="107" spans="2:5" s="80" customFormat="1" x14ac:dyDescent="0.2">
      <c r="B107" s="84"/>
      <c r="C107" s="85"/>
      <c r="D107" s="85"/>
      <c r="E107" s="85"/>
    </row>
    <row r="108" spans="2:5" s="80" customFormat="1" x14ac:dyDescent="0.2">
      <c r="B108" s="84"/>
      <c r="C108" s="85"/>
      <c r="D108" s="85"/>
      <c r="E108" s="85"/>
    </row>
    <row r="109" spans="2:5" s="80" customFormat="1" x14ac:dyDescent="0.2">
      <c r="B109" s="84"/>
      <c r="C109" s="85"/>
      <c r="D109" s="85"/>
      <c r="E109" s="126"/>
    </row>
    <row r="110" spans="2:5" s="80" customFormat="1" x14ac:dyDescent="0.2">
      <c r="B110" s="84"/>
      <c r="C110" s="85"/>
      <c r="D110" s="85"/>
      <c r="E110" s="85"/>
    </row>
    <row r="111" spans="2:5" s="80" customFormat="1" x14ac:dyDescent="0.2">
      <c r="B111" s="84"/>
      <c r="C111" s="85"/>
      <c r="D111" s="85"/>
      <c r="E111" s="85"/>
    </row>
    <row r="112" spans="2:5" s="80" customFormat="1" x14ac:dyDescent="0.2">
      <c r="B112" s="84"/>
      <c r="C112" s="85"/>
      <c r="D112" s="85"/>
      <c r="E112" s="85"/>
    </row>
    <row r="113" spans="2:5" s="80" customFormat="1" x14ac:dyDescent="0.2">
      <c r="B113" s="84"/>
      <c r="C113" s="85"/>
      <c r="D113" s="85"/>
      <c r="E113" s="85"/>
    </row>
    <row r="114" spans="2:5" s="80" customFormat="1" x14ac:dyDescent="0.2">
      <c r="B114" s="84"/>
      <c r="C114" s="85"/>
      <c r="D114" s="85"/>
      <c r="E114" s="85"/>
    </row>
    <row r="115" spans="2:5" s="80" customFormat="1" x14ac:dyDescent="0.2">
      <c r="B115" s="84"/>
      <c r="C115" s="85"/>
      <c r="D115" s="85"/>
      <c r="E115" s="85"/>
    </row>
    <row r="116" spans="2:5" s="80" customFormat="1" x14ac:dyDescent="0.2">
      <c r="B116" s="84"/>
      <c r="C116" s="85"/>
      <c r="D116" s="85"/>
      <c r="E116" s="85"/>
    </row>
    <row r="117" spans="2:5" s="80" customFormat="1" x14ac:dyDescent="0.2">
      <c r="B117" s="84"/>
      <c r="C117" s="85"/>
      <c r="D117" s="85"/>
      <c r="E117" s="85"/>
    </row>
    <row r="118" spans="2:5" s="80" customFormat="1" x14ac:dyDescent="0.2">
      <c r="B118" s="84"/>
      <c r="C118" s="85"/>
      <c r="D118" s="85"/>
      <c r="E118" s="85"/>
    </row>
    <row r="119" spans="2:5" s="80" customFormat="1" x14ac:dyDescent="0.2">
      <c r="B119" s="84"/>
      <c r="C119" s="85"/>
      <c r="D119" s="85"/>
      <c r="E119" s="126"/>
    </row>
    <row r="120" spans="2:5" s="80" customFormat="1" x14ac:dyDescent="0.2">
      <c r="B120" s="84"/>
      <c r="C120" s="85"/>
      <c r="D120" s="85"/>
      <c r="E120" s="85"/>
    </row>
    <row r="121" spans="2:5" s="80" customFormat="1" x14ac:dyDescent="0.2">
      <c r="B121" s="84"/>
      <c r="C121" s="85"/>
      <c r="D121" s="85"/>
      <c r="E121" s="85"/>
    </row>
    <row r="122" spans="2:5" s="80" customFormat="1" x14ac:dyDescent="0.2">
      <c r="B122" s="84"/>
      <c r="C122" s="85"/>
      <c r="D122" s="85"/>
      <c r="E122" s="85"/>
    </row>
    <row r="123" spans="2:5" s="80" customFormat="1" x14ac:dyDescent="0.2">
      <c r="B123" s="84"/>
      <c r="C123" s="85"/>
      <c r="D123" s="85"/>
      <c r="E123" s="85"/>
    </row>
    <row r="124" spans="2:5" s="80" customFormat="1" x14ac:dyDescent="0.2">
      <c r="B124" s="84"/>
      <c r="C124" s="85"/>
      <c r="D124" s="85"/>
      <c r="E124" s="85"/>
    </row>
    <row r="125" spans="2:5" s="80" customFormat="1" x14ac:dyDescent="0.2">
      <c r="B125" s="84"/>
      <c r="C125" s="85"/>
      <c r="D125" s="85"/>
      <c r="E125" s="85"/>
    </row>
    <row r="126" spans="2:5" s="80" customFormat="1" x14ac:dyDescent="0.2">
      <c r="B126" s="84"/>
      <c r="C126" s="85"/>
      <c r="D126" s="85"/>
      <c r="E126" s="85"/>
    </row>
    <row r="127" spans="2:5" s="80" customFormat="1" x14ac:dyDescent="0.2">
      <c r="B127" s="84"/>
      <c r="C127" s="85"/>
      <c r="D127" s="85"/>
      <c r="E127" s="85"/>
    </row>
    <row r="128" spans="2:5" s="80" customFormat="1" x14ac:dyDescent="0.2">
      <c r="B128" s="84"/>
      <c r="C128" s="85"/>
      <c r="D128" s="85"/>
      <c r="E128" s="85"/>
    </row>
    <row r="129" spans="2:5" s="80" customFormat="1" x14ac:dyDescent="0.2">
      <c r="B129" s="84"/>
      <c r="C129" s="85"/>
      <c r="D129" s="85"/>
      <c r="E129" s="85"/>
    </row>
    <row r="130" spans="2:5" s="80" customFormat="1" x14ac:dyDescent="0.2">
      <c r="B130" s="84"/>
      <c r="C130" s="85"/>
      <c r="D130" s="85"/>
      <c r="E130" s="126"/>
    </row>
    <row r="131" spans="2:5" s="80" customFormat="1" x14ac:dyDescent="0.2">
      <c r="B131" s="84"/>
      <c r="C131" s="85"/>
      <c r="D131" s="85"/>
      <c r="E131" s="126"/>
    </row>
    <row r="132" spans="2:5" s="80" customFormat="1" x14ac:dyDescent="0.2">
      <c r="B132" s="84"/>
      <c r="C132" s="85"/>
      <c r="D132" s="85"/>
      <c r="E132" s="85"/>
    </row>
    <row r="133" spans="2:5" s="80" customFormat="1" x14ac:dyDescent="0.2">
      <c r="B133" s="84"/>
      <c r="C133" s="85"/>
      <c r="D133" s="85"/>
      <c r="E133" s="85"/>
    </row>
    <row r="134" spans="2:5" s="80" customFormat="1" x14ac:dyDescent="0.2">
      <c r="B134" s="84"/>
      <c r="C134" s="85"/>
      <c r="D134" s="85"/>
      <c r="E134" s="85"/>
    </row>
    <row r="135" spans="2:5" s="80" customFormat="1" x14ac:dyDescent="0.2">
      <c r="B135" s="84"/>
      <c r="C135" s="85"/>
      <c r="D135" s="85"/>
      <c r="E135" s="85"/>
    </row>
    <row r="136" spans="2:5" s="80" customFormat="1" x14ac:dyDescent="0.2">
      <c r="B136" s="84"/>
      <c r="C136" s="85"/>
      <c r="D136" s="85"/>
      <c r="E136" s="85"/>
    </row>
    <row r="137" spans="2:5" s="80" customFormat="1" x14ac:dyDescent="0.2">
      <c r="B137" s="84"/>
      <c r="C137" s="85"/>
      <c r="D137" s="85"/>
      <c r="E137" s="126"/>
    </row>
    <row r="138" spans="2:5" s="80" customFormat="1" x14ac:dyDescent="0.2">
      <c r="B138" s="84"/>
      <c r="C138" s="85"/>
      <c r="D138" s="85"/>
      <c r="E138" s="85"/>
    </row>
    <row r="139" spans="2:5" s="80" customFormat="1" x14ac:dyDescent="0.2">
      <c r="B139" s="84"/>
      <c r="C139" s="85"/>
      <c r="D139" s="85"/>
      <c r="E139" s="85"/>
    </row>
    <row r="140" spans="2:5" s="80" customFormat="1" x14ac:dyDescent="0.2">
      <c r="B140" s="84"/>
      <c r="C140" s="85"/>
      <c r="D140" s="85"/>
      <c r="E140" s="85"/>
    </row>
    <row r="141" spans="2:5" s="80" customFormat="1" x14ac:dyDescent="0.2">
      <c r="B141" s="84"/>
      <c r="C141" s="85"/>
      <c r="D141" s="85"/>
      <c r="E141" s="85"/>
    </row>
    <row r="142" spans="2:5" s="80" customFormat="1" x14ac:dyDescent="0.2">
      <c r="B142" s="84"/>
      <c r="C142" s="85"/>
      <c r="D142" s="85"/>
      <c r="E142" s="85"/>
    </row>
    <row r="143" spans="2:5" s="80" customFormat="1" x14ac:dyDescent="0.2">
      <c r="B143" s="84"/>
      <c r="C143" s="85"/>
      <c r="D143" s="85"/>
      <c r="E143" s="85"/>
    </row>
    <row r="144" spans="2:5" s="80" customFormat="1" x14ac:dyDescent="0.2">
      <c r="B144" s="84"/>
      <c r="C144" s="85"/>
      <c r="D144" s="85"/>
      <c r="E144" s="85"/>
    </row>
    <row r="145" spans="1:5" s="80" customFormat="1" x14ac:dyDescent="0.2">
      <c r="B145" s="84"/>
      <c r="C145" s="85"/>
      <c r="D145" s="85"/>
      <c r="E145" s="85"/>
    </row>
    <row r="146" spans="1:5" s="80" customFormat="1" x14ac:dyDescent="0.2">
      <c r="B146" s="84"/>
      <c r="C146" s="85"/>
      <c r="D146" s="85"/>
      <c r="E146" s="85"/>
    </row>
    <row r="147" spans="1:5" s="80" customFormat="1" x14ac:dyDescent="0.2">
      <c r="B147" s="84"/>
      <c r="C147" s="85"/>
      <c r="D147" s="85"/>
      <c r="E147" s="126"/>
    </row>
    <row r="148" spans="1:5" s="80" customFormat="1" x14ac:dyDescent="0.2">
      <c r="B148" s="84"/>
      <c r="C148" s="85"/>
      <c r="D148" s="85"/>
      <c r="E148" s="85"/>
    </row>
    <row r="149" spans="1:5" s="80" customFormat="1" x14ac:dyDescent="0.2">
      <c r="B149" s="84"/>
      <c r="C149" s="85"/>
      <c r="D149" s="85"/>
      <c r="E149" s="85"/>
    </row>
    <row r="150" spans="1:5" s="80" customFormat="1" x14ac:dyDescent="0.2">
      <c r="A150" s="127"/>
      <c r="B150" s="84"/>
      <c r="C150" s="85"/>
      <c r="D150" s="85"/>
      <c r="E150" s="85"/>
    </row>
    <row r="151" spans="1:5" s="80" customFormat="1" x14ac:dyDescent="0.2">
      <c r="B151" s="84"/>
      <c r="C151" s="85"/>
      <c r="D151" s="85"/>
      <c r="E151" s="85"/>
    </row>
    <row r="152" spans="1:5" s="80" customFormat="1" x14ac:dyDescent="0.2">
      <c r="B152" s="84"/>
      <c r="C152" s="85"/>
      <c r="D152" s="85"/>
      <c r="E152" s="85"/>
    </row>
    <row r="153" spans="1:5" s="80" customFormat="1" x14ac:dyDescent="0.2">
      <c r="B153" s="84"/>
      <c r="C153" s="85"/>
      <c r="D153" s="85"/>
      <c r="E153" s="85"/>
    </row>
    <row r="154" spans="1:5" s="80" customFormat="1" x14ac:dyDescent="0.2">
      <c r="B154" s="84"/>
      <c r="C154" s="85"/>
      <c r="D154" s="85"/>
      <c r="E154" s="85"/>
    </row>
    <row r="155" spans="1:5" s="80" customFormat="1" x14ac:dyDescent="0.2">
      <c r="B155" s="84"/>
      <c r="C155" s="85"/>
      <c r="D155" s="85"/>
      <c r="E155" s="85"/>
    </row>
    <row r="156" spans="1:5" s="80" customFormat="1" x14ac:dyDescent="0.2">
      <c r="B156" s="84"/>
      <c r="C156" s="85"/>
      <c r="D156" s="85"/>
      <c r="E156" s="85"/>
    </row>
    <row r="157" spans="1:5" s="80" customFormat="1" x14ac:dyDescent="0.2">
      <c r="B157" s="84"/>
      <c r="C157" s="85"/>
      <c r="D157" s="85"/>
      <c r="E157" s="85"/>
    </row>
    <row r="158" spans="1:5" s="80" customFormat="1" x14ac:dyDescent="0.2">
      <c r="B158" s="84"/>
      <c r="C158" s="85"/>
      <c r="D158" s="85"/>
      <c r="E158" s="85"/>
    </row>
    <row r="159" spans="1:5" s="80" customFormat="1" x14ac:dyDescent="0.2">
      <c r="B159" s="84"/>
      <c r="C159" s="85"/>
      <c r="D159" s="85"/>
      <c r="E159" s="85"/>
    </row>
    <row r="160" spans="1:5" s="80" customFormat="1" x14ac:dyDescent="0.2">
      <c r="B160" s="84"/>
      <c r="C160" s="85"/>
      <c r="D160" s="85"/>
      <c r="E160" s="85"/>
    </row>
    <row r="161" spans="2:5" s="80" customFormat="1" x14ac:dyDescent="0.2">
      <c r="B161" s="84"/>
      <c r="C161" s="85"/>
      <c r="D161" s="85"/>
      <c r="E161" s="85"/>
    </row>
    <row r="162" spans="2:5" s="80" customFormat="1" x14ac:dyDescent="0.2">
      <c r="B162" s="84"/>
      <c r="C162" s="85"/>
      <c r="D162" s="85"/>
      <c r="E162" s="85"/>
    </row>
    <row r="163" spans="2:5" s="80" customFormat="1" x14ac:dyDescent="0.2">
      <c r="B163" s="84"/>
      <c r="C163" s="85"/>
      <c r="D163" s="85"/>
      <c r="E163" s="85"/>
    </row>
    <row r="164" spans="2:5" s="80" customFormat="1" x14ac:dyDescent="0.2">
      <c r="B164" s="84"/>
      <c r="C164" s="85"/>
      <c r="D164" s="85"/>
      <c r="E164" s="85"/>
    </row>
    <row r="165" spans="2:5" s="80" customFormat="1" x14ac:dyDescent="0.2">
      <c r="B165" s="84"/>
      <c r="C165" s="85"/>
      <c r="D165" s="85"/>
      <c r="E165" s="85"/>
    </row>
    <row r="166" spans="2:5" s="80" customFormat="1" x14ac:dyDescent="0.2">
      <c r="B166" s="84"/>
      <c r="C166" s="85"/>
      <c r="D166" s="85"/>
      <c r="E166" s="85"/>
    </row>
    <row r="167" spans="2:5" s="80" customFormat="1" x14ac:dyDescent="0.2">
      <c r="B167" s="84"/>
      <c r="C167" s="85"/>
      <c r="D167" s="85"/>
      <c r="E167" s="85"/>
    </row>
    <row r="168" spans="2:5" s="80" customFormat="1" x14ac:dyDescent="0.2">
      <c r="B168" s="84"/>
      <c r="C168" s="85"/>
      <c r="D168" s="85"/>
      <c r="E168" s="85"/>
    </row>
    <row r="169" spans="2:5" s="80" customFormat="1" x14ac:dyDescent="0.2">
      <c r="B169" s="84"/>
      <c r="C169" s="85"/>
      <c r="D169" s="85"/>
      <c r="E169" s="85"/>
    </row>
    <row r="170" spans="2:5" s="80" customFormat="1" x14ac:dyDescent="0.2">
      <c r="B170" s="84"/>
      <c r="C170" s="85"/>
      <c r="D170" s="85"/>
      <c r="E170" s="85"/>
    </row>
    <row r="171" spans="2:5" s="80" customFormat="1" x14ac:dyDescent="0.2">
      <c r="B171" s="84"/>
      <c r="C171" s="85"/>
      <c r="D171" s="85"/>
      <c r="E171" s="85"/>
    </row>
    <row r="172" spans="2:5" s="80" customFormat="1" x14ac:dyDescent="0.2">
      <c r="B172" s="84"/>
      <c r="C172" s="85"/>
      <c r="D172" s="85"/>
      <c r="E172" s="85"/>
    </row>
    <row r="173" spans="2:5" s="80" customFormat="1" x14ac:dyDescent="0.2">
      <c r="B173" s="84"/>
      <c r="C173" s="85"/>
      <c r="D173" s="85"/>
      <c r="E173" s="85"/>
    </row>
    <row r="174" spans="2:5" s="80" customFormat="1" x14ac:dyDescent="0.2">
      <c r="B174" s="84"/>
      <c r="C174" s="85"/>
      <c r="D174" s="85"/>
      <c r="E174" s="85"/>
    </row>
    <row r="175" spans="2:5" s="80" customFormat="1" x14ac:dyDescent="0.2">
      <c r="B175" s="84"/>
      <c r="C175" s="85"/>
      <c r="D175" s="85"/>
      <c r="E175" s="85"/>
    </row>
    <row r="176" spans="2:5" s="80" customFormat="1" x14ac:dyDescent="0.2">
      <c r="B176" s="84"/>
      <c r="C176" s="85"/>
      <c r="D176" s="85"/>
      <c r="E176" s="126"/>
    </row>
    <row r="177" spans="1:5" s="80" customFormat="1" x14ac:dyDescent="0.2">
      <c r="B177" s="84"/>
      <c r="C177" s="85"/>
      <c r="D177" s="85"/>
      <c r="E177" s="126"/>
    </row>
    <row r="178" spans="1:5" s="80" customFormat="1" x14ac:dyDescent="0.2">
      <c r="B178" s="84"/>
      <c r="C178" s="85"/>
      <c r="D178" s="85"/>
      <c r="E178" s="85"/>
    </row>
    <row r="179" spans="1:5" s="80" customFormat="1" x14ac:dyDescent="0.2">
      <c r="A179" s="127"/>
      <c r="B179" s="84"/>
      <c r="C179" s="85"/>
      <c r="D179" s="85"/>
      <c r="E179" s="85"/>
    </row>
    <row r="180" spans="1:5" s="80" customFormat="1" x14ac:dyDescent="0.2">
      <c r="B180" s="84"/>
      <c r="C180" s="85"/>
      <c r="D180" s="85"/>
      <c r="E180" s="85"/>
    </row>
    <row r="181" spans="1:5" s="80" customFormat="1" x14ac:dyDescent="0.2">
      <c r="B181" s="84"/>
      <c r="C181" s="85"/>
      <c r="D181" s="85"/>
      <c r="E181" s="85"/>
    </row>
    <row r="182" spans="1:5" s="80" customFormat="1" x14ac:dyDescent="0.2">
      <c r="B182" s="84"/>
      <c r="C182" s="85"/>
      <c r="D182" s="85"/>
      <c r="E182" s="85"/>
    </row>
    <row r="183" spans="1:5" s="80" customFormat="1" x14ac:dyDescent="0.2">
      <c r="B183" s="84"/>
      <c r="C183" s="85"/>
      <c r="D183" s="85"/>
      <c r="E183" s="126"/>
    </row>
    <row r="184" spans="1:5" s="80" customFormat="1" x14ac:dyDescent="0.2">
      <c r="B184" s="84"/>
      <c r="C184" s="85"/>
      <c r="D184" s="85"/>
      <c r="E184" s="85"/>
    </row>
    <row r="185" spans="1:5" s="80" customFormat="1" x14ac:dyDescent="0.2">
      <c r="B185" s="84"/>
      <c r="C185" s="85"/>
      <c r="D185" s="85"/>
      <c r="E185" s="85"/>
    </row>
    <row r="186" spans="1:5" s="80" customFormat="1" x14ac:dyDescent="0.2">
      <c r="A186" s="127"/>
      <c r="B186" s="84"/>
      <c r="C186" s="85"/>
      <c r="D186" s="85"/>
      <c r="E186" s="85"/>
    </row>
    <row r="187" spans="1:5" s="80" customFormat="1" x14ac:dyDescent="0.2">
      <c r="B187" s="84"/>
      <c r="C187" s="85"/>
      <c r="D187" s="85"/>
      <c r="E187" s="85"/>
    </row>
    <row r="188" spans="1:5" s="80" customFormat="1" x14ac:dyDescent="0.2">
      <c r="B188" s="84"/>
      <c r="C188" s="85"/>
      <c r="D188" s="85"/>
      <c r="E188" s="85"/>
    </row>
    <row r="189" spans="1:5" s="80" customFormat="1" x14ac:dyDescent="0.2">
      <c r="B189" s="84"/>
      <c r="C189" s="85"/>
      <c r="D189" s="85"/>
      <c r="E189" s="85"/>
    </row>
    <row r="190" spans="1:5" s="80" customFormat="1" x14ac:dyDescent="0.2">
      <c r="B190" s="84"/>
      <c r="C190" s="85"/>
      <c r="D190" s="85"/>
      <c r="E190" s="85"/>
    </row>
    <row r="191" spans="1:5" s="80" customFormat="1" x14ac:dyDescent="0.2">
      <c r="B191" s="84"/>
      <c r="C191" s="85"/>
      <c r="D191" s="85"/>
      <c r="E191" s="126"/>
    </row>
    <row r="192" spans="1:5" s="80" customFormat="1" x14ac:dyDescent="0.2">
      <c r="A192" s="127"/>
      <c r="B192" s="84"/>
      <c r="C192" s="85"/>
      <c r="D192" s="85"/>
      <c r="E192" s="126"/>
    </row>
    <row r="193" spans="1:5" s="80" customFormat="1" x14ac:dyDescent="0.2">
      <c r="B193" s="84"/>
      <c r="C193" s="85"/>
      <c r="D193" s="85"/>
      <c r="E193" s="126"/>
    </row>
    <row r="194" spans="1:5" s="80" customFormat="1" x14ac:dyDescent="0.2">
      <c r="A194" s="127"/>
      <c r="B194" s="84"/>
      <c r="C194" s="85"/>
      <c r="D194" s="85"/>
      <c r="E194" s="126"/>
    </row>
    <row r="195" spans="1:5" s="80" customFormat="1" x14ac:dyDescent="0.2">
      <c r="B195" s="84"/>
      <c r="C195" s="85"/>
      <c r="D195" s="85"/>
      <c r="E195" s="126"/>
    </row>
    <row r="196" spans="1:5" s="80" customFormat="1" x14ac:dyDescent="0.2">
      <c r="B196" s="84"/>
      <c r="C196" s="85"/>
      <c r="D196" s="85"/>
      <c r="E196" s="85"/>
    </row>
    <row r="197" spans="1:5" s="80" customFormat="1" x14ac:dyDescent="0.2">
      <c r="B197" s="124"/>
      <c r="C197" s="125"/>
      <c r="D197" s="125"/>
      <c r="E197" s="85"/>
    </row>
    <row r="198" spans="1:5" s="80" customFormat="1" x14ac:dyDescent="0.2">
      <c r="B198" s="84"/>
      <c r="C198" s="85"/>
      <c r="D198" s="85"/>
      <c r="E198" s="85"/>
    </row>
    <row r="199" spans="1:5" s="80" customFormat="1" x14ac:dyDescent="0.2">
      <c r="B199" s="84"/>
      <c r="C199" s="85"/>
      <c r="D199" s="85"/>
      <c r="E199" s="85"/>
    </row>
    <row r="200" spans="1:5" s="80" customFormat="1" x14ac:dyDescent="0.2">
      <c r="B200" s="84"/>
      <c r="C200" s="85"/>
      <c r="D200" s="85"/>
      <c r="E200" s="85"/>
    </row>
    <row r="201" spans="1:5" s="80" customFormat="1" x14ac:dyDescent="0.2">
      <c r="B201" s="84"/>
      <c r="C201" s="85"/>
      <c r="D201" s="85"/>
      <c r="E201" s="85"/>
    </row>
    <row r="202" spans="1:5" s="80" customFormat="1" x14ac:dyDescent="0.2">
      <c r="A202" s="127"/>
      <c r="B202" s="84"/>
      <c r="C202" s="85"/>
      <c r="D202" s="85"/>
      <c r="E202" s="85"/>
    </row>
    <row r="203" spans="1:5" s="80" customFormat="1" x14ac:dyDescent="0.2">
      <c r="B203" s="84"/>
      <c r="C203" s="85"/>
      <c r="D203" s="85"/>
      <c r="E203" s="85"/>
    </row>
    <row r="204" spans="1:5" s="80" customFormat="1" x14ac:dyDescent="0.2">
      <c r="B204" s="84"/>
      <c r="C204" s="85"/>
      <c r="D204" s="85"/>
      <c r="E204" s="85"/>
    </row>
    <row r="205" spans="1:5" s="80" customFormat="1" x14ac:dyDescent="0.2">
      <c r="B205" s="84"/>
      <c r="C205" s="85"/>
      <c r="D205" s="85"/>
      <c r="E205" s="85"/>
    </row>
    <row r="206" spans="1:5" s="80" customFormat="1" x14ac:dyDescent="0.2">
      <c r="B206" s="84"/>
      <c r="C206" s="85"/>
      <c r="D206" s="85"/>
      <c r="E206" s="85"/>
    </row>
    <row r="207" spans="1:5" s="80" customFormat="1" x14ac:dyDescent="0.2">
      <c r="B207" s="84"/>
      <c r="C207" s="85"/>
      <c r="D207" s="85"/>
      <c r="E207" s="126"/>
    </row>
    <row r="208" spans="1:5" s="80" customFormat="1" x14ac:dyDescent="0.2">
      <c r="B208" s="84"/>
      <c r="C208" s="85"/>
      <c r="D208" s="85"/>
      <c r="E208" s="126"/>
    </row>
    <row r="209" spans="1:5" s="80" customFormat="1" x14ac:dyDescent="0.2">
      <c r="A209" s="127"/>
      <c r="B209" s="84"/>
      <c r="C209" s="85"/>
      <c r="D209" s="85"/>
      <c r="E209" s="85"/>
    </row>
    <row r="210" spans="1:5" s="80" customFormat="1" x14ac:dyDescent="0.2">
      <c r="B210" s="84"/>
      <c r="C210" s="85"/>
      <c r="D210" s="85"/>
      <c r="E210" s="85"/>
    </row>
    <row r="211" spans="1:5" s="80" customFormat="1" x14ac:dyDescent="0.2">
      <c r="B211" s="84"/>
      <c r="C211" s="85"/>
      <c r="D211" s="85"/>
      <c r="E211" s="85"/>
    </row>
    <row r="212" spans="1:5" s="80" customFormat="1" x14ac:dyDescent="0.2">
      <c r="B212" s="84"/>
      <c r="C212" s="85"/>
      <c r="D212" s="85"/>
      <c r="E212" s="85"/>
    </row>
    <row r="213" spans="1:5" s="80" customFormat="1" x14ac:dyDescent="0.2">
      <c r="B213" s="84"/>
      <c r="C213" s="85"/>
      <c r="D213" s="85"/>
      <c r="E213" s="85"/>
    </row>
    <row r="214" spans="1:5" s="80" customFormat="1" x14ac:dyDescent="0.2">
      <c r="B214" s="84"/>
      <c r="C214" s="85"/>
      <c r="D214" s="85"/>
      <c r="E214" s="85"/>
    </row>
    <row r="215" spans="1:5" s="80" customFormat="1" x14ac:dyDescent="0.2">
      <c r="B215" s="84"/>
      <c r="C215" s="85"/>
      <c r="D215" s="85"/>
      <c r="E215" s="85"/>
    </row>
    <row r="216" spans="1:5" s="80" customFormat="1" x14ac:dyDescent="0.2">
      <c r="B216" s="84"/>
      <c r="C216" s="85"/>
      <c r="D216" s="85"/>
      <c r="E216" s="85"/>
    </row>
    <row r="217" spans="1:5" s="80" customFormat="1" x14ac:dyDescent="0.2">
      <c r="B217" s="84"/>
      <c r="C217" s="85"/>
      <c r="D217" s="85"/>
      <c r="E217" s="85"/>
    </row>
    <row r="218" spans="1:5" s="80" customFormat="1" x14ac:dyDescent="0.2">
      <c r="B218" s="84"/>
      <c r="C218" s="85"/>
      <c r="D218" s="85"/>
      <c r="E218" s="85"/>
    </row>
    <row r="219" spans="1:5" s="80" customFormat="1" x14ac:dyDescent="0.2">
      <c r="B219" s="84"/>
      <c r="C219" s="85"/>
      <c r="D219" s="85"/>
      <c r="E219" s="85"/>
    </row>
    <row r="220" spans="1:5" s="80" customFormat="1" x14ac:dyDescent="0.2">
      <c r="B220" s="84"/>
      <c r="C220" s="85"/>
      <c r="D220" s="85"/>
      <c r="E220" s="126"/>
    </row>
    <row r="221" spans="1:5" s="80" customFormat="1" x14ac:dyDescent="0.2">
      <c r="B221" s="84"/>
      <c r="C221" s="85"/>
      <c r="D221" s="85"/>
      <c r="E221" s="126"/>
    </row>
    <row r="222" spans="1:5" s="80" customFormat="1" x14ac:dyDescent="0.2">
      <c r="B222" s="84"/>
      <c r="C222" s="85"/>
      <c r="D222" s="85"/>
      <c r="E222" s="85"/>
    </row>
    <row r="223" spans="1:5" s="80" customFormat="1" x14ac:dyDescent="0.2">
      <c r="A223" s="127"/>
      <c r="B223" s="84"/>
      <c r="C223" s="85"/>
      <c r="D223" s="85"/>
      <c r="E223" s="85"/>
    </row>
    <row r="224" spans="1:5" s="80" customFormat="1" x14ac:dyDescent="0.2">
      <c r="B224" s="84"/>
      <c r="C224" s="85"/>
      <c r="D224" s="85"/>
      <c r="E224" s="85"/>
    </row>
    <row r="225" spans="1:5" s="80" customFormat="1" x14ac:dyDescent="0.2">
      <c r="B225" s="84"/>
      <c r="C225" s="85"/>
      <c r="D225" s="85"/>
      <c r="E225" s="85"/>
    </row>
    <row r="226" spans="1:5" s="80" customFormat="1" x14ac:dyDescent="0.2">
      <c r="B226" s="84"/>
      <c r="C226" s="85"/>
      <c r="D226" s="85"/>
      <c r="E226" s="85"/>
    </row>
    <row r="227" spans="1:5" s="80" customFormat="1" x14ac:dyDescent="0.2">
      <c r="B227" s="84"/>
      <c r="C227" s="85"/>
      <c r="D227" s="85"/>
      <c r="E227" s="85"/>
    </row>
    <row r="228" spans="1:5" s="80" customFormat="1" x14ac:dyDescent="0.2">
      <c r="B228" s="84"/>
      <c r="C228" s="85"/>
      <c r="D228" s="85"/>
      <c r="E228" s="85"/>
    </row>
    <row r="229" spans="1:5" s="80" customFormat="1" x14ac:dyDescent="0.2">
      <c r="B229" s="84"/>
      <c r="C229" s="85"/>
      <c r="D229" s="85"/>
      <c r="E229" s="85"/>
    </row>
    <row r="230" spans="1:5" s="80" customFormat="1" x14ac:dyDescent="0.2">
      <c r="B230" s="84"/>
      <c r="C230" s="85"/>
      <c r="D230" s="85"/>
      <c r="E230" s="126"/>
    </row>
    <row r="231" spans="1:5" s="80" customFormat="1" x14ac:dyDescent="0.2">
      <c r="A231" s="127"/>
      <c r="B231" s="84"/>
      <c r="C231" s="85"/>
      <c r="D231" s="85"/>
      <c r="E231" s="85"/>
    </row>
    <row r="232" spans="1:5" s="80" customFormat="1" x14ac:dyDescent="0.2">
      <c r="B232" s="84"/>
      <c r="C232" s="85"/>
      <c r="D232" s="85"/>
      <c r="E232" s="85"/>
    </row>
    <row r="233" spans="1:5" s="80" customFormat="1" x14ac:dyDescent="0.2">
      <c r="B233" s="84"/>
      <c r="C233" s="85"/>
      <c r="D233" s="85"/>
      <c r="E233" s="85"/>
    </row>
    <row r="234" spans="1:5" s="80" customFormat="1" x14ac:dyDescent="0.2">
      <c r="B234" s="84"/>
      <c r="C234" s="85"/>
      <c r="D234" s="85"/>
      <c r="E234" s="85"/>
    </row>
    <row r="235" spans="1:5" s="80" customFormat="1" x14ac:dyDescent="0.2">
      <c r="B235" s="84"/>
      <c r="C235" s="85"/>
      <c r="D235" s="85"/>
      <c r="E235" s="85"/>
    </row>
    <row r="236" spans="1:5" s="80" customFormat="1" x14ac:dyDescent="0.2">
      <c r="B236" s="84"/>
      <c r="C236" s="85"/>
      <c r="D236" s="85"/>
      <c r="E236" s="85"/>
    </row>
    <row r="237" spans="1:5" s="80" customFormat="1" x14ac:dyDescent="0.2">
      <c r="B237" s="84"/>
      <c r="C237" s="85"/>
      <c r="D237" s="85"/>
      <c r="E237" s="85"/>
    </row>
    <row r="238" spans="1:5" s="80" customFormat="1" x14ac:dyDescent="0.2">
      <c r="A238" s="127"/>
      <c r="B238" s="84"/>
      <c r="C238" s="85"/>
      <c r="D238" s="85"/>
      <c r="E238" s="85"/>
    </row>
    <row r="239" spans="1:5" s="80" customFormat="1" x14ac:dyDescent="0.2">
      <c r="B239" s="84"/>
      <c r="C239" s="85"/>
      <c r="D239" s="85"/>
      <c r="E239" s="85"/>
    </row>
    <row r="240" spans="1:5" s="80" customFormat="1" x14ac:dyDescent="0.2">
      <c r="B240" s="84"/>
      <c r="C240" s="85"/>
      <c r="D240" s="85"/>
      <c r="E240" s="85"/>
    </row>
    <row r="241" spans="1:5" s="80" customFormat="1" x14ac:dyDescent="0.2">
      <c r="B241" s="84"/>
      <c r="C241" s="85"/>
      <c r="D241" s="85"/>
      <c r="E241" s="85"/>
    </row>
    <row r="242" spans="1:5" s="80" customFormat="1" x14ac:dyDescent="0.2">
      <c r="B242" s="84"/>
      <c r="C242" s="85"/>
      <c r="D242" s="85"/>
      <c r="E242" s="85"/>
    </row>
    <row r="243" spans="1:5" s="80" customFormat="1" x14ac:dyDescent="0.2">
      <c r="B243" s="84"/>
      <c r="C243" s="85"/>
      <c r="D243" s="85"/>
      <c r="E243" s="85"/>
    </row>
    <row r="244" spans="1:5" s="80" customFormat="1" x14ac:dyDescent="0.2">
      <c r="A244" s="127"/>
      <c r="B244" s="84"/>
      <c r="C244" s="85"/>
      <c r="D244" s="85"/>
      <c r="E244" s="85"/>
    </row>
    <row r="245" spans="1:5" s="80" customFormat="1" x14ac:dyDescent="0.2">
      <c r="B245" s="84"/>
      <c r="C245" s="85"/>
      <c r="D245" s="85"/>
      <c r="E245" s="85"/>
    </row>
    <row r="246" spans="1:5" s="80" customFormat="1" x14ac:dyDescent="0.2">
      <c r="B246" s="124"/>
      <c r="C246" s="125"/>
      <c r="D246" s="125"/>
      <c r="E246" s="85"/>
    </row>
    <row r="247" spans="1:5" s="80" customFormat="1" x14ac:dyDescent="0.2">
      <c r="B247" s="84"/>
      <c r="C247" s="85"/>
      <c r="D247" s="85"/>
      <c r="E247" s="85"/>
    </row>
    <row r="248" spans="1:5" s="80" customFormat="1" x14ac:dyDescent="0.2">
      <c r="B248" s="84"/>
      <c r="C248" s="85"/>
      <c r="D248" s="85"/>
      <c r="E248" s="85"/>
    </row>
    <row r="249" spans="1:5" s="80" customFormat="1" x14ac:dyDescent="0.2">
      <c r="B249" s="84"/>
      <c r="C249" s="85"/>
      <c r="D249" s="85"/>
      <c r="E249" s="85"/>
    </row>
    <row r="250" spans="1:5" s="80" customFormat="1" x14ac:dyDescent="0.2">
      <c r="B250" s="84"/>
      <c r="C250" s="85"/>
      <c r="D250" s="85"/>
      <c r="E250" s="85"/>
    </row>
    <row r="251" spans="1:5" s="80" customFormat="1" x14ac:dyDescent="0.2">
      <c r="B251" s="84"/>
      <c r="C251" s="85"/>
      <c r="D251" s="85"/>
      <c r="E251" s="85"/>
    </row>
    <row r="252" spans="1:5" s="80" customFormat="1" x14ac:dyDescent="0.2">
      <c r="B252" s="84"/>
      <c r="C252" s="85"/>
      <c r="D252" s="85"/>
      <c r="E252" s="85"/>
    </row>
    <row r="253" spans="1:5" s="80" customFormat="1" x14ac:dyDescent="0.2">
      <c r="B253" s="84"/>
      <c r="C253" s="85"/>
      <c r="D253" s="85"/>
      <c r="E253" s="85"/>
    </row>
    <row r="254" spans="1:5" s="80" customFormat="1" x14ac:dyDescent="0.2">
      <c r="B254" s="84"/>
      <c r="C254" s="85"/>
      <c r="D254" s="85"/>
      <c r="E254" s="85"/>
    </row>
    <row r="255" spans="1:5" s="80" customFormat="1" x14ac:dyDescent="0.2">
      <c r="A255" s="128"/>
      <c r="B255" s="84"/>
      <c r="C255" s="85"/>
      <c r="D255" s="85"/>
      <c r="E255" s="85"/>
    </row>
    <row r="256" spans="1:5" s="80" customFormat="1" x14ac:dyDescent="0.2">
      <c r="B256" s="84"/>
      <c r="C256" s="85"/>
      <c r="D256" s="85"/>
      <c r="E256" s="85"/>
    </row>
    <row r="257" spans="1:5" s="80" customFormat="1" x14ac:dyDescent="0.2">
      <c r="B257" s="84"/>
      <c r="C257" s="85"/>
      <c r="D257" s="85"/>
      <c r="E257" s="85"/>
    </row>
    <row r="258" spans="1:5" s="80" customFormat="1" x14ac:dyDescent="0.2">
      <c r="B258" s="84"/>
      <c r="C258" s="85"/>
      <c r="D258" s="85"/>
      <c r="E258" s="85"/>
    </row>
    <row r="259" spans="1:5" s="80" customFormat="1" x14ac:dyDescent="0.2">
      <c r="B259" s="84"/>
      <c r="C259" s="85"/>
      <c r="D259" s="85"/>
      <c r="E259" s="85"/>
    </row>
    <row r="260" spans="1:5" s="80" customFormat="1" x14ac:dyDescent="0.2">
      <c r="A260" s="127"/>
      <c r="B260" s="84"/>
      <c r="C260" s="85"/>
      <c r="D260" s="85"/>
      <c r="E260" s="85"/>
    </row>
    <row r="261" spans="1:5" s="80" customFormat="1" x14ac:dyDescent="0.2">
      <c r="B261" s="84"/>
      <c r="C261" s="85"/>
      <c r="D261" s="85"/>
      <c r="E261" s="85"/>
    </row>
    <row r="262" spans="1:5" s="80" customFormat="1" x14ac:dyDescent="0.2">
      <c r="B262" s="84"/>
      <c r="C262" s="85"/>
      <c r="D262" s="85"/>
      <c r="E262" s="85"/>
    </row>
    <row r="263" spans="1:5" s="80" customFormat="1" x14ac:dyDescent="0.2">
      <c r="B263" s="84"/>
      <c r="C263" s="85"/>
      <c r="D263" s="85"/>
      <c r="E263" s="85"/>
    </row>
    <row r="264" spans="1:5" s="80" customFormat="1" x14ac:dyDescent="0.2">
      <c r="B264" s="84"/>
      <c r="C264" s="85"/>
      <c r="D264" s="85"/>
      <c r="E264" s="85"/>
    </row>
    <row r="265" spans="1:5" s="80" customFormat="1" x14ac:dyDescent="0.2">
      <c r="B265" s="84"/>
      <c r="C265" s="85"/>
      <c r="D265" s="85"/>
      <c r="E265" s="126"/>
    </row>
    <row r="266" spans="1:5" s="80" customFormat="1" x14ac:dyDescent="0.2">
      <c r="B266" s="84"/>
      <c r="C266" s="85"/>
      <c r="D266" s="85"/>
      <c r="E266" s="85"/>
    </row>
    <row r="267" spans="1:5" s="80" customFormat="1" x14ac:dyDescent="0.2">
      <c r="B267" s="84"/>
      <c r="C267" s="85"/>
      <c r="D267" s="85"/>
      <c r="E267" s="85"/>
    </row>
    <row r="268" spans="1:5" s="80" customFormat="1" x14ac:dyDescent="0.2">
      <c r="A268" s="127"/>
      <c r="B268" s="84"/>
      <c r="C268" s="85"/>
      <c r="D268" s="85"/>
      <c r="E268" s="85"/>
    </row>
    <row r="269" spans="1:5" s="80" customFormat="1" x14ac:dyDescent="0.2">
      <c r="B269" s="84"/>
      <c r="C269" s="85"/>
      <c r="D269" s="85"/>
      <c r="E269" s="85"/>
    </row>
    <row r="270" spans="1:5" s="80" customFormat="1" x14ac:dyDescent="0.2">
      <c r="B270" s="84"/>
      <c r="C270" s="85"/>
      <c r="D270" s="85"/>
      <c r="E270" s="126"/>
    </row>
    <row r="271" spans="1:5" s="80" customFormat="1" x14ac:dyDescent="0.2">
      <c r="B271" s="84"/>
      <c r="C271" s="85"/>
      <c r="D271" s="85"/>
      <c r="E271" s="85"/>
    </row>
    <row r="272" spans="1:5" s="80" customFormat="1" x14ac:dyDescent="0.2">
      <c r="B272" s="84"/>
      <c r="C272" s="85"/>
      <c r="D272" s="85"/>
      <c r="E272" s="85"/>
    </row>
    <row r="273" spans="2:5" s="80" customFormat="1" x14ac:dyDescent="0.2">
      <c r="B273" s="84"/>
      <c r="C273" s="85"/>
      <c r="D273" s="85"/>
      <c r="E273" s="85"/>
    </row>
    <row r="274" spans="2:5" s="80" customFormat="1" x14ac:dyDescent="0.2">
      <c r="B274" s="84"/>
      <c r="C274" s="85"/>
      <c r="D274" s="85"/>
      <c r="E274" s="85"/>
    </row>
    <row r="275" spans="2:5" s="80" customFormat="1" x14ac:dyDescent="0.2">
      <c r="B275" s="84"/>
      <c r="C275" s="85"/>
      <c r="D275" s="85"/>
      <c r="E275" s="85"/>
    </row>
    <row r="276" spans="2:5" s="80" customFormat="1" x14ac:dyDescent="0.2">
      <c r="B276" s="84"/>
      <c r="C276" s="85"/>
      <c r="D276" s="85"/>
      <c r="E276" s="85"/>
    </row>
    <row r="277" spans="2:5" s="80" customFormat="1" x14ac:dyDescent="0.2">
      <c r="B277" s="84"/>
      <c r="C277" s="85"/>
      <c r="D277" s="85"/>
      <c r="E277" s="85"/>
    </row>
    <row r="278" spans="2:5" s="80" customFormat="1" x14ac:dyDescent="0.2">
      <c r="B278" s="84"/>
      <c r="C278" s="85"/>
      <c r="D278" s="85"/>
      <c r="E278" s="85"/>
    </row>
    <row r="279" spans="2:5" s="80" customFormat="1" x14ac:dyDescent="0.2">
      <c r="B279" s="84"/>
      <c r="C279" s="85"/>
      <c r="D279" s="85"/>
      <c r="E279" s="85"/>
    </row>
    <row r="280" spans="2:5" s="80" customFormat="1" x14ac:dyDescent="0.2">
      <c r="B280" s="84"/>
      <c r="C280" s="85"/>
      <c r="D280" s="85"/>
      <c r="E280" s="85"/>
    </row>
    <row r="281" spans="2:5" s="80" customFormat="1" x14ac:dyDescent="0.2">
      <c r="B281" s="84"/>
      <c r="C281" s="85"/>
      <c r="D281" s="85"/>
      <c r="E281" s="85"/>
    </row>
    <row r="282" spans="2:5" s="80" customFormat="1" x14ac:dyDescent="0.2">
      <c r="B282" s="84"/>
      <c r="C282" s="85"/>
      <c r="D282" s="85"/>
      <c r="E282" s="85"/>
    </row>
    <row r="283" spans="2:5" s="80" customFormat="1" x14ac:dyDescent="0.2">
      <c r="B283" s="84"/>
      <c r="C283" s="85"/>
      <c r="D283" s="85"/>
      <c r="E283" s="85"/>
    </row>
    <row r="284" spans="2:5" s="80" customFormat="1" x14ac:dyDescent="0.2">
      <c r="B284" s="84"/>
      <c r="C284" s="85"/>
      <c r="D284" s="85"/>
      <c r="E284" s="85"/>
    </row>
    <row r="285" spans="2:5" s="80" customFormat="1" x14ac:dyDescent="0.2">
      <c r="B285" s="84"/>
      <c r="C285" s="85"/>
      <c r="D285" s="85"/>
      <c r="E285" s="85"/>
    </row>
    <row r="286" spans="2:5" s="80" customFormat="1" x14ac:dyDescent="0.2">
      <c r="B286" s="84"/>
      <c r="C286" s="85"/>
      <c r="D286" s="85"/>
      <c r="E286" s="85"/>
    </row>
    <row r="287" spans="2:5" s="80" customFormat="1" x14ac:dyDescent="0.2">
      <c r="B287" s="84"/>
      <c r="C287" s="85"/>
      <c r="D287" s="85"/>
      <c r="E287" s="85"/>
    </row>
    <row r="288" spans="2:5" s="80" customFormat="1" x14ac:dyDescent="0.2">
      <c r="B288" s="84"/>
      <c r="C288" s="85"/>
      <c r="D288" s="85"/>
      <c r="E288" s="85"/>
    </row>
    <row r="289" spans="2:5" s="80" customFormat="1" x14ac:dyDescent="0.2">
      <c r="B289" s="84"/>
      <c r="C289" s="85"/>
      <c r="D289" s="85"/>
      <c r="E289" s="85"/>
    </row>
    <row r="290" spans="2:5" s="80" customFormat="1" x14ac:dyDescent="0.2">
      <c r="B290" s="84"/>
      <c r="C290" s="85"/>
      <c r="D290" s="85"/>
      <c r="E290" s="85"/>
    </row>
    <row r="291" spans="2:5" s="80" customFormat="1" x14ac:dyDescent="0.2">
      <c r="B291" s="84"/>
      <c r="C291" s="85"/>
      <c r="D291" s="85"/>
      <c r="E291" s="85"/>
    </row>
    <row r="292" spans="2:5" s="80" customFormat="1" x14ac:dyDescent="0.2">
      <c r="B292" s="84"/>
      <c r="C292" s="85"/>
      <c r="D292" s="85"/>
      <c r="E292" s="85"/>
    </row>
    <row r="293" spans="2:5" s="80" customFormat="1" x14ac:dyDescent="0.2">
      <c r="B293" s="84"/>
      <c r="C293" s="85"/>
      <c r="D293" s="85"/>
      <c r="E293" s="85"/>
    </row>
    <row r="294" spans="2:5" s="80" customFormat="1" x14ac:dyDescent="0.2">
      <c r="B294" s="84"/>
      <c r="C294" s="85"/>
      <c r="D294" s="85"/>
      <c r="E294" s="85"/>
    </row>
    <row r="295" spans="2:5" s="80" customFormat="1" x14ac:dyDescent="0.2">
      <c r="B295" s="84"/>
      <c r="C295" s="85"/>
      <c r="D295" s="85"/>
      <c r="E295" s="85"/>
    </row>
    <row r="296" spans="2:5" s="80" customFormat="1" x14ac:dyDescent="0.2">
      <c r="B296" s="84"/>
      <c r="C296" s="85"/>
      <c r="D296" s="85"/>
      <c r="E296" s="85"/>
    </row>
    <row r="297" spans="2:5" s="80" customFormat="1" x14ac:dyDescent="0.2">
      <c r="B297" s="84"/>
      <c r="C297" s="85"/>
      <c r="D297" s="85"/>
      <c r="E297" s="85"/>
    </row>
    <row r="298" spans="2:5" s="80" customFormat="1" x14ac:dyDescent="0.2">
      <c r="B298" s="84"/>
      <c r="C298" s="85"/>
      <c r="D298" s="85"/>
      <c r="E298" s="85"/>
    </row>
    <row r="299" spans="2:5" s="80" customFormat="1" x14ac:dyDescent="0.2">
      <c r="B299" s="84"/>
      <c r="C299" s="85"/>
      <c r="D299" s="85"/>
      <c r="E299" s="85"/>
    </row>
    <row r="300" spans="2:5" s="80" customFormat="1" x14ac:dyDescent="0.2">
      <c r="B300" s="84"/>
      <c r="C300" s="85"/>
      <c r="D300" s="85"/>
      <c r="E300" s="85"/>
    </row>
    <row r="301" spans="2:5" s="80" customFormat="1" x14ac:dyDescent="0.2">
      <c r="B301" s="84"/>
      <c r="C301" s="85"/>
      <c r="D301" s="85"/>
      <c r="E301" s="85"/>
    </row>
    <row r="302" spans="2:5" s="80" customFormat="1" x14ac:dyDescent="0.2">
      <c r="B302" s="84"/>
      <c r="C302" s="85"/>
      <c r="D302" s="85"/>
      <c r="E302" s="85"/>
    </row>
    <row r="303" spans="2:5" s="80" customFormat="1" x14ac:dyDescent="0.2">
      <c r="B303" s="84"/>
      <c r="C303" s="85"/>
      <c r="D303" s="85"/>
      <c r="E303" s="85"/>
    </row>
    <row r="304" spans="2:5" s="80" customFormat="1" x14ac:dyDescent="0.2">
      <c r="B304" s="84"/>
      <c r="C304" s="85"/>
      <c r="D304" s="85"/>
      <c r="E304" s="85"/>
    </row>
    <row r="305" spans="2:6" s="80" customFormat="1" x14ac:dyDescent="0.2">
      <c r="B305" s="84"/>
      <c r="C305" s="85"/>
      <c r="D305" s="85"/>
      <c r="E305" s="85"/>
    </row>
    <row r="306" spans="2:6" s="80" customFormat="1" x14ac:dyDescent="0.2">
      <c r="B306" s="84"/>
      <c r="C306" s="85"/>
      <c r="D306" s="85"/>
      <c r="E306" s="85"/>
    </row>
    <row r="307" spans="2:6" s="80" customFormat="1" x14ac:dyDescent="0.2">
      <c r="B307" s="84"/>
      <c r="C307" s="85"/>
      <c r="D307" s="85"/>
      <c r="E307" s="85"/>
    </row>
    <row r="308" spans="2:6" s="80" customFormat="1" x14ac:dyDescent="0.2">
      <c r="B308" s="84"/>
      <c r="C308" s="85"/>
      <c r="D308" s="85"/>
      <c r="E308" s="85"/>
    </row>
    <row r="309" spans="2:6" s="80" customFormat="1" ht="14.25" x14ac:dyDescent="0.2">
      <c r="B309" s="84"/>
      <c r="C309" s="85"/>
      <c r="D309" s="85"/>
      <c r="E309" s="85"/>
      <c r="F309" s="129"/>
    </row>
    <row r="310" spans="2:6" s="80" customFormat="1" ht="14.25" x14ac:dyDescent="0.2">
      <c r="B310" s="84"/>
      <c r="C310" s="85"/>
      <c r="D310" s="85"/>
      <c r="E310" s="85"/>
      <c r="F310" s="130"/>
    </row>
    <row r="311" spans="2:6" s="80" customFormat="1" x14ac:dyDescent="0.2">
      <c r="B311" s="84"/>
      <c r="C311" s="85"/>
      <c r="D311" s="85"/>
      <c r="E311" s="85"/>
    </row>
    <row r="312" spans="2:6" s="80" customFormat="1" x14ac:dyDescent="0.2">
      <c r="B312" s="84"/>
      <c r="C312" s="85"/>
      <c r="D312" s="85"/>
      <c r="E312" s="85"/>
    </row>
    <row r="313" spans="2:6" s="80" customFormat="1" x14ac:dyDescent="0.2">
      <c r="B313" s="84"/>
      <c r="C313" s="85"/>
      <c r="D313" s="85"/>
      <c r="E313" s="85"/>
    </row>
    <row r="314" spans="2:6" s="80" customFormat="1" x14ac:dyDescent="0.2">
      <c r="B314" s="84"/>
      <c r="C314" s="85"/>
      <c r="D314" s="85"/>
      <c r="E314" s="85"/>
    </row>
    <row r="315" spans="2:6" s="80" customFormat="1" x14ac:dyDescent="0.2">
      <c r="B315" s="84"/>
      <c r="C315" s="85"/>
      <c r="D315" s="85"/>
      <c r="E315" s="85"/>
    </row>
    <row r="316" spans="2:6" s="80" customFormat="1" x14ac:dyDescent="0.2">
      <c r="B316" s="84"/>
      <c r="C316" s="85"/>
      <c r="D316" s="85"/>
      <c r="E316" s="85"/>
    </row>
    <row r="317" spans="2:6" s="80" customFormat="1" x14ac:dyDescent="0.2">
      <c r="B317" s="84"/>
      <c r="C317" s="85"/>
      <c r="D317" s="85"/>
      <c r="E317" s="85"/>
    </row>
    <row r="318" spans="2:6" s="80" customFormat="1" ht="14.25" x14ac:dyDescent="0.2">
      <c r="B318" s="84"/>
      <c r="C318" s="85"/>
      <c r="D318" s="85"/>
      <c r="E318" s="85"/>
      <c r="F318" s="130"/>
    </row>
    <row r="319" spans="2:6" s="80" customFormat="1" ht="14.25" x14ac:dyDescent="0.2">
      <c r="B319" s="84"/>
      <c r="C319" s="85"/>
      <c r="D319" s="85"/>
      <c r="E319" s="85"/>
      <c r="F319" s="130"/>
    </row>
    <row r="320" spans="2:6" s="80" customFormat="1" x14ac:dyDescent="0.2">
      <c r="B320" s="84"/>
      <c r="C320" s="85"/>
      <c r="D320" s="85"/>
      <c r="E320" s="85"/>
    </row>
    <row r="321" spans="1:6" s="80" customFormat="1" x14ac:dyDescent="0.2">
      <c r="B321" s="84"/>
      <c r="C321" s="85"/>
      <c r="D321" s="85"/>
      <c r="E321" s="85"/>
    </row>
    <row r="322" spans="1:6" s="80" customFormat="1" x14ac:dyDescent="0.2">
      <c r="B322" s="84"/>
      <c r="C322" s="85"/>
      <c r="D322" s="85"/>
      <c r="E322" s="85"/>
    </row>
    <row r="323" spans="1:6" s="80" customFormat="1" x14ac:dyDescent="0.2">
      <c r="B323" s="84"/>
      <c r="C323" s="85"/>
      <c r="D323" s="85"/>
      <c r="E323" s="85"/>
    </row>
    <row r="324" spans="1:6" s="80" customFormat="1" x14ac:dyDescent="0.2">
      <c r="B324" s="84"/>
      <c r="C324" s="85"/>
      <c r="D324" s="85"/>
      <c r="E324" s="85"/>
    </row>
    <row r="325" spans="1:6" s="80" customFormat="1" x14ac:dyDescent="0.2">
      <c r="B325" s="84"/>
      <c r="C325" s="85"/>
      <c r="D325" s="85"/>
      <c r="E325" s="85"/>
    </row>
    <row r="326" spans="1:6" s="80" customFormat="1" x14ac:dyDescent="0.2">
      <c r="B326" s="84"/>
      <c r="C326" s="85"/>
      <c r="D326" s="85"/>
      <c r="E326" s="85"/>
    </row>
    <row r="327" spans="1:6" s="80" customFormat="1" ht="15" x14ac:dyDescent="0.2">
      <c r="B327" s="84"/>
      <c r="C327" s="85"/>
      <c r="D327" s="85"/>
      <c r="E327" s="85"/>
      <c r="F327" s="131"/>
    </row>
    <row r="328" spans="1:6" s="80" customFormat="1" ht="15" x14ac:dyDescent="0.2">
      <c r="B328" s="84"/>
      <c r="C328" s="85"/>
      <c r="D328" s="85"/>
      <c r="E328" s="85"/>
      <c r="F328" s="131"/>
    </row>
    <row r="329" spans="1:6" s="80" customFormat="1" x14ac:dyDescent="0.2">
      <c r="B329" s="84"/>
      <c r="C329" s="85"/>
      <c r="D329" s="85"/>
      <c r="E329" s="85"/>
    </row>
    <row r="330" spans="1:6" s="80" customFormat="1" x14ac:dyDescent="0.2">
      <c r="B330" s="84"/>
      <c r="C330" s="85"/>
      <c r="D330" s="85"/>
      <c r="E330" s="85"/>
    </row>
    <row r="331" spans="1:6" s="80" customFormat="1" x14ac:dyDescent="0.2">
      <c r="B331" s="84"/>
      <c r="C331" s="85"/>
      <c r="D331" s="85"/>
      <c r="E331" s="85"/>
    </row>
    <row r="332" spans="1:6" s="80" customFormat="1" x14ac:dyDescent="0.2">
      <c r="B332" s="84"/>
      <c r="C332" s="85"/>
      <c r="D332" s="85"/>
      <c r="E332" s="85"/>
    </row>
    <row r="333" spans="1:6" s="80" customFormat="1" x14ac:dyDescent="0.2">
      <c r="B333" s="84"/>
      <c r="C333" s="85"/>
      <c r="D333" s="85"/>
      <c r="E333" s="85"/>
    </row>
    <row r="334" spans="1:6" s="80" customFormat="1" x14ac:dyDescent="0.2">
      <c r="B334" s="84"/>
      <c r="C334" s="85"/>
      <c r="D334" s="85"/>
      <c r="E334" s="85"/>
    </row>
    <row r="335" spans="1:6" s="80" customFormat="1" x14ac:dyDescent="0.2">
      <c r="B335" s="84"/>
      <c r="C335" s="85"/>
      <c r="D335" s="85"/>
      <c r="E335" s="85"/>
    </row>
    <row r="336" spans="1:6" s="80" customFormat="1" x14ac:dyDescent="0.2">
      <c r="A336" s="132"/>
      <c r="B336" s="133"/>
      <c r="C336" s="134"/>
      <c r="D336" s="135"/>
      <c r="E336" s="135"/>
      <c r="F336" s="136"/>
    </row>
    <row r="337" spans="2:6" s="80" customFormat="1" x14ac:dyDescent="0.2">
      <c r="B337" s="84"/>
      <c r="C337" s="85"/>
      <c r="D337" s="85"/>
      <c r="E337" s="85"/>
      <c r="F337" s="136"/>
    </row>
    <row r="338" spans="2:6" s="80" customFormat="1" x14ac:dyDescent="0.2">
      <c r="B338" s="84"/>
      <c r="C338" s="85"/>
      <c r="D338" s="85"/>
      <c r="E338" s="85"/>
    </row>
    <row r="339" spans="2:6" s="80" customFormat="1" x14ac:dyDescent="0.2">
      <c r="B339" s="84"/>
      <c r="C339" s="85"/>
      <c r="D339" s="85"/>
      <c r="E339" s="85"/>
    </row>
    <row r="340" spans="2:6" s="80" customFormat="1" x14ac:dyDescent="0.2">
      <c r="B340" s="84"/>
      <c r="C340" s="85"/>
      <c r="D340" s="85"/>
      <c r="E340" s="85"/>
    </row>
    <row r="341" spans="2:6" s="80" customFormat="1" x14ac:dyDescent="0.2">
      <c r="B341" s="84"/>
      <c r="C341" s="85"/>
      <c r="D341" s="85"/>
      <c r="E341" s="85"/>
    </row>
    <row r="342" spans="2:6" s="80" customFormat="1" x14ac:dyDescent="0.2">
      <c r="B342" s="84"/>
      <c r="C342" s="85"/>
      <c r="D342" s="85"/>
      <c r="E342" s="85"/>
    </row>
    <row r="343" spans="2:6" s="80" customFormat="1" x14ac:dyDescent="0.2">
      <c r="B343" s="84"/>
      <c r="C343" s="85"/>
      <c r="D343" s="85"/>
      <c r="E343" s="85"/>
    </row>
    <row r="344" spans="2:6" s="80" customFormat="1" x14ac:dyDescent="0.2">
      <c r="B344" s="84"/>
      <c r="C344" s="85"/>
      <c r="D344" s="85"/>
      <c r="E344" s="85"/>
    </row>
    <row r="345" spans="2:6" s="80" customFormat="1" x14ac:dyDescent="0.2">
      <c r="B345" s="84"/>
      <c r="C345" s="85"/>
      <c r="D345" s="85"/>
      <c r="E345" s="85"/>
    </row>
    <row r="346" spans="2:6" s="80" customFormat="1" x14ac:dyDescent="0.2">
      <c r="B346" s="84"/>
      <c r="C346" s="85"/>
      <c r="D346" s="85"/>
      <c r="E346" s="85"/>
    </row>
    <row r="347" spans="2:6" s="80" customFormat="1" x14ac:dyDescent="0.2">
      <c r="B347" s="84"/>
      <c r="C347" s="85"/>
      <c r="D347" s="85"/>
      <c r="E347" s="85"/>
    </row>
    <row r="348" spans="2:6" s="80" customFormat="1" x14ac:dyDescent="0.2">
      <c r="B348" s="84"/>
      <c r="C348" s="85"/>
      <c r="D348" s="85"/>
      <c r="E348" s="85"/>
    </row>
    <row r="349" spans="2:6" s="80" customFormat="1" x14ac:dyDescent="0.2">
      <c r="B349" s="84"/>
      <c r="C349" s="85"/>
      <c r="D349" s="85"/>
      <c r="E349" s="85"/>
    </row>
    <row r="350" spans="2:6" s="80" customFormat="1" x14ac:dyDescent="0.2">
      <c r="B350" s="84"/>
      <c r="C350" s="85"/>
      <c r="D350" s="85"/>
      <c r="E350" s="85"/>
    </row>
    <row r="351" spans="2:6" s="80" customFormat="1" x14ac:dyDescent="0.2">
      <c r="B351" s="84"/>
      <c r="C351" s="85"/>
      <c r="D351" s="85"/>
      <c r="E351" s="85"/>
    </row>
    <row r="352" spans="2:6" s="80" customFormat="1" x14ac:dyDescent="0.2">
      <c r="B352" s="84"/>
      <c r="C352" s="85"/>
      <c r="D352" s="85"/>
      <c r="E352" s="85"/>
    </row>
    <row r="353" spans="2:5" s="80" customFormat="1" x14ac:dyDescent="0.2">
      <c r="B353" s="84"/>
      <c r="C353" s="85"/>
      <c r="D353" s="85"/>
      <c r="E353" s="85"/>
    </row>
    <row r="354" spans="2:5" s="80" customFormat="1" x14ac:dyDescent="0.2">
      <c r="B354" s="84"/>
      <c r="C354" s="85"/>
      <c r="D354" s="85"/>
      <c r="E354" s="85"/>
    </row>
    <row r="355" spans="2:5" s="80" customFormat="1" x14ac:dyDescent="0.2">
      <c r="B355" s="84"/>
      <c r="C355" s="85"/>
      <c r="D355" s="85"/>
      <c r="E355" s="85"/>
    </row>
    <row r="356" spans="2:5" s="80" customFormat="1" x14ac:dyDescent="0.2">
      <c r="B356" s="84"/>
      <c r="C356" s="85"/>
      <c r="D356" s="85"/>
      <c r="E356" s="85"/>
    </row>
    <row r="357" spans="2:5" s="80" customFormat="1" x14ac:dyDescent="0.2">
      <c r="B357" s="84"/>
      <c r="C357" s="85"/>
      <c r="D357" s="85"/>
      <c r="E357" s="85"/>
    </row>
    <row r="358" spans="2:5" s="80" customFormat="1" x14ac:dyDescent="0.2">
      <c r="B358" s="84"/>
      <c r="C358" s="85"/>
      <c r="D358" s="85"/>
      <c r="E358" s="85"/>
    </row>
    <row r="359" spans="2:5" s="80" customFormat="1" x14ac:dyDescent="0.2">
      <c r="B359" s="84"/>
      <c r="C359" s="85"/>
      <c r="D359" s="85"/>
      <c r="E359" s="85"/>
    </row>
    <row r="360" spans="2:5" s="80" customFormat="1" x14ac:dyDescent="0.2">
      <c r="B360" s="84"/>
      <c r="C360" s="85"/>
      <c r="D360" s="85"/>
      <c r="E360" s="85"/>
    </row>
    <row r="361" spans="2:5" s="80" customFormat="1" x14ac:dyDescent="0.2">
      <c r="B361" s="84"/>
      <c r="C361" s="85"/>
      <c r="D361" s="85"/>
      <c r="E361" s="85"/>
    </row>
    <row r="362" spans="2:5" s="80" customFormat="1" x14ac:dyDescent="0.2">
      <c r="B362" s="84"/>
      <c r="C362" s="85"/>
      <c r="D362" s="85"/>
      <c r="E362" s="85"/>
    </row>
    <row r="363" spans="2:5" s="80" customFormat="1" x14ac:dyDescent="0.2">
      <c r="B363" s="84"/>
      <c r="C363" s="85"/>
      <c r="D363" s="85"/>
      <c r="E363" s="85"/>
    </row>
    <row r="364" spans="2:5" s="80" customFormat="1" x14ac:dyDescent="0.2">
      <c r="B364" s="84"/>
      <c r="C364" s="85"/>
      <c r="D364" s="85"/>
      <c r="E364" s="85"/>
    </row>
    <row r="365" spans="2:5" s="80" customFormat="1" x14ac:dyDescent="0.2">
      <c r="B365" s="84"/>
      <c r="C365" s="85"/>
      <c r="D365" s="85"/>
      <c r="E365" s="85"/>
    </row>
    <row r="366" spans="2:5" s="80" customFormat="1" x14ac:dyDescent="0.2">
      <c r="B366" s="84"/>
      <c r="C366" s="85"/>
      <c r="D366" s="85"/>
      <c r="E366" s="85"/>
    </row>
    <row r="367" spans="2:5" s="80" customFormat="1" x14ac:dyDescent="0.2">
      <c r="B367" s="84"/>
      <c r="C367" s="85"/>
      <c r="D367" s="85"/>
      <c r="E367" s="85"/>
    </row>
    <row r="368" spans="2:5" s="80" customFormat="1" x14ac:dyDescent="0.2">
      <c r="B368" s="84"/>
      <c r="C368" s="85"/>
      <c r="D368" s="85"/>
      <c r="E368" s="85"/>
    </row>
    <row r="369" spans="1:5" s="80" customFormat="1" x14ac:dyDescent="0.2">
      <c r="B369" s="84"/>
      <c r="C369" s="85"/>
      <c r="D369" s="85"/>
      <c r="E369" s="85"/>
    </row>
    <row r="370" spans="1:5" s="80" customFormat="1" x14ac:dyDescent="0.2">
      <c r="B370" s="84"/>
      <c r="C370" s="85"/>
      <c r="D370" s="85"/>
      <c r="E370" s="85"/>
    </row>
    <row r="371" spans="1:5" s="80" customFormat="1" x14ac:dyDescent="0.2">
      <c r="B371" s="84"/>
      <c r="C371" s="85"/>
      <c r="D371" s="85"/>
      <c r="E371" s="85"/>
    </row>
    <row r="372" spans="1:5" s="80" customFormat="1" x14ac:dyDescent="0.2">
      <c r="B372" s="84"/>
      <c r="C372" s="85"/>
      <c r="D372" s="85"/>
      <c r="E372" s="85"/>
    </row>
    <row r="373" spans="1:5" s="80" customFormat="1" x14ac:dyDescent="0.2">
      <c r="B373" s="84"/>
      <c r="C373" s="85"/>
      <c r="D373" s="85"/>
      <c r="E373" s="85"/>
    </row>
    <row r="374" spans="1:5" s="80" customFormat="1" x14ac:dyDescent="0.2">
      <c r="B374" s="84"/>
      <c r="C374" s="85"/>
      <c r="D374" s="85"/>
      <c r="E374" s="85"/>
    </row>
    <row r="375" spans="1:5" s="80" customFormat="1" x14ac:dyDescent="0.2">
      <c r="B375" s="84"/>
      <c r="C375" s="85"/>
      <c r="D375" s="85"/>
      <c r="E375" s="85"/>
    </row>
    <row r="376" spans="1:5" s="80" customFormat="1" x14ac:dyDescent="0.2">
      <c r="B376" s="84"/>
      <c r="C376" s="85"/>
      <c r="D376" s="85"/>
      <c r="E376" s="85"/>
    </row>
    <row r="377" spans="1:5" s="80" customFormat="1" x14ac:dyDescent="0.2">
      <c r="B377" s="84"/>
      <c r="C377" s="85"/>
      <c r="D377" s="85"/>
      <c r="E377" s="85"/>
    </row>
    <row r="378" spans="1:5" s="80" customFormat="1" x14ac:dyDescent="0.2">
      <c r="B378" s="84"/>
      <c r="C378" s="85"/>
      <c r="D378" s="85"/>
      <c r="E378" s="85"/>
    </row>
    <row r="379" spans="1:5" s="80" customFormat="1" x14ac:dyDescent="0.2">
      <c r="B379" s="84"/>
      <c r="C379" s="85"/>
      <c r="D379" s="85"/>
      <c r="E379" s="85"/>
    </row>
    <row r="380" spans="1:5" s="80" customFormat="1" x14ac:dyDescent="0.2">
      <c r="B380" s="84"/>
      <c r="C380" s="85"/>
      <c r="D380" s="85"/>
      <c r="E380" s="85"/>
    </row>
    <row r="381" spans="1:5" s="137" customFormat="1" x14ac:dyDescent="0.2">
      <c r="A381" s="80"/>
      <c r="B381" s="84"/>
      <c r="C381" s="85"/>
      <c r="D381" s="85"/>
      <c r="E381" s="85"/>
    </row>
    <row r="382" spans="1:5" s="137" customFormat="1" x14ac:dyDescent="0.2">
      <c r="A382" s="80"/>
      <c r="B382" s="84"/>
      <c r="C382" s="85"/>
      <c r="D382" s="85"/>
      <c r="E382" s="85"/>
    </row>
    <row r="383" spans="1:5" s="80" customFormat="1" x14ac:dyDescent="0.2">
      <c r="B383" s="84"/>
      <c r="C383" s="85"/>
      <c r="D383" s="85"/>
      <c r="E383" s="85"/>
    </row>
    <row r="384" spans="1:5" s="80" customFormat="1" x14ac:dyDescent="0.2">
      <c r="B384" s="84"/>
      <c r="C384" s="85"/>
      <c r="D384" s="85"/>
      <c r="E384" s="85"/>
    </row>
    <row r="385" spans="1:5" s="80" customFormat="1" x14ac:dyDescent="0.2">
      <c r="B385" s="84"/>
      <c r="C385" s="85"/>
      <c r="D385" s="85"/>
      <c r="E385" s="85"/>
    </row>
    <row r="386" spans="1:5" s="80" customFormat="1" x14ac:dyDescent="0.2">
      <c r="B386" s="84"/>
      <c r="C386" s="85"/>
      <c r="D386" s="85"/>
      <c r="E386" s="85"/>
    </row>
    <row r="387" spans="1:5" s="80" customFormat="1" x14ac:dyDescent="0.2">
      <c r="B387" s="84"/>
      <c r="C387" s="85"/>
      <c r="D387" s="85"/>
      <c r="E387" s="85"/>
    </row>
    <row r="388" spans="1:5" s="80" customFormat="1" x14ac:dyDescent="0.2">
      <c r="B388" s="84"/>
      <c r="C388" s="85"/>
      <c r="D388" s="85"/>
      <c r="E388" s="85"/>
    </row>
    <row r="389" spans="1:5" s="80" customFormat="1" x14ac:dyDescent="0.2">
      <c r="B389" s="84"/>
      <c r="C389" s="85"/>
      <c r="D389" s="85"/>
      <c r="E389" s="85"/>
    </row>
    <row r="390" spans="1:5" s="137" customFormat="1" x14ac:dyDescent="0.2">
      <c r="A390" s="80"/>
      <c r="B390" s="84"/>
      <c r="C390" s="85"/>
      <c r="D390" s="85"/>
      <c r="E390" s="85"/>
    </row>
    <row r="391" spans="1:5" s="137" customFormat="1" x14ac:dyDescent="0.2">
      <c r="A391" s="80"/>
      <c r="B391" s="124"/>
      <c r="C391" s="125"/>
      <c r="D391" s="125"/>
      <c r="E391" s="125"/>
    </row>
    <row r="392" spans="1:5" s="80" customFormat="1" x14ac:dyDescent="0.2">
      <c r="B392" s="84"/>
      <c r="C392" s="85"/>
      <c r="D392" s="85"/>
      <c r="E392" s="85"/>
    </row>
    <row r="393" spans="1:5" s="80" customFormat="1" x14ac:dyDescent="0.2">
      <c r="B393" s="84"/>
      <c r="C393" s="85"/>
      <c r="D393" s="85"/>
      <c r="E393" s="85"/>
    </row>
    <row r="394" spans="1:5" s="80" customFormat="1" x14ac:dyDescent="0.2">
      <c r="B394" s="84"/>
      <c r="C394" s="85"/>
      <c r="D394" s="85"/>
      <c r="E394" s="85"/>
    </row>
    <row r="395" spans="1:5" s="80" customFormat="1" x14ac:dyDescent="0.2">
      <c r="B395" s="84"/>
      <c r="C395" s="85"/>
      <c r="D395" s="85"/>
      <c r="E395" s="85"/>
    </row>
    <row r="396" spans="1:5" s="80" customFormat="1" x14ac:dyDescent="0.2">
      <c r="B396" s="84"/>
      <c r="C396" s="85"/>
      <c r="D396" s="85"/>
      <c r="E396" s="85"/>
    </row>
    <row r="397" spans="1:5" s="80" customFormat="1" x14ac:dyDescent="0.2">
      <c r="B397" s="84"/>
      <c r="C397" s="85"/>
      <c r="D397" s="85"/>
      <c r="E397" s="85"/>
    </row>
    <row r="398" spans="1:5" s="80" customFormat="1" x14ac:dyDescent="0.2">
      <c r="B398" s="84"/>
      <c r="C398" s="85"/>
      <c r="D398" s="85"/>
      <c r="E398" s="85"/>
    </row>
    <row r="399" spans="1:5" s="137" customFormat="1" x14ac:dyDescent="0.2">
      <c r="A399" s="80"/>
      <c r="B399" s="84"/>
      <c r="C399" s="85"/>
      <c r="D399" s="85"/>
      <c r="E399" s="85"/>
    </row>
    <row r="400" spans="1:5" s="137" customFormat="1" x14ac:dyDescent="0.2">
      <c r="A400" s="80"/>
      <c r="B400" s="84"/>
      <c r="C400" s="85"/>
      <c r="D400" s="85"/>
      <c r="E400" s="85"/>
    </row>
    <row r="401" spans="1:5" s="80" customFormat="1" x14ac:dyDescent="0.2">
      <c r="B401" s="84"/>
      <c r="C401" s="85"/>
      <c r="D401" s="85"/>
      <c r="E401" s="85"/>
    </row>
    <row r="402" spans="1:5" s="80" customFormat="1" x14ac:dyDescent="0.2">
      <c r="B402" s="84"/>
      <c r="C402" s="85"/>
      <c r="D402" s="85"/>
      <c r="E402" s="85"/>
    </row>
    <row r="403" spans="1:5" s="80" customFormat="1" x14ac:dyDescent="0.2">
      <c r="B403" s="84"/>
      <c r="C403" s="85"/>
      <c r="D403" s="85"/>
      <c r="E403" s="85"/>
    </row>
    <row r="404" spans="1:5" s="80" customFormat="1" x14ac:dyDescent="0.2">
      <c r="B404" s="84"/>
      <c r="C404" s="85"/>
      <c r="D404" s="85"/>
      <c r="E404" s="85"/>
    </row>
    <row r="405" spans="1:5" s="80" customFormat="1" x14ac:dyDescent="0.2">
      <c r="B405" s="84"/>
      <c r="C405" s="85"/>
      <c r="D405" s="85"/>
      <c r="E405" s="85"/>
    </row>
    <row r="406" spans="1:5" s="80" customFormat="1" x14ac:dyDescent="0.2">
      <c r="B406" s="84"/>
      <c r="C406" s="85"/>
      <c r="D406" s="85"/>
      <c r="E406" s="85"/>
    </row>
    <row r="407" spans="1:5" s="80" customFormat="1" x14ac:dyDescent="0.2">
      <c r="B407" s="84"/>
      <c r="C407" s="85"/>
      <c r="D407" s="85"/>
      <c r="E407" s="85"/>
    </row>
    <row r="408" spans="1:5" s="80" customFormat="1" x14ac:dyDescent="0.2">
      <c r="B408" s="84"/>
      <c r="C408" s="85"/>
      <c r="D408" s="85"/>
      <c r="E408" s="85"/>
    </row>
    <row r="409" spans="1:5" s="137" customFormat="1" x14ac:dyDescent="0.2">
      <c r="A409" s="80"/>
      <c r="B409" s="84"/>
      <c r="C409" s="85"/>
      <c r="D409" s="85"/>
      <c r="E409" s="85"/>
    </row>
    <row r="410" spans="1:5" s="137" customFormat="1" x14ac:dyDescent="0.2">
      <c r="A410" s="80"/>
      <c r="B410" s="124"/>
      <c r="C410" s="125"/>
      <c r="D410" s="125"/>
      <c r="E410" s="125"/>
    </row>
    <row r="411" spans="1:5" s="80" customFormat="1" x14ac:dyDescent="0.2">
      <c r="B411" s="84"/>
      <c r="C411" s="85"/>
      <c r="D411" s="85"/>
      <c r="E411" s="85"/>
    </row>
    <row r="412" spans="1:5" s="80" customFormat="1" x14ac:dyDescent="0.2">
      <c r="B412" s="84"/>
      <c r="C412" s="85"/>
      <c r="D412" s="85"/>
      <c r="E412" s="85"/>
    </row>
    <row r="413" spans="1:5" s="80" customFormat="1" x14ac:dyDescent="0.2">
      <c r="B413" s="84"/>
      <c r="C413" s="85"/>
      <c r="D413" s="85"/>
      <c r="E413" s="85"/>
    </row>
    <row r="414" spans="1:5" s="80" customFormat="1" x14ac:dyDescent="0.2">
      <c r="B414" s="84"/>
      <c r="C414" s="85"/>
      <c r="D414" s="85"/>
      <c r="E414" s="85"/>
    </row>
    <row r="415" spans="1:5" s="80" customFormat="1" x14ac:dyDescent="0.2">
      <c r="B415" s="84"/>
      <c r="C415" s="85"/>
      <c r="D415" s="85"/>
      <c r="E415" s="85"/>
    </row>
    <row r="416" spans="1:5" s="80" customFormat="1" x14ac:dyDescent="0.2">
      <c r="B416" s="84"/>
      <c r="C416" s="85"/>
      <c r="D416" s="85"/>
      <c r="E416" s="85"/>
    </row>
    <row r="417" spans="1:5" s="80" customFormat="1" x14ac:dyDescent="0.2">
      <c r="B417" s="84"/>
      <c r="C417" s="85"/>
      <c r="D417" s="85"/>
      <c r="E417" s="85"/>
    </row>
    <row r="418" spans="1:5" s="80" customFormat="1" x14ac:dyDescent="0.2">
      <c r="B418" s="84"/>
      <c r="C418" s="85"/>
      <c r="D418" s="85"/>
      <c r="E418" s="85"/>
    </row>
    <row r="419" spans="1:5" s="80" customFormat="1" x14ac:dyDescent="0.2">
      <c r="B419" s="84"/>
      <c r="C419" s="85"/>
      <c r="D419" s="85"/>
      <c r="E419" s="85"/>
    </row>
    <row r="420" spans="1:5" s="80" customFormat="1" x14ac:dyDescent="0.2">
      <c r="B420" s="84"/>
      <c r="C420" s="85"/>
      <c r="D420" s="85"/>
      <c r="E420" s="85"/>
    </row>
    <row r="421" spans="1:5" s="80" customFormat="1" x14ac:dyDescent="0.2">
      <c r="B421" s="84"/>
      <c r="C421" s="85"/>
      <c r="D421" s="85"/>
      <c r="E421" s="85"/>
    </row>
    <row r="422" spans="1:5" s="137" customFormat="1" x14ac:dyDescent="0.2">
      <c r="A422" s="80"/>
      <c r="B422" s="84"/>
      <c r="C422" s="85"/>
      <c r="D422" s="85"/>
      <c r="E422" s="85"/>
    </row>
    <row r="423" spans="1:5" s="137" customFormat="1" x14ac:dyDescent="0.2">
      <c r="A423" s="80"/>
      <c r="B423" s="84"/>
      <c r="C423" s="85"/>
      <c r="D423" s="85"/>
      <c r="E423" s="85"/>
    </row>
    <row r="424" spans="1:5" s="80" customFormat="1" x14ac:dyDescent="0.2">
      <c r="B424" s="84"/>
      <c r="C424" s="85"/>
      <c r="D424" s="85"/>
      <c r="E424" s="85"/>
    </row>
    <row r="425" spans="1:5" s="80" customFormat="1" x14ac:dyDescent="0.2">
      <c r="B425" s="84"/>
      <c r="C425" s="85"/>
      <c r="D425" s="85"/>
      <c r="E425" s="85"/>
    </row>
    <row r="426" spans="1:5" s="80" customFormat="1" x14ac:dyDescent="0.2">
      <c r="B426" s="84"/>
      <c r="C426" s="85"/>
      <c r="D426" s="85"/>
      <c r="E426" s="85"/>
    </row>
    <row r="427" spans="1:5" s="80" customFormat="1" x14ac:dyDescent="0.2">
      <c r="B427" s="84"/>
      <c r="C427" s="85"/>
      <c r="D427" s="85"/>
      <c r="E427" s="85"/>
    </row>
    <row r="428" spans="1:5" s="80" customFormat="1" x14ac:dyDescent="0.2">
      <c r="B428" s="84"/>
      <c r="C428" s="85"/>
      <c r="D428" s="85"/>
      <c r="E428" s="85"/>
    </row>
    <row r="429" spans="1:5" s="80" customFormat="1" x14ac:dyDescent="0.2">
      <c r="B429" s="84"/>
      <c r="C429" s="85"/>
      <c r="D429" s="85"/>
      <c r="E429" s="85"/>
    </row>
    <row r="430" spans="1:5" s="80" customFormat="1" x14ac:dyDescent="0.2">
      <c r="B430" s="84"/>
      <c r="C430" s="85"/>
      <c r="D430" s="85"/>
      <c r="E430" s="85"/>
    </row>
    <row r="431" spans="1:5" s="137" customFormat="1" x14ac:dyDescent="0.2">
      <c r="A431" s="80"/>
      <c r="B431" s="84"/>
      <c r="C431" s="85"/>
      <c r="D431" s="85"/>
      <c r="E431" s="85"/>
    </row>
    <row r="432" spans="1:5" s="137" customFormat="1" x14ac:dyDescent="0.2">
      <c r="A432" s="80"/>
      <c r="B432" s="84"/>
      <c r="C432" s="85"/>
      <c r="D432" s="85"/>
      <c r="E432" s="85"/>
    </row>
    <row r="433" spans="1:5" s="80" customFormat="1" x14ac:dyDescent="0.2">
      <c r="B433" s="84"/>
      <c r="C433" s="85"/>
      <c r="D433" s="85"/>
      <c r="E433" s="85"/>
    </row>
    <row r="434" spans="1:5" s="80" customFormat="1" x14ac:dyDescent="0.2">
      <c r="B434" s="84"/>
      <c r="C434" s="85"/>
      <c r="D434" s="85"/>
      <c r="E434" s="85"/>
    </row>
    <row r="435" spans="1:5" s="80" customFormat="1" x14ac:dyDescent="0.2">
      <c r="B435" s="84"/>
      <c r="C435" s="85"/>
      <c r="D435" s="85"/>
      <c r="E435" s="85"/>
    </row>
    <row r="436" spans="1:5" s="80" customFormat="1" x14ac:dyDescent="0.2">
      <c r="B436" s="84"/>
      <c r="C436" s="85"/>
      <c r="D436" s="85"/>
      <c r="E436" s="85"/>
    </row>
    <row r="437" spans="1:5" s="80" customFormat="1" x14ac:dyDescent="0.2">
      <c r="B437" s="84"/>
      <c r="C437" s="85"/>
      <c r="D437" s="85"/>
      <c r="E437" s="85"/>
    </row>
    <row r="438" spans="1:5" s="80" customFormat="1" x14ac:dyDescent="0.2">
      <c r="B438" s="84"/>
      <c r="C438" s="85"/>
      <c r="D438" s="85"/>
      <c r="E438" s="85"/>
    </row>
    <row r="439" spans="1:5" s="80" customFormat="1" x14ac:dyDescent="0.2">
      <c r="B439" s="84"/>
      <c r="C439" s="85"/>
      <c r="D439" s="85"/>
      <c r="E439" s="85"/>
    </row>
    <row r="440" spans="1:5" s="137" customFormat="1" x14ac:dyDescent="0.2">
      <c r="A440" s="80"/>
      <c r="B440" s="84"/>
      <c r="C440" s="85"/>
      <c r="D440" s="85"/>
      <c r="E440" s="85"/>
    </row>
    <row r="441" spans="1:5" s="137" customFormat="1" x14ac:dyDescent="0.2">
      <c r="A441" s="80"/>
      <c r="B441" s="84"/>
      <c r="C441" s="85"/>
      <c r="D441" s="85"/>
      <c r="E441" s="85"/>
    </row>
    <row r="442" spans="1:5" s="80" customFormat="1" x14ac:dyDescent="0.2">
      <c r="B442" s="84"/>
      <c r="C442" s="85"/>
      <c r="D442" s="85"/>
      <c r="E442" s="85"/>
    </row>
    <row r="443" spans="1:5" s="80" customFormat="1" x14ac:dyDescent="0.2">
      <c r="B443" s="84"/>
      <c r="C443" s="85"/>
      <c r="D443" s="85"/>
      <c r="E443" s="85"/>
    </row>
    <row r="444" spans="1:5" s="80" customFormat="1" x14ac:dyDescent="0.2">
      <c r="B444" s="84"/>
      <c r="C444" s="85"/>
      <c r="D444" s="85"/>
      <c r="E444" s="85"/>
    </row>
    <row r="445" spans="1:5" s="80" customFormat="1" x14ac:dyDescent="0.2">
      <c r="B445" s="84"/>
      <c r="C445" s="85"/>
      <c r="D445" s="85"/>
      <c r="E445" s="85"/>
    </row>
    <row r="446" spans="1:5" s="80" customFormat="1" x14ac:dyDescent="0.2">
      <c r="B446" s="84"/>
      <c r="C446" s="85"/>
      <c r="D446" s="85"/>
      <c r="E446" s="85"/>
    </row>
    <row r="447" spans="1:5" s="80" customFormat="1" x14ac:dyDescent="0.2">
      <c r="B447" s="84"/>
      <c r="C447" s="85"/>
      <c r="D447" s="85"/>
      <c r="E447" s="85"/>
    </row>
    <row r="448" spans="1:5" s="80" customFormat="1" x14ac:dyDescent="0.2">
      <c r="B448" s="84"/>
      <c r="C448" s="85"/>
      <c r="D448" s="85"/>
      <c r="E448" s="85"/>
    </row>
    <row r="449" spans="1:5" s="137" customFormat="1" x14ac:dyDescent="0.2">
      <c r="A449" s="80"/>
      <c r="B449" s="84"/>
      <c r="C449" s="85"/>
      <c r="D449" s="85"/>
      <c r="E449" s="85"/>
    </row>
    <row r="450" spans="1:5" s="137" customFormat="1" x14ac:dyDescent="0.2">
      <c r="A450" s="80"/>
      <c r="B450" s="84"/>
      <c r="C450" s="85"/>
      <c r="D450" s="85"/>
      <c r="E450" s="85"/>
    </row>
    <row r="451" spans="1:5" s="137" customFormat="1" x14ac:dyDescent="0.2">
      <c r="A451" s="80"/>
      <c r="B451" s="84"/>
      <c r="C451" s="85"/>
      <c r="D451" s="85"/>
      <c r="E451" s="85"/>
    </row>
    <row r="452" spans="1:5" s="137" customFormat="1" x14ac:dyDescent="0.2">
      <c r="A452" s="80"/>
      <c r="B452" s="84"/>
      <c r="C452" s="85"/>
      <c r="D452" s="85"/>
      <c r="E452" s="85"/>
    </row>
    <row r="453" spans="1:5" s="137" customFormat="1" x14ac:dyDescent="0.2">
      <c r="A453" s="80"/>
      <c r="B453" s="84"/>
      <c r="C453" s="85"/>
      <c r="D453" s="85"/>
      <c r="E453" s="85"/>
    </row>
    <row r="454" spans="1:5" s="137" customFormat="1" x14ac:dyDescent="0.2">
      <c r="A454" s="80"/>
      <c r="B454" s="84"/>
      <c r="C454" s="85"/>
      <c r="D454" s="85"/>
      <c r="E454" s="85"/>
    </row>
    <row r="455" spans="1:5" s="137" customFormat="1" x14ac:dyDescent="0.2">
      <c r="A455" s="80"/>
      <c r="B455" s="84"/>
      <c r="C455" s="85"/>
      <c r="D455" s="85"/>
      <c r="E455" s="85"/>
    </row>
    <row r="456" spans="1:5" s="137" customFormat="1" x14ac:dyDescent="0.2">
      <c r="A456" s="80"/>
      <c r="B456" s="84"/>
      <c r="C456" s="85"/>
      <c r="D456" s="85"/>
      <c r="E456" s="85"/>
    </row>
    <row r="457" spans="1:5" s="137" customFormat="1" x14ac:dyDescent="0.2">
      <c r="A457" s="80"/>
      <c r="B457" s="84"/>
      <c r="C457" s="85"/>
      <c r="D457" s="85"/>
      <c r="E457" s="85"/>
    </row>
    <row r="458" spans="1:5" s="137" customFormat="1" x14ac:dyDescent="0.2">
      <c r="A458" s="80"/>
      <c r="B458" s="84"/>
      <c r="C458" s="85"/>
      <c r="D458" s="85"/>
      <c r="E458" s="85"/>
    </row>
    <row r="459" spans="1:5" s="137" customFormat="1" x14ac:dyDescent="0.2">
      <c r="A459" s="80"/>
      <c r="B459" s="84"/>
      <c r="C459" s="85"/>
      <c r="D459" s="85"/>
      <c r="E459" s="85"/>
    </row>
    <row r="460" spans="1:5" s="137" customFormat="1" x14ac:dyDescent="0.2">
      <c r="A460" s="80"/>
      <c r="B460" s="84"/>
      <c r="C460" s="85"/>
      <c r="D460" s="85"/>
      <c r="E460" s="85"/>
    </row>
    <row r="461" spans="1:5" s="137" customFormat="1" x14ac:dyDescent="0.2">
      <c r="A461" s="80"/>
      <c r="B461" s="124"/>
      <c r="C461" s="125"/>
      <c r="D461" s="125"/>
      <c r="E461" s="125"/>
    </row>
    <row r="462" spans="1:5" s="137" customFormat="1" x14ac:dyDescent="0.2">
      <c r="A462" s="80"/>
      <c r="B462" s="124"/>
      <c r="C462" s="125"/>
      <c r="D462" s="125"/>
      <c r="E462" s="125"/>
    </row>
    <row r="463" spans="1:5" s="137" customFormat="1" x14ac:dyDescent="0.2">
      <c r="A463" s="80"/>
      <c r="B463" s="84"/>
      <c r="C463" s="85"/>
      <c r="D463" s="85"/>
      <c r="E463" s="85"/>
    </row>
    <row r="464" spans="1:5" s="137" customFormat="1" x14ac:dyDescent="0.2">
      <c r="A464" s="80"/>
      <c r="B464" s="84"/>
      <c r="C464" s="85"/>
      <c r="D464" s="85"/>
      <c r="E464" s="85"/>
    </row>
    <row r="465" spans="1:5" s="137" customFormat="1" x14ac:dyDescent="0.2">
      <c r="A465" s="80"/>
      <c r="B465" s="84"/>
      <c r="C465" s="85"/>
      <c r="D465" s="85"/>
      <c r="E465" s="85"/>
    </row>
    <row r="466" spans="1:5" s="137" customFormat="1" x14ac:dyDescent="0.2">
      <c r="A466" s="80"/>
      <c r="B466" s="84"/>
      <c r="C466" s="85"/>
      <c r="D466" s="85"/>
      <c r="E466" s="85"/>
    </row>
    <row r="467" spans="1:5" s="137" customFormat="1" x14ac:dyDescent="0.2">
      <c r="A467" s="80"/>
      <c r="B467" s="84"/>
      <c r="C467" s="85"/>
      <c r="D467" s="85"/>
      <c r="E467" s="85"/>
    </row>
    <row r="468" spans="1:5" s="137" customFormat="1" x14ac:dyDescent="0.2">
      <c r="A468" s="80"/>
      <c r="B468" s="84"/>
      <c r="C468" s="85"/>
      <c r="D468" s="85"/>
      <c r="E468" s="85"/>
    </row>
    <row r="469" spans="1:5" s="137" customFormat="1" x14ac:dyDescent="0.2">
      <c r="A469" s="80"/>
      <c r="B469" s="84"/>
      <c r="C469" s="85"/>
      <c r="D469" s="85"/>
      <c r="E469" s="85"/>
    </row>
    <row r="470" spans="1:5" s="137" customFormat="1" x14ac:dyDescent="0.2">
      <c r="A470" s="80"/>
      <c r="B470" s="84"/>
      <c r="C470" s="85"/>
      <c r="D470" s="85"/>
      <c r="E470" s="85"/>
    </row>
    <row r="471" spans="1:5" s="137" customFormat="1" x14ac:dyDescent="0.2">
      <c r="A471" s="80"/>
      <c r="B471" s="124"/>
      <c r="C471" s="125"/>
      <c r="D471" s="125"/>
      <c r="E471" s="125"/>
    </row>
    <row r="472" spans="1:5" s="137" customFormat="1" x14ac:dyDescent="0.2">
      <c r="A472" s="80"/>
      <c r="B472" s="124"/>
      <c r="C472" s="125"/>
      <c r="D472" s="125"/>
      <c r="E472" s="125"/>
    </row>
    <row r="473" spans="1:5" s="137" customFormat="1" x14ac:dyDescent="0.2">
      <c r="A473" s="80"/>
      <c r="B473" s="124"/>
      <c r="C473" s="125"/>
      <c r="D473" s="125"/>
      <c r="E473" s="125"/>
    </row>
    <row r="474" spans="1:5" s="137" customFormat="1" x14ac:dyDescent="0.2">
      <c r="A474" s="80"/>
      <c r="B474" s="124"/>
      <c r="C474" s="125"/>
      <c r="D474" s="125"/>
      <c r="E474" s="125"/>
    </row>
    <row r="475" spans="1:5" s="137" customFormat="1" x14ac:dyDescent="0.2">
      <c r="A475" s="80"/>
      <c r="B475" s="124"/>
      <c r="C475" s="125"/>
      <c r="D475" s="125"/>
      <c r="E475" s="125"/>
    </row>
    <row r="476" spans="1:5" s="137" customFormat="1" x14ac:dyDescent="0.2">
      <c r="A476" s="80"/>
      <c r="B476" s="124"/>
      <c r="C476" s="125"/>
      <c r="D476" s="125"/>
      <c r="E476" s="125"/>
    </row>
    <row r="477" spans="1:5" s="137" customFormat="1" x14ac:dyDescent="0.2">
      <c r="A477" s="80"/>
      <c r="B477" s="124"/>
      <c r="C477" s="125"/>
      <c r="D477" s="125"/>
      <c r="E477" s="125"/>
    </row>
    <row r="478" spans="1:5" s="137" customFormat="1" x14ac:dyDescent="0.2">
      <c r="A478" s="80"/>
      <c r="B478" s="124"/>
      <c r="C478" s="125"/>
      <c r="D478" s="125"/>
      <c r="E478" s="125"/>
    </row>
    <row r="479" spans="1:5" s="137" customFormat="1" x14ac:dyDescent="0.2">
      <c r="A479" s="80"/>
      <c r="B479" s="124"/>
      <c r="C479" s="125"/>
      <c r="D479" s="125"/>
      <c r="E479" s="125"/>
    </row>
    <row r="480" spans="1:5" s="137" customFormat="1" x14ac:dyDescent="0.2">
      <c r="A480" s="80"/>
      <c r="B480" s="124"/>
      <c r="C480" s="125"/>
      <c r="D480" s="125"/>
      <c r="E480" s="125"/>
    </row>
    <row r="481" spans="1:5" s="137" customFormat="1" x14ac:dyDescent="0.2">
      <c r="A481" s="80"/>
      <c r="B481" s="124"/>
      <c r="C481" s="125"/>
      <c r="D481" s="125"/>
      <c r="E481" s="125"/>
    </row>
    <row r="482" spans="1:5" s="137" customFormat="1" x14ac:dyDescent="0.2">
      <c r="A482" s="80"/>
      <c r="B482" s="124"/>
      <c r="C482" s="125"/>
      <c r="D482" s="125"/>
      <c r="E482" s="125"/>
    </row>
    <row r="483" spans="1:5" s="137" customFormat="1" x14ac:dyDescent="0.2">
      <c r="A483" s="80"/>
      <c r="B483" s="124"/>
      <c r="C483" s="125"/>
      <c r="D483" s="125"/>
      <c r="E483" s="125"/>
    </row>
    <row r="484" spans="1:5" s="137" customFormat="1" x14ac:dyDescent="0.2">
      <c r="A484" s="80"/>
      <c r="B484" s="124"/>
      <c r="C484" s="125"/>
      <c r="D484" s="125"/>
      <c r="E484" s="125"/>
    </row>
    <row r="485" spans="1:5" s="137" customFormat="1" x14ac:dyDescent="0.2">
      <c r="A485" s="80"/>
      <c r="B485" s="124"/>
      <c r="C485" s="125"/>
      <c r="D485" s="125"/>
      <c r="E485" s="125"/>
    </row>
    <row r="486" spans="1:5" s="137" customFormat="1" x14ac:dyDescent="0.2">
      <c r="A486" s="80"/>
      <c r="B486" s="124"/>
      <c r="C486" s="125"/>
      <c r="D486" s="125"/>
      <c r="E486" s="125"/>
    </row>
    <row r="487" spans="1:5" s="137" customFormat="1" x14ac:dyDescent="0.2">
      <c r="A487" s="80"/>
      <c r="B487" s="124"/>
      <c r="C487" s="125"/>
      <c r="D487" s="125"/>
      <c r="E487" s="125"/>
    </row>
    <row r="488" spans="1:5" s="137" customFormat="1" x14ac:dyDescent="0.2">
      <c r="A488" s="80"/>
      <c r="B488" s="124"/>
      <c r="C488" s="125"/>
      <c r="D488" s="125"/>
      <c r="E488" s="125"/>
    </row>
    <row r="489" spans="1:5" s="137" customFormat="1" x14ac:dyDescent="0.2">
      <c r="A489" s="80"/>
      <c r="B489" s="124"/>
      <c r="C489" s="125"/>
      <c r="D489" s="125"/>
      <c r="E489" s="125"/>
    </row>
    <row r="490" spans="1:5" s="137" customFormat="1" x14ac:dyDescent="0.2">
      <c r="A490" s="80"/>
      <c r="B490" s="124"/>
      <c r="C490" s="125"/>
      <c r="D490" s="125"/>
      <c r="E490" s="125"/>
    </row>
    <row r="491" spans="1:5" s="137" customFormat="1" x14ac:dyDescent="0.2">
      <c r="A491" s="80"/>
      <c r="B491" s="124"/>
      <c r="C491" s="125"/>
      <c r="D491" s="125"/>
      <c r="E491" s="125"/>
    </row>
    <row r="492" spans="1:5" s="137" customFormat="1" x14ac:dyDescent="0.2">
      <c r="A492" s="80"/>
      <c r="B492" s="124"/>
      <c r="C492" s="125"/>
      <c r="D492" s="125"/>
      <c r="E492" s="125"/>
    </row>
    <row r="493" spans="1:5" s="137" customFormat="1" x14ac:dyDescent="0.2">
      <c r="A493" s="80"/>
      <c r="B493" s="124"/>
      <c r="C493" s="125"/>
      <c r="D493" s="125"/>
      <c r="E493" s="125"/>
    </row>
    <row r="494" spans="1:5" s="137" customFormat="1" x14ac:dyDescent="0.2">
      <c r="A494" s="80"/>
      <c r="B494" s="124"/>
      <c r="C494" s="125"/>
      <c r="D494" s="125"/>
      <c r="E494" s="125"/>
    </row>
    <row r="495" spans="1:5" s="137" customFormat="1" x14ac:dyDescent="0.2">
      <c r="A495" s="80"/>
      <c r="B495" s="124"/>
      <c r="C495" s="125"/>
      <c r="D495" s="125"/>
      <c r="E495" s="125"/>
    </row>
    <row r="496" spans="1:5" s="137" customFormat="1" x14ac:dyDescent="0.2">
      <c r="A496" s="80"/>
      <c r="B496" s="124"/>
      <c r="C496" s="125"/>
      <c r="D496" s="125"/>
      <c r="E496" s="125"/>
    </row>
    <row r="497" spans="1:5" s="137" customFormat="1" x14ac:dyDescent="0.2">
      <c r="A497" s="80"/>
      <c r="B497" s="124"/>
      <c r="C497" s="125"/>
      <c r="D497" s="125"/>
      <c r="E497" s="125"/>
    </row>
    <row r="498" spans="1:5" s="137" customFormat="1" x14ac:dyDescent="0.2">
      <c r="A498" s="80"/>
      <c r="B498" s="124"/>
      <c r="C498" s="125"/>
      <c r="D498" s="125"/>
      <c r="E498" s="125"/>
    </row>
    <row r="499" spans="1:5" s="137" customFormat="1" x14ac:dyDescent="0.2">
      <c r="A499" s="80"/>
      <c r="B499" s="124"/>
      <c r="C499" s="125"/>
      <c r="D499" s="125"/>
      <c r="E499" s="125"/>
    </row>
    <row r="500" spans="1:5" s="137" customFormat="1" x14ac:dyDescent="0.2">
      <c r="A500" s="80"/>
      <c r="B500" s="124"/>
      <c r="C500" s="125"/>
      <c r="D500" s="125"/>
      <c r="E500" s="125"/>
    </row>
    <row r="501" spans="1:5" s="137" customFormat="1" x14ac:dyDescent="0.2">
      <c r="A501" s="80"/>
      <c r="B501" s="124"/>
      <c r="C501" s="125"/>
      <c r="D501" s="125"/>
      <c r="E501" s="125"/>
    </row>
    <row r="502" spans="1:5" s="137" customFormat="1" x14ac:dyDescent="0.2">
      <c r="A502" s="80"/>
      <c r="B502" s="124"/>
      <c r="C502" s="125"/>
      <c r="D502" s="125"/>
      <c r="E502" s="125"/>
    </row>
    <row r="503" spans="1:5" s="137" customFormat="1" x14ac:dyDescent="0.2">
      <c r="A503" s="80"/>
      <c r="B503" s="124"/>
      <c r="C503" s="125"/>
      <c r="D503" s="125"/>
      <c r="E503" s="125"/>
    </row>
    <row r="504" spans="1:5" s="137" customFormat="1" x14ac:dyDescent="0.2">
      <c r="A504" s="80"/>
      <c r="B504" s="124"/>
      <c r="C504" s="125"/>
      <c r="D504" s="125"/>
      <c r="E504" s="125"/>
    </row>
    <row r="505" spans="1:5" s="137" customFormat="1" x14ac:dyDescent="0.2">
      <c r="A505" s="80"/>
      <c r="B505" s="124"/>
      <c r="C505" s="125"/>
      <c r="D505" s="125"/>
      <c r="E505" s="125"/>
    </row>
    <row r="506" spans="1:5" s="137" customFormat="1" x14ac:dyDescent="0.2">
      <c r="A506" s="80"/>
      <c r="B506" s="124"/>
      <c r="C506" s="125"/>
      <c r="D506" s="125"/>
      <c r="E506" s="125"/>
    </row>
    <row r="507" spans="1:5" s="137" customFormat="1" x14ac:dyDescent="0.2">
      <c r="A507" s="80"/>
      <c r="B507" s="124"/>
      <c r="C507" s="125"/>
      <c r="D507" s="125"/>
      <c r="E507" s="125"/>
    </row>
    <row r="508" spans="1:5" s="137" customFormat="1" x14ac:dyDescent="0.2">
      <c r="A508" s="80"/>
      <c r="B508" s="124"/>
      <c r="C508" s="125"/>
      <c r="D508" s="125"/>
      <c r="E508" s="125"/>
    </row>
    <row r="509" spans="1:5" s="137" customFormat="1" x14ac:dyDescent="0.2">
      <c r="A509" s="80"/>
      <c r="B509" s="124"/>
      <c r="C509" s="125"/>
      <c r="D509" s="125"/>
      <c r="E509" s="125"/>
    </row>
    <row r="510" spans="1:5" s="137" customFormat="1" x14ac:dyDescent="0.2">
      <c r="A510" s="80"/>
      <c r="B510" s="124"/>
      <c r="C510" s="125"/>
      <c r="D510" s="125"/>
      <c r="E510" s="125"/>
    </row>
    <row r="511" spans="1:5" s="137" customFormat="1" x14ac:dyDescent="0.2">
      <c r="A511" s="80"/>
      <c r="B511" s="124"/>
      <c r="C511" s="125"/>
      <c r="D511" s="125"/>
      <c r="E511" s="125"/>
    </row>
    <row r="512" spans="1:5" s="137" customFormat="1" x14ac:dyDescent="0.2">
      <c r="A512" s="80"/>
      <c r="B512" s="124"/>
      <c r="C512" s="125"/>
      <c r="D512" s="125"/>
      <c r="E512" s="125"/>
    </row>
    <row r="513" spans="1:5" s="137" customFormat="1" x14ac:dyDescent="0.2">
      <c r="A513" s="80"/>
      <c r="B513" s="124"/>
      <c r="C513" s="125"/>
      <c r="D513" s="125"/>
      <c r="E513" s="125"/>
    </row>
    <row r="514" spans="1:5" s="137" customFormat="1" x14ac:dyDescent="0.2">
      <c r="A514" s="80"/>
      <c r="B514" s="124"/>
      <c r="C514" s="125"/>
      <c r="D514" s="125"/>
      <c r="E514" s="125"/>
    </row>
    <row r="515" spans="1:5" s="137" customFormat="1" x14ac:dyDescent="0.2">
      <c r="A515" s="80"/>
      <c r="B515" s="124"/>
      <c r="C515" s="125"/>
      <c r="D515" s="125"/>
      <c r="E515" s="125"/>
    </row>
    <row r="516" spans="1:5" s="137" customFormat="1" x14ac:dyDescent="0.2">
      <c r="A516" s="80"/>
      <c r="B516" s="124"/>
      <c r="C516" s="125"/>
      <c r="D516" s="125"/>
      <c r="E516" s="125"/>
    </row>
    <row r="517" spans="1:5" s="137" customFormat="1" x14ac:dyDescent="0.2">
      <c r="A517" s="80"/>
      <c r="B517" s="124"/>
      <c r="C517" s="125"/>
      <c r="D517" s="125"/>
      <c r="E517" s="125"/>
    </row>
    <row r="518" spans="1:5" s="137" customFormat="1" x14ac:dyDescent="0.2">
      <c r="A518" s="80"/>
      <c r="B518" s="124"/>
      <c r="C518" s="125"/>
      <c r="D518" s="125"/>
      <c r="E518" s="125"/>
    </row>
    <row r="519" spans="1:5" s="137" customFormat="1" x14ac:dyDescent="0.2">
      <c r="A519" s="80"/>
      <c r="B519" s="124"/>
      <c r="C519" s="125"/>
      <c r="D519" s="125"/>
      <c r="E519" s="125"/>
    </row>
    <row r="520" spans="1:5" s="137" customFormat="1" x14ac:dyDescent="0.2">
      <c r="A520" s="80"/>
      <c r="B520" s="124"/>
      <c r="C520" s="125"/>
      <c r="D520" s="125"/>
      <c r="E520" s="125"/>
    </row>
    <row r="521" spans="1:5" s="137" customFormat="1" x14ac:dyDescent="0.2">
      <c r="A521" s="80"/>
      <c r="B521" s="124"/>
      <c r="C521" s="125"/>
      <c r="D521" s="125"/>
      <c r="E521" s="125"/>
    </row>
    <row r="522" spans="1:5" s="137" customFormat="1" x14ac:dyDescent="0.2">
      <c r="A522" s="80"/>
      <c r="B522" s="124"/>
      <c r="C522" s="125"/>
      <c r="D522" s="125"/>
      <c r="E522" s="125"/>
    </row>
    <row r="523" spans="1:5" s="137" customFormat="1" x14ac:dyDescent="0.2">
      <c r="A523" s="80"/>
      <c r="B523" s="124"/>
      <c r="C523" s="125"/>
      <c r="D523" s="125"/>
      <c r="E523" s="125"/>
    </row>
    <row r="524" spans="1:5" s="137" customFormat="1" x14ac:dyDescent="0.2">
      <c r="A524" s="80"/>
      <c r="B524" s="124"/>
      <c r="C524" s="125"/>
      <c r="D524" s="125"/>
      <c r="E524" s="125"/>
    </row>
    <row r="525" spans="1:5" s="137" customFormat="1" x14ac:dyDescent="0.2">
      <c r="A525" s="80"/>
      <c r="B525" s="124"/>
      <c r="C525" s="125"/>
      <c r="D525" s="125"/>
      <c r="E525" s="125"/>
    </row>
    <row r="526" spans="1:5" s="137" customFormat="1" x14ac:dyDescent="0.2">
      <c r="A526" s="80"/>
      <c r="B526" s="124"/>
      <c r="C526" s="125"/>
      <c r="D526" s="125"/>
      <c r="E526" s="125"/>
    </row>
    <row r="527" spans="1:5" s="137" customFormat="1" x14ac:dyDescent="0.2">
      <c r="A527" s="80"/>
      <c r="B527" s="124"/>
      <c r="C527" s="125"/>
      <c r="D527" s="125"/>
      <c r="E527" s="125"/>
    </row>
    <row r="528" spans="1:5" s="137" customFormat="1" x14ac:dyDescent="0.2">
      <c r="A528" s="80"/>
      <c r="B528" s="124"/>
      <c r="C528" s="125"/>
      <c r="D528" s="125"/>
      <c r="E528" s="125"/>
    </row>
    <row r="529" spans="1:5" s="137" customFormat="1" x14ac:dyDescent="0.2">
      <c r="A529" s="80"/>
      <c r="B529" s="124"/>
      <c r="C529" s="125"/>
      <c r="D529" s="125"/>
      <c r="E529" s="125"/>
    </row>
    <row r="530" spans="1:5" s="137" customFormat="1" x14ac:dyDescent="0.2">
      <c r="A530" s="80"/>
      <c r="B530" s="124"/>
      <c r="C530" s="125"/>
      <c r="D530" s="125"/>
      <c r="E530" s="125"/>
    </row>
    <row r="531" spans="1:5" s="137" customFormat="1" x14ac:dyDescent="0.2">
      <c r="A531" s="80"/>
      <c r="B531" s="124"/>
      <c r="C531" s="125"/>
      <c r="D531" s="125"/>
      <c r="E531" s="125"/>
    </row>
    <row r="532" spans="1:5" s="137" customFormat="1" x14ac:dyDescent="0.2">
      <c r="A532" s="80"/>
      <c r="B532" s="124"/>
      <c r="C532" s="125"/>
      <c r="D532" s="125"/>
      <c r="E532" s="125"/>
    </row>
    <row r="533" spans="1:5" s="137" customFormat="1" x14ac:dyDescent="0.2">
      <c r="A533" s="80"/>
      <c r="B533" s="124"/>
      <c r="C533" s="125"/>
      <c r="D533" s="125"/>
      <c r="E533" s="125"/>
    </row>
    <row r="534" spans="1:5" s="137" customFormat="1" x14ac:dyDescent="0.2">
      <c r="A534" s="80"/>
      <c r="B534" s="124"/>
      <c r="C534" s="125"/>
      <c r="D534" s="125"/>
      <c r="E534" s="125"/>
    </row>
    <row r="535" spans="1:5" s="137" customFormat="1" x14ac:dyDescent="0.2">
      <c r="A535" s="80"/>
      <c r="B535" s="124"/>
      <c r="C535" s="125"/>
      <c r="D535" s="125"/>
      <c r="E535" s="125"/>
    </row>
    <row r="536" spans="1:5" s="137" customFormat="1" x14ac:dyDescent="0.2">
      <c r="A536" s="80"/>
      <c r="B536" s="124"/>
      <c r="C536" s="125"/>
      <c r="D536" s="125"/>
      <c r="E536" s="125"/>
    </row>
    <row r="537" spans="1:5" s="137" customFormat="1" x14ac:dyDescent="0.2">
      <c r="A537" s="80"/>
      <c r="B537" s="124"/>
      <c r="C537" s="125"/>
      <c r="D537" s="125"/>
      <c r="E537" s="125"/>
    </row>
    <row r="538" spans="1:5" s="137" customFormat="1" x14ac:dyDescent="0.2">
      <c r="A538" s="80"/>
      <c r="B538" s="124"/>
      <c r="C538" s="125"/>
      <c r="D538" s="125"/>
      <c r="E538" s="125"/>
    </row>
    <row r="539" spans="1:5" s="137" customFormat="1" x14ac:dyDescent="0.2">
      <c r="A539" s="80"/>
      <c r="B539" s="124"/>
      <c r="C539" s="125"/>
      <c r="D539" s="125"/>
      <c r="E539" s="125"/>
    </row>
    <row r="540" spans="1:5" s="137" customFormat="1" x14ac:dyDescent="0.2">
      <c r="A540" s="80"/>
      <c r="B540" s="124"/>
      <c r="C540" s="125"/>
      <c r="D540" s="125"/>
      <c r="E540" s="125"/>
    </row>
    <row r="541" spans="1:5" s="137" customFormat="1" x14ac:dyDescent="0.2">
      <c r="A541" s="80"/>
      <c r="B541" s="124"/>
      <c r="C541" s="125"/>
      <c r="D541" s="125"/>
      <c r="E541" s="125"/>
    </row>
    <row r="542" spans="1:5" s="137" customFormat="1" x14ac:dyDescent="0.2">
      <c r="A542" s="80"/>
      <c r="B542" s="124"/>
      <c r="C542" s="125"/>
      <c r="D542" s="125"/>
      <c r="E542" s="125"/>
    </row>
    <row r="543" spans="1:5" s="137" customFormat="1" x14ac:dyDescent="0.2">
      <c r="A543" s="80"/>
      <c r="B543" s="124"/>
      <c r="C543" s="125"/>
      <c r="D543" s="125"/>
      <c r="E543" s="125"/>
    </row>
    <row r="544" spans="1:5" s="137" customFormat="1" x14ac:dyDescent="0.2">
      <c r="A544" s="80"/>
      <c r="B544" s="124"/>
      <c r="C544" s="125"/>
      <c r="D544" s="125"/>
      <c r="E544" s="125"/>
    </row>
    <row r="545" spans="1:5" s="137" customFormat="1" x14ac:dyDescent="0.2">
      <c r="A545" s="80"/>
      <c r="B545" s="124"/>
      <c r="C545" s="125"/>
      <c r="D545" s="125"/>
      <c r="E545" s="125"/>
    </row>
    <row r="546" spans="1:5" s="137" customFormat="1" x14ac:dyDescent="0.2">
      <c r="A546" s="80"/>
      <c r="B546" s="124"/>
      <c r="C546" s="125"/>
      <c r="D546" s="125"/>
      <c r="E546" s="125"/>
    </row>
    <row r="547" spans="1:5" s="137" customFormat="1" x14ac:dyDescent="0.2">
      <c r="A547" s="80"/>
      <c r="B547" s="124"/>
      <c r="C547" s="125"/>
      <c r="D547" s="125"/>
      <c r="E547" s="125"/>
    </row>
    <row r="548" spans="1:5" s="137" customFormat="1" x14ac:dyDescent="0.2">
      <c r="A548" s="80"/>
      <c r="B548" s="124"/>
      <c r="C548" s="125"/>
      <c r="D548" s="125"/>
      <c r="E548" s="125"/>
    </row>
    <row r="549" spans="1:5" s="137" customFormat="1" x14ac:dyDescent="0.2">
      <c r="A549" s="80"/>
      <c r="B549" s="124"/>
      <c r="C549" s="125"/>
      <c r="D549" s="125"/>
      <c r="E549" s="125"/>
    </row>
    <row r="550" spans="1:5" s="137" customFormat="1" x14ac:dyDescent="0.2">
      <c r="A550" s="80"/>
      <c r="B550" s="124"/>
      <c r="C550" s="125"/>
      <c r="D550" s="125"/>
      <c r="E550" s="125"/>
    </row>
    <row r="551" spans="1:5" s="137" customFormat="1" x14ac:dyDescent="0.2">
      <c r="A551" s="80"/>
      <c r="B551" s="124"/>
      <c r="C551" s="125"/>
      <c r="D551" s="125"/>
      <c r="E551" s="125"/>
    </row>
    <row r="552" spans="1:5" s="137" customFormat="1" x14ac:dyDescent="0.2">
      <c r="A552" s="80"/>
      <c r="B552" s="124"/>
      <c r="C552" s="125"/>
      <c r="D552" s="125"/>
      <c r="E552" s="125"/>
    </row>
    <row r="553" spans="1:5" s="137" customFormat="1" x14ac:dyDescent="0.2">
      <c r="A553" s="80"/>
      <c r="B553" s="124"/>
      <c r="C553" s="125"/>
      <c r="D553" s="125"/>
      <c r="E553" s="125"/>
    </row>
    <row r="554" spans="1:5" s="137" customFormat="1" x14ac:dyDescent="0.2">
      <c r="A554" s="80"/>
      <c r="B554" s="124"/>
      <c r="C554" s="125"/>
      <c r="D554" s="125"/>
      <c r="E554" s="125"/>
    </row>
    <row r="555" spans="1:5" s="137" customFormat="1" x14ac:dyDescent="0.2">
      <c r="A555" s="80"/>
      <c r="B555" s="124"/>
      <c r="C555" s="125"/>
      <c r="D555" s="125"/>
      <c r="E555" s="125"/>
    </row>
    <row r="556" spans="1:5" s="137" customFormat="1" x14ac:dyDescent="0.2">
      <c r="A556" s="80"/>
      <c r="B556" s="124"/>
      <c r="C556" s="125"/>
      <c r="D556" s="125"/>
      <c r="E556" s="125"/>
    </row>
    <row r="557" spans="1:5" s="137" customFormat="1" x14ac:dyDescent="0.2">
      <c r="A557" s="80"/>
      <c r="B557" s="124"/>
      <c r="C557" s="125"/>
      <c r="D557" s="125"/>
      <c r="E557" s="125"/>
    </row>
    <row r="558" spans="1:5" s="137" customFormat="1" x14ac:dyDescent="0.2">
      <c r="A558" s="80"/>
      <c r="B558" s="124"/>
      <c r="C558" s="125"/>
      <c r="D558" s="125"/>
      <c r="E558" s="125"/>
    </row>
    <row r="559" spans="1:5" s="137" customFormat="1" x14ac:dyDescent="0.2">
      <c r="A559" s="80"/>
      <c r="B559" s="124"/>
      <c r="C559" s="125"/>
      <c r="D559" s="125"/>
      <c r="E559" s="125"/>
    </row>
    <row r="560" spans="1:5" s="137" customFormat="1" x14ac:dyDescent="0.2">
      <c r="A560" s="80"/>
      <c r="B560" s="124"/>
      <c r="C560" s="125"/>
      <c r="D560" s="125"/>
      <c r="E560" s="125"/>
    </row>
    <row r="561" spans="1:5" s="137" customFormat="1" x14ac:dyDescent="0.2">
      <c r="A561" s="80"/>
      <c r="B561" s="124"/>
      <c r="C561" s="125"/>
      <c r="D561" s="125"/>
      <c r="E561" s="125"/>
    </row>
    <row r="562" spans="1:5" s="137" customFormat="1" x14ac:dyDescent="0.2">
      <c r="A562" s="80"/>
      <c r="B562" s="124"/>
      <c r="C562" s="125"/>
      <c r="D562" s="125"/>
      <c r="E562" s="125"/>
    </row>
    <row r="563" spans="1:5" s="137" customFormat="1" x14ac:dyDescent="0.2">
      <c r="A563" s="80"/>
      <c r="B563" s="124"/>
      <c r="C563" s="125"/>
      <c r="D563" s="125"/>
      <c r="E563" s="125"/>
    </row>
    <row r="564" spans="1:5" s="137" customFormat="1" x14ac:dyDescent="0.2">
      <c r="A564" s="80"/>
      <c r="B564" s="124"/>
      <c r="C564" s="125"/>
      <c r="D564" s="125"/>
      <c r="E564" s="125"/>
    </row>
    <row r="565" spans="1:5" s="137" customFormat="1" x14ac:dyDescent="0.2">
      <c r="A565" s="80"/>
      <c r="B565" s="124"/>
      <c r="C565" s="125"/>
      <c r="D565" s="125"/>
      <c r="E565" s="125"/>
    </row>
    <row r="566" spans="1:5" s="137" customFormat="1" x14ac:dyDescent="0.2">
      <c r="A566" s="80"/>
      <c r="B566" s="124"/>
      <c r="C566" s="125"/>
      <c r="D566" s="125"/>
      <c r="E566" s="125"/>
    </row>
    <row r="567" spans="1:5" s="137" customFormat="1" x14ac:dyDescent="0.2">
      <c r="A567" s="80"/>
      <c r="B567" s="124"/>
      <c r="C567" s="125"/>
      <c r="D567" s="125"/>
      <c r="E567" s="125"/>
    </row>
    <row r="568" spans="1:5" s="137" customFormat="1" x14ac:dyDescent="0.2">
      <c r="A568" s="80"/>
      <c r="B568" s="124"/>
      <c r="C568" s="125"/>
      <c r="D568" s="125"/>
      <c r="E568" s="125"/>
    </row>
    <row r="569" spans="1:5" s="137" customFormat="1" x14ac:dyDescent="0.2">
      <c r="A569" s="80"/>
      <c r="B569" s="124"/>
      <c r="C569" s="125"/>
      <c r="D569" s="125"/>
      <c r="E569" s="125"/>
    </row>
    <row r="570" spans="1:5" s="137" customFormat="1" x14ac:dyDescent="0.2">
      <c r="A570" s="80"/>
      <c r="B570" s="124"/>
      <c r="C570" s="125"/>
      <c r="D570" s="125"/>
      <c r="E570" s="125"/>
    </row>
    <row r="571" spans="1:5" s="137" customFormat="1" x14ac:dyDescent="0.2">
      <c r="A571" s="80"/>
      <c r="B571" s="124"/>
      <c r="C571" s="125"/>
      <c r="D571" s="125"/>
      <c r="E571" s="125"/>
    </row>
    <row r="572" spans="1:5" s="137" customFormat="1" x14ac:dyDescent="0.2">
      <c r="A572" s="80"/>
      <c r="B572" s="124"/>
      <c r="C572" s="125"/>
      <c r="D572" s="125"/>
      <c r="E572" s="125"/>
    </row>
    <row r="573" spans="1:5" s="137" customFormat="1" x14ac:dyDescent="0.2">
      <c r="A573" s="80"/>
      <c r="B573" s="124"/>
      <c r="C573" s="125"/>
      <c r="D573" s="125"/>
      <c r="E573" s="125"/>
    </row>
    <row r="574" spans="1:5" s="137" customFormat="1" x14ac:dyDescent="0.2">
      <c r="A574" s="80"/>
      <c r="B574" s="124"/>
      <c r="C574" s="125"/>
      <c r="D574" s="125"/>
      <c r="E574" s="125"/>
    </row>
    <row r="575" spans="1:5" s="137" customFormat="1" x14ac:dyDescent="0.2">
      <c r="A575" s="80"/>
      <c r="B575" s="124"/>
      <c r="C575" s="125"/>
      <c r="D575" s="125"/>
      <c r="E575" s="125"/>
    </row>
    <row r="576" spans="1:5" s="137" customFormat="1" x14ac:dyDescent="0.2">
      <c r="A576" s="80"/>
      <c r="B576" s="124"/>
      <c r="C576" s="125"/>
      <c r="D576" s="125"/>
      <c r="E576" s="125"/>
    </row>
    <row r="577" spans="1:5" s="137" customFormat="1" x14ac:dyDescent="0.2">
      <c r="A577" s="80"/>
      <c r="B577" s="124"/>
      <c r="C577" s="125"/>
      <c r="D577" s="125"/>
      <c r="E577" s="125"/>
    </row>
    <row r="578" spans="1:5" s="137" customFormat="1" x14ac:dyDescent="0.2">
      <c r="A578" s="80"/>
      <c r="B578" s="124"/>
      <c r="C578" s="125"/>
      <c r="D578" s="125"/>
      <c r="E578" s="125"/>
    </row>
    <row r="579" spans="1:5" s="137" customFormat="1" x14ac:dyDescent="0.2">
      <c r="A579" s="80"/>
      <c r="B579" s="124"/>
      <c r="C579" s="125"/>
      <c r="D579" s="125"/>
      <c r="E579" s="125"/>
    </row>
    <row r="580" spans="1:5" s="137" customFormat="1" x14ac:dyDescent="0.2">
      <c r="A580" s="80"/>
      <c r="B580" s="124"/>
      <c r="C580" s="125"/>
      <c r="D580" s="125"/>
      <c r="E580" s="125"/>
    </row>
    <row r="581" spans="1:5" s="137" customFormat="1" x14ac:dyDescent="0.2">
      <c r="A581" s="80"/>
      <c r="B581" s="124"/>
      <c r="C581" s="125"/>
      <c r="D581" s="125"/>
      <c r="E581" s="125"/>
    </row>
    <row r="582" spans="1:5" s="137" customFormat="1" x14ac:dyDescent="0.2">
      <c r="A582" s="80"/>
      <c r="B582" s="124"/>
      <c r="C582" s="125"/>
      <c r="D582" s="125"/>
      <c r="E582" s="125"/>
    </row>
    <row r="583" spans="1:5" s="137" customFormat="1" x14ac:dyDescent="0.2">
      <c r="A583" s="80"/>
      <c r="B583" s="124"/>
      <c r="C583" s="125"/>
      <c r="D583" s="125"/>
      <c r="E583" s="125"/>
    </row>
    <row r="584" spans="1:5" s="137" customFormat="1" x14ac:dyDescent="0.2">
      <c r="A584" s="80"/>
      <c r="B584" s="124"/>
      <c r="C584" s="125"/>
      <c r="D584" s="125"/>
      <c r="E584" s="125"/>
    </row>
    <row r="585" spans="1:5" s="137" customFormat="1" x14ac:dyDescent="0.2">
      <c r="A585" s="80"/>
      <c r="B585" s="124"/>
      <c r="C585" s="125"/>
      <c r="D585" s="125"/>
      <c r="E585" s="125"/>
    </row>
    <row r="586" spans="1:5" s="137" customFormat="1" x14ac:dyDescent="0.2">
      <c r="A586" s="80"/>
      <c r="B586" s="124"/>
      <c r="C586" s="125"/>
      <c r="D586" s="125"/>
      <c r="E586" s="125"/>
    </row>
    <row r="587" spans="1:5" s="137" customFormat="1" x14ac:dyDescent="0.2">
      <c r="A587" s="80"/>
      <c r="B587" s="124"/>
      <c r="C587" s="125"/>
      <c r="D587" s="125"/>
      <c r="E587" s="125"/>
    </row>
    <row r="588" spans="1:5" s="137" customFormat="1" x14ac:dyDescent="0.2">
      <c r="A588" s="80"/>
      <c r="B588" s="124"/>
      <c r="C588" s="125"/>
      <c r="D588" s="125"/>
      <c r="E588" s="125"/>
    </row>
    <row r="589" spans="1:5" s="137" customFormat="1" x14ac:dyDescent="0.2">
      <c r="A589" s="80"/>
      <c r="B589" s="124"/>
      <c r="C589" s="125"/>
      <c r="D589" s="125"/>
      <c r="E589" s="125"/>
    </row>
    <row r="590" spans="1:5" s="137" customFormat="1" x14ac:dyDescent="0.2">
      <c r="A590" s="80"/>
      <c r="B590" s="124"/>
      <c r="C590" s="125"/>
      <c r="D590" s="125"/>
      <c r="E590" s="125"/>
    </row>
    <row r="591" spans="1:5" s="137" customFormat="1" x14ac:dyDescent="0.2">
      <c r="A591" s="80"/>
      <c r="B591" s="124"/>
      <c r="C591" s="125"/>
      <c r="D591" s="125"/>
      <c r="E591" s="125"/>
    </row>
    <row r="592" spans="1:5" s="137" customFormat="1" x14ac:dyDescent="0.2">
      <c r="A592" s="80"/>
      <c r="B592" s="124"/>
      <c r="C592" s="125"/>
      <c r="D592" s="125"/>
      <c r="E592" s="125"/>
    </row>
    <row r="593" spans="1:5" s="137" customFormat="1" x14ac:dyDescent="0.2">
      <c r="A593" s="80"/>
      <c r="B593" s="124"/>
      <c r="C593" s="125"/>
      <c r="D593" s="125"/>
      <c r="E593" s="125"/>
    </row>
    <row r="594" spans="1:5" s="137" customFormat="1" x14ac:dyDescent="0.2">
      <c r="A594" s="80"/>
      <c r="B594" s="124"/>
      <c r="C594" s="125"/>
      <c r="D594" s="125"/>
      <c r="E594" s="125"/>
    </row>
    <row r="595" spans="1:5" s="137" customFormat="1" x14ac:dyDescent="0.2">
      <c r="A595" s="80"/>
      <c r="B595" s="124"/>
      <c r="C595" s="125"/>
      <c r="D595" s="125"/>
      <c r="E595" s="125"/>
    </row>
    <row r="596" spans="1:5" s="137" customFormat="1" x14ac:dyDescent="0.2">
      <c r="A596" s="80"/>
      <c r="B596" s="124"/>
      <c r="C596" s="125"/>
      <c r="D596" s="125"/>
      <c r="E596" s="125"/>
    </row>
    <row r="597" spans="1:5" s="137" customFormat="1" x14ac:dyDescent="0.2">
      <c r="A597" s="80"/>
      <c r="B597" s="124"/>
      <c r="C597" s="125"/>
      <c r="D597" s="125"/>
      <c r="E597" s="125"/>
    </row>
    <row r="598" spans="1:5" s="137" customFormat="1" x14ac:dyDescent="0.2">
      <c r="A598" s="80"/>
      <c r="B598" s="124"/>
      <c r="C598" s="125"/>
      <c r="D598" s="125"/>
      <c r="E598" s="125"/>
    </row>
    <row r="599" spans="1:5" s="137" customFormat="1" x14ac:dyDescent="0.2">
      <c r="A599" s="80"/>
      <c r="B599" s="124"/>
      <c r="C599" s="125"/>
      <c r="D599" s="125"/>
      <c r="E599" s="125"/>
    </row>
    <row r="600" spans="1:5" s="137" customFormat="1" x14ac:dyDescent="0.2">
      <c r="A600" s="80"/>
      <c r="B600" s="124"/>
      <c r="C600" s="125"/>
      <c r="D600" s="125"/>
      <c r="E600" s="125"/>
    </row>
    <row r="601" spans="1:5" s="137" customFormat="1" x14ac:dyDescent="0.2">
      <c r="A601" s="80"/>
      <c r="B601" s="124"/>
      <c r="C601" s="125"/>
      <c r="D601" s="125"/>
      <c r="E601" s="125"/>
    </row>
    <row r="602" spans="1:5" s="137" customFormat="1" x14ac:dyDescent="0.2">
      <c r="A602" s="80"/>
      <c r="B602" s="124"/>
      <c r="C602" s="125"/>
      <c r="D602" s="125"/>
      <c r="E602" s="125"/>
    </row>
    <row r="603" spans="1:5" s="137" customFormat="1" x14ac:dyDescent="0.2">
      <c r="A603" s="80"/>
      <c r="B603" s="124"/>
      <c r="C603" s="125"/>
      <c r="D603" s="125"/>
      <c r="E603" s="125"/>
    </row>
    <row r="604" spans="1:5" s="137" customFormat="1" x14ac:dyDescent="0.2">
      <c r="A604" s="80"/>
      <c r="B604" s="124"/>
      <c r="C604" s="125"/>
      <c r="D604" s="125"/>
      <c r="E604" s="125"/>
    </row>
    <row r="605" spans="1:5" s="137" customFormat="1" x14ac:dyDescent="0.2">
      <c r="A605" s="80"/>
      <c r="B605" s="124"/>
      <c r="C605" s="125"/>
      <c r="D605" s="125"/>
      <c r="E605" s="125"/>
    </row>
    <row r="606" spans="1:5" s="137" customFormat="1" x14ac:dyDescent="0.2">
      <c r="A606" s="80"/>
      <c r="B606" s="124"/>
      <c r="C606" s="125"/>
      <c r="D606" s="125"/>
      <c r="E606" s="125"/>
    </row>
    <row r="607" spans="1:5" s="137" customFormat="1" x14ac:dyDescent="0.2">
      <c r="A607" s="80"/>
      <c r="B607" s="124"/>
      <c r="C607" s="125"/>
      <c r="D607" s="125"/>
      <c r="E607" s="125"/>
    </row>
    <row r="608" spans="1:5" s="137" customFormat="1" x14ac:dyDescent="0.2">
      <c r="A608" s="80"/>
      <c r="B608" s="124"/>
      <c r="C608" s="125"/>
      <c r="D608" s="125"/>
      <c r="E608" s="125"/>
    </row>
    <row r="609" spans="1:5" s="137" customFormat="1" x14ac:dyDescent="0.2">
      <c r="A609" s="80"/>
      <c r="B609" s="124"/>
      <c r="C609" s="125"/>
      <c r="D609" s="125"/>
      <c r="E609" s="125"/>
    </row>
    <row r="610" spans="1:5" s="137" customFormat="1" x14ac:dyDescent="0.2">
      <c r="A610" s="80"/>
      <c r="B610" s="124"/>
      <c r="C610" s="125"/>
      <c r="D610" s="125"/>
      <c r="E610" s="125"/>
    </row>
    <row r="611" spans="1:5" s="137" customFormat="1" x14ac:dyDescent="0.2">
      <c r="A611" s="80"/>
      <c r="B611" s="124"/>
      <c r="C611" s="125"/>
      <c r="D611" s="125"/>
      <c r="E611" s="125"/>
    </row>
    <row r="612" spans="1:5" s="137" customFormat="1" x14ac:dyDescent="0.2">
      <c r="A612" s="80"/>
      <c r="B612" s="124"/>
      <c r="C612" s="125"/>
      <c r="D612" s="125"/>
      <c r="E612" s="125"/>
    </row>
    <row r="613" spans="1:5" s="137" customFormat="1" x14ac:dyDescent="0.2">
      <c r="A613" s="80"/>
      <c r="B613" s="124"/>
      <c r="C613" s="125"/>
      <c r="D613" s="125"/>
      <c r="E613" s="125"/>
    </row>
    <row r="614" spans="1:5" s="137" customFormat="1" x14ac:dyDescent="0.2">
      <c r="A614" s="80"/>
      <c r="B614" s="124"/>
      <c r="C614" s="125"/>
      <c r="D614" s="125"/>
      <c r="E614" s="125"/>
    </row>
    <row r="615" spans="1:5" s="137" customFormat="1" x14ac:dyDescent="0.2">
      <c r="A615" s="80"/>
      <c r="B615" s="124"/>
      <c r="C615" s="125"/>
      <c r="D615" s="125"/>
      <c r="E615" s="125"/>
    </row>
    <row r="616" spans="1:5" s="137" customFormat="1" x14ac:dyDescent="0.2">
      <c r="A616" s="80"/>
      <c r="B616" s="124"/>
      <c r="C616" s="125"/>
      <c r="D616" s="125"/>
      <c r="E616" s="125"/>
    </row>
    <row r="617" spans="1:5" s="137" customFormat="1" x14ac:dyDescent="0.2">
      <c r="A617" s="80"/>
      <c r="B617" s="124"/>
      <c r="C617" s="125"/>
      <c r="D617" s="125"/>
      <c r="E617" s="125"/>
    </row>
    <row r="618" spans="1:5" s="137" customFormat="1" x14ac:dyDescent="0.2">
      <c r="A618" s="80"/>
      <c r="B618" s="124"/>
      <c r="C618" s="125"/>
      <c r="D618" s="125"/>
      <c r="E618" s="125"/>
    </row>
    <row r="619" spans="1:5" s="137" customFormat="1" x14ac:dyDescent="0.2">
      <c r="A619" s="80"/>
      <c r="B619" s="124"/>
      <c r="C619" s="125"/>
      <c r="D619" s="125"/>
      <c r="E619" s="125"/>
    </row>
    <row r="620" spans="1:5" s="137" customFormat="1" x14ac:dyDescent="0.2">
      <c r="A620" s="80"/>
      <c r="B620" s="124"/>
      <c r="C620" s="125"/>
      <c r="D620" s="125"/>
      <c r="E620" s="125"/>
    </row>
    <row r="621" spans="1:5" s="137" customFormat="1" x14ac:dyDescent="0.2">
      <c r="A621" s="80"/>
      <c r="B621" s="124"/>
      <c r="C621" s="125"/>
      <c r="D621" s="125"/>
      <c r="E621" s="125"/>
    </row>
    <row r="622" spans="1:5" s="137" customFormat="1" x14ac:dyDescent="0.2">
      <c r="A622" s="80"/>
      <c r="B622" s="124"/>
      <c r="C622" s="125"/>
      <c r="D622" s="125"/>
      <c r="E622" s="125"/>
    </row>
    <row r="623" spans="1:5" s="137" customFormat="1" x14ac:dyDescent="0.2">
      <c r="A623" s="80"/>
      <c r="B623" s="124"/>
      <c r="C623" s="125"/>
      <c r="D623" s="125"/>
      <c r="E623" s="125"/>
    </row>
    <row r="624" spans="1:5" s="137" customFormat="1" x14ac:dyDescent="0.2">
      <c r="A624" s="80"/>
      <c r="B624" s="124"/>
      <c r="C624" s="125"/>
      <c r="D624" s="125"/>
      <c r="E624" s="125"/>
    </row>
    <row r="625" spans="1:5" s="137" customFormat="1" x14ac:dyDescent="0.2">
      <c r="A625" s="80"/>
      <c r="B625" s="124"/>
      <c r="C625" s="125"/>
      <c r="D625" s="125"/>
      <c r="E625" s="125"/>
    </row>
    <row r="626" spans="1:5" s="137" customFormat="1" x14ac:dyDescent="0.2">
      <c r="A626" s="80"/>
      <c r="B626" s="124"/>
      <c r="C626" s="125"/>
      <c r="D626" s="125"/>
      <c r="E626" s="125"/>
    </row>
    <row r="627" spans="1:5" s="137" customFormat="1" x14ac:dyDescent="0.2">
      <c r="A627" s="80"/>
      <c r="B627" s="124"/>
      <c r="C627" s="125"/>
      <c r="D627" s="125"/>
      <c r="E627" s="125"/>
    </row>
    <row r="628" spans="1:5" s="137" customFormat="1" x14ac:dyDescent="0.2">
      <c r="A628" s="80"/>
      <c r="B628" s="124"/>
      <c r="C628" s="125"/>
      <c r="D628" s="125"/>
      <c r="E628" s="125"/>
    </row>
    <row r="629" spans="1:5" s="137" customFormat="1" x14ac:dyDescent="0.2">
      <c r="A629" s="80"/>
      <c r="B629" s="124"/>
      <c r="C629" s="125"/>
      <c r="D629" s="125"/>
      <c r="E629" s="125"/>
    </row>
    <row r="630" spans="1:5" s="137" customFormat="1" x14ac:dyDescent="0.2">
      <c r="A630" s="80"/>
      <c r="B630" s="124"/>
      <c r="C630" s="125"/>
      <c r="D630" s="125"/>
      <c r="E630" s="125"/>
    </row>
    <row r="631" spans="1:5" s="137" customFormat="1" x14ac:dyDescent="0.2">
      <c r="A631" s="80"/>
      <c r="B631" s="124"/>
      <c r="C631" s="125"/>
      <c r="D631" s="125"/>
      <c r="E631" s="125"/>
    </row>
    <row r="632" spans="1:5" s="137" customFormat="1" x14ac:dyDescent="0.2">
      <c r="A632" s="80"/>
      <c r="B632" s="124"/>
      <c r="C632" s="125"/>
      <c r="D632" s="125"/>
      <c r="E632" s="125"/>
    </row>
    <row r="633" spans="1:5" s="137" customFormat="1" x14ac:dyDescent="0.2">
      <c r="A633" s="80"/>
      <c r="B633" s="124"/>
      <c r="C633" s="125"/>
      <c r="D633" s="125"/>
      <c r="E633" s="125"/>
    </row>
    <row r="634" spans="1:5" s="137" customFormat="1" x14ac:dyDescent="0.2">
      <c r="A634" s="80"/>
      <c r="B634" s="124"/>
      <c r="C634" s="125"/>
      <c r="D634" s="125"/>
      <c r="E634" s="125"/>
    </row>
    <row r="635" spans="1:5" s="137" customFormat="1" x14ac:dyDescent="0.2">
      <c r="A635" s="80"/>
      <c r="B635" s="124"/>
      <c r="C635" s="125"/>
      <c r="D635" s="125"/>
      <c r="E635" s="125"/>
    </row>
    <row r="636" spans="1:5" s="137" customFormat="1" x14ac:dyDescent="0.2">
      <c r="A636" s="80"/>
      <c r="B636" s="124"/>
      <c r="C636" s="125"/>
      <c r="D636" s="125"/>
      <c r="E636" s="125"/>
    </row>
    <row r="637" spans="1:5" s="137" customFormat="1" x14ac:dyDescent="0.2">
      <c r="A637" s="80"/>
      <c r="B637" s="124"/>
      <c r="C637" s="125"/>
      <c r="D637" s="125"/>
      <c r="E637" s="125"/>
    </row>
    <row r="638" spans="1:5" s="137" customFormat="1" x14ac:dyDescent="0.2">
      <c r="A638" s="80"/>
      <c r="B638" s="124"/>
      <c r="C638" s="125"/>
      <c r="D638" s="125"/>
      <c r="E638" s="125"/>
    </row>
    <row r="639" spans="1:5" s="137" customFormat="1" x14ac:dyDescent="0.2">
      <c r="A639" s="80"/>
      <c r="B639" s="124"/>
      <c r="C639" s="125"/>
      <c r="D639" s="125"/>
      <c r="E639" s="125"/>
    </row>
    <row r="640" spans="1:5" s="137" customFormat="1" x14ac:dyDescent="0.2">
      <c r="A640" s="80"/>
      <c r="B640" s="124"/>
      <c r="C640" s="125"/>
      <c r="D640" s="125"/>
      <c r="E640" s="125"/>
    </row>
    <row r="641" spans="1:5" s="137" customFormat="1" x14ac:dyDescent="0.2">
      <c r="A641" s="80"/>
      <c r="B641" s="124"/>
      <c r="C641" s="125"/>
      <c r="D641" s="125"/>
      <c r="E641" s="125"/>
    </row>
    <row r="642" spans="1:5" s="137" customFormat="1" x14ac:dyDescent="0.2">
      <c r="A642" s="80"/>
      <c r="B642" s="124"/>
      <c r="C642" s="125"/>
      <c r="D642" s="125"/>
      <c r="E642" s="125"/>
    </row>
    <row r="643" spans="1:5" s="137" customFormat="1" x14ac:dyDescent="0.2">
      <c r="A643" s="80"/>
      <c r="B643" s="124"/>
      <c r="C643" s="125"/>
      <c r="D643" s="125"/>
      <c r="E643" s="125"/>
    </row>
    <row r="644" spans="1:5" s="137" customFormat="1" x14ac:dyDescent="0.2">
      <c r="A644" s="80"/>
      <c r="B644" s="124"/>
      <c r="C644" s="125"/>
      <c r="D644" s="125"/>
      <c r="E644" s="125"/>
    </row>
    <row r="645" spans="1:5" s="137" customFormat="1" x14ac:dyDescent="0.2">
      <c r="A645" s="80"/>
      <c r="B645" s="124"/>
      <c r="C645" s="125"/>
      <c r="D645" s="125"/>
      <c r="E645" s="125"/>
    </row>
    <row r="646" spans="1:5" s="137" customFormat="1" x14ac:dyDescent="0.2">
      <c r="A646" s="80"/>
      <c r="B646" s="124"/>
      <c r="C646" s="125"/>
      <c r="D646" s="125"/>
      <c r="E646" s="125"/>
    </row>
    <row r="647" spans="1:5" s="137" customFormat="1" x14ac:dyDescent="0.2">
      <c r="A647" s="80"/>
      <c r="B647" s="124"/>
      <c r="C647" s="125"/>
      <c r="D647" s="125"/>
      <c r="E647" s="125"/>
    </row>
    <row r="648" spans="1:5" s="137" customFormat="1" x14ac:dyDescent="0.2">
      <c r="A648" s="80"/>
      <c r="B648" s="124"/>
      <c r="C648" s="125"/>
      <c r="D648" s="125"/>
      <c r="E648" s="125"/>
    </row>
    <row r="649" spans="1:5" s="137" customFormat="1" x14ac:dyDescent="0.2">
      <c r="A649" s="80"/>
      <c r="B649" s="124"/>
      <c r="C649" s="125"/>
      <c r="D649" s="125"/>
      <c r="E649" s="125"/>
    </row>
    <row r="650" spans="1:5" s="137" customFormat="1" x14ac:dyDescent="0.2">
      <c r="A650" s="80"/>
      <c r="B650" s="124"/>
      <c r="C650" s="125"/>
      <c r="D650" s="125"/>
      <c r="E650" s="125"/>
    </row>
    <row r="651" spans="1:5" s="137" customFormat="1" x14ac:dyDescent="0.2">
      <c r="A651" s="80"/>
      <c r="B651" s="124"/>
      <c r="C651" s="125"/>
      <c r="D651" s="125"/>
      <c r="E651" s="125"/>
    </row>
    <row r="652" spans="1:5" s="137" customFormat="1" x14ac:dyDescent="0.2">
      <c r="A652" s="80"/>
      <c r="B652" s="124"/>
      <c r="C652" s="125"/>
      <c r="D652" s="125"/>
      <c r="E652" s="125"/>
    </row>
    <row r="653" spans="1:5" s="137" customFormat="1" x14ac:dyDescent="0.2">
      <c r="A653" s="80"/>
      <c r="B653" s="124"/>
      <c r="C653" s="125"/>
      <c r="D653" s="125"/>
      <c r="E653" s="125"/>
    </row>
    <row r="654" spans="1:5" s="137" customFormat="1" x14ac:dyDescent="0.2">
      <c r="A654" s="80"/>
      <c r="B654" s="124"/>
      <c r="C654" s="125"/>
      <c r="D654" s="125"/>
      <c r="E654" s="125"/>
    </row>
    <row r="655" spans="1:5" s="137" customFormat="1" x14ac:dyDescent="0.2">
      <c r="A655" s="80"/>
      <c r="B655" s="124"/>
      <c r="C655" s="125"/>
      <c r="D655" s="125"/>
      <c r="E655" s="125"/>
    </row>
    <row r="656" spans="1:5" s="137" customFormat="1" x14ac:dyDescent="0.2">
      <c r="A656" s="80"/>
      <c r="B656" s="124"/>
      <c r="C656" s="125"/>
      <c r="D656" s="125"/>
      <c r="E656" s="125"/>
    </row>
    <row r="657" spans="1:5" s="137" customFormat="1" x14ac:dyDescent="0.2">
      <c r="A657" s="80"/>
      <c r="B657" s="124"/>
      <c r="C657" s="125"/>
      <c r="D657" s="125"/>
      <c r="E657" s="125"/>
    </row>
    <row r="658" spans="1:5" s="137" customFormat="1" x14ac:dyDescent="0.2">
      <c r="A658" s="80"/>
      <c r="B658" s="124"/>
      <c r="C658" s="125"/>
      <c r="D658" s="125"/>
      <c r="E658" s="125"/>
    </row>
    <row r="659" spans="1:5" s="137" customFormat="1" x14ac:dyDescent="0.2">
      <c r="A659" s="80"/>
      <c r="B659" s="124"/>
      <c r="C659" s="125"/>
      <c r="D659" s="125"/>
      <c r="E659" s="125"/>
    </row>
    <row r="660" spans="1:5" s="137" customFormat="1" x14ac:dyDescent="0.2">
      <c r="A660" s="80"/>
      <c r="B660" s="124"/>
      <c r="C660" s="125"/>
      <c r="D660" s="125"/>
      <c r="E660" s="125"/>
    </row>
    <row r="661" spans="1:5" s="137" customFormat="1" x14ac:dyDescent="0.2">
      <c r="A661" s="80"/>
      <c r="B661" s="124"/>
      <c r="C661" s="125"/>
      <c r="D661" s="125"/>
      <c r="E661" s="125"/>
    </row>
    <row r="662" spans="1:5" s="137" customFormat="1" x14ac:dyDescent="0.2">
      <c r="A662" s="80"/>
      <c r="B662" s="124"/>
      <c r="C662" s="125"/>
      <c r="D662" s="125"/>
      <c r="E662" s="125"/>
    </row>
    <row r="663" spans="1:5" s="137" customFormat="1" x14ac:dyDescent="0.2">
      <c r="A663" s="80"/>
      <c r="B663" s="124"/>
      <c r="C663" s="125"/>
      <c r="D663" s="125"/>
      <c r="E663" s="125"/>
    </row>
    <row r="664" spans="1:5" s="137" customFormat="1" x14ac:dyDescent="0.2">
      <c r="A664" s="80"/>
      <c r="B664" s="124"/>
      <c r="C664" s="125"/>
      <c r="D664" s="125"/>
      <c r="E664" s="125"/>
    </row>
    <row r="665" spans="1:5" s="137" customFormat="1" x14ac:dyDescent="0.2">
      <c r="A665" s="80"/>
      <c r="B665" s="124"/>
      <c r="C665" s="125"/>
      <c r="D665" s="125"/>
      <c r="E665" s="125"/>
    </row>
    <row r="666" spans="1:5" s="137" customFormat="1" x14ac:dyDescent="0.2">
      <c r="A666" s="80"/>
      <c r="B666" s="124"/>
      <c r="C666" s="125"/>
      <c r="D666" s="125"/>
      <c r="E666" s="125"/>
    </row>
    <row r="667" spans="1:5" s="137" customFormat="1" x14ac:dyDescent="0.2">
      <c r="A667" s="80"/>
      <c r="B667" s="124"/>
      <c r="C667" s="125"/>
      <c r="D667" s="125"/>
      <c r="E667" s="125"/>
    </row>
    <row r="668" spans="1:5" s="137" customFormat="1" x14ac:dyDescent="0.2">
      <c r="A668" s="80"/>
      <c r="B668" s="124"/>
      <c r="C668" s="125"/>
      <c r="D668" s="125"/>
      <c r="E668" s="125"/>
    </row>
    <row r="669" spans="1:5" s="137" customFormat="1" x14ac:dyDescent="0.2">
      <c r="A669" s="80"/>
      <c r="B669" s="124"/>
      <c r="C669" s="125"/>
      <c r="D669" s="125"/>
      <c r="E669" s="125"/>
    </row>
    <row r="670" spans="1:5" s="137" customFormat="1" x14ac:dyDescent="0.2">
      <c r="A670" s="80"/>
      <c r="B670" s="124"/>
      <c r="C670" s="125"/>
      <c r="D670" s="125"/>
      <c r="E670" s="125"/>
    </row>
    <row r="671" spans="1:5" s="137" customFormat="1" x14ac:dyDescent="0.2">
      <c r="A671" s="80"/>
      <c r="B671" s="124"/>
      <c r="C671" s="125"/>
      <c r="D671" s="125"/>
      <c r="E671" s="125"/>
    </row>
    <row r="672" spans="1:5" s="137" customFormat="1" x14ac:dyDescent="0.2">
      <c r="A672" s="80"/>
      <c r="B672" s="124"/>
      <c r="C672" s="125"/>
      <c r="D672" s="125"/>
      <c r="E672" s="125"/>
    </row>
    <row r="673" spans="1:5" s="137" customFormat="1" x14ac:dyDescent="0.2">
      <c r="A673" s="80"/>
      <c r="B673" s="124"/>
      <c r="C673" s="125"/>
      <c r="D673" s="125"/>
      <c r="E673" s="125"/>
    </row>
    <row r="674" spans="1:5" s="137" customFormat="1" x14ac:dyDescent="0.2">
      <c r="A674" s="80"/>
      <c r="B674" s="124"/>
      <c r="C674" s="125"/>
      <c r="D674" s="125"/>
      <c r="E674" s="125"/>
    </row>
    <row r="675" spans="1:5" s="137" customFormat="1" x14ac:dyDescent="0.2">
      <c r="A675" s="80"/>
      <c r="B675" s="124"/>
      <c r="C675" s="125"/>
      <c r="D675" s="125"/>
      <c r="E675" s="125"/>
    </row>
    <row r="676" spans="1:5" s="137" customFormat="1" x14ac:dyDescent="0.2">
      <c r="A676" s="80"/>
      <c r="B676" s="124"/>
      <c r="C676" s="125"/>
      <c r="D676" s="125"/>
      <c r="E676" s="125"/>
    </row>
    <row r="677" spans="1:5" s="137" customFormat="1" x14ac:dyDescent="0.2">
      <c r="A677" s="80"/>
      <c r="B677" s="124"/>
      <c r="C677" s="125"/>
      <c r="D677" s="125"/>
      <c r="E677" s="125"/>
    </row>
    <row r="678" spans="1:5" s="137" customFormat="1" x14ac:dyDescent="0.2">
      <c r="A678" s="80"/>
      <c r="B678" s="124"/>
      <c r="C678" s="125"/>
      <c r="D678" s="125"/>
      <c r="E678" s="125"/>
    </row>
    <row r="679" spans="1:5" s="137" customFormat="1" x14ac:dyDescent="0.2">
      <c r="A679" s="80"/>
      <c r="B679" s="124"/>
      <c r="C679" s="125"/>
      <c r="D679" s="125"/>
      <c r="E679" s="125"/>
    </row>
    <row r="680" spans="1:5" s="137" customFormat="1" x14ac:dyDescent="0.2">
      <c r="A680" s="80"/>
      <c r="B680" s="124"/>
      <c r="C680" s="125"/>
      <c r="D680" s="125"/>
      <c r="E680" s="125"/>
    </row>
    <row r="681" spans="1:5" s="137" customFormat="1" x14ac:dyDescent="0.2">
      <c r="A681" s="80"/>
      <c r="B681" s="124"/>
      <c r="C681" s="125"/>
      <c r="D681" s="125"/>
      <c r="E681" s="125"/>
    </row>
    <row r="682" spans="1:5" s="137" customFormat="1" x14ac:dyDescent="0.2">
      <c r="A682" s="80"/>
      <c r="B682" s="124"/>
      <c r="C682" s="125"/>
      <c r="D682" s="125"/>
      <c r="E682" s="125"/>
    </row>
    <row r="683" spans="1:5" s="137" customFormat="1" x14ac:dyDescent="0.2">
      <c r="A683" s="80"/>
      <c r="B683" s="124"/>
      <c r="C683" s="125"/>
      <c r="D683" s="125"/>
      <c r="E683" s="125"/>
    </row>
    <row r="684" spans="1:5" s="137" customFormat="1" x14ac:dyDescent="0.2">
      <c r="A684" s="80"/>
      <c r="B684" s="124"/>
      <c r="C684" s="125"/>
      <c r="D684" s="125"/>
      <c r="E684" s="125"/>
    </row>
    <row r="685" spans="1:5" s="137" customFormat="1" x14ac:dyDescent="0.2">
      <c r="A685" s="80"/>
      <c r="B685" s="124"/>
      <c r="C685" s="125"/>
      <c r="D685" s="125"/>
      <c r="E685" s="125"/>
    </row>
    <row r="686" spans="1:5" s="137" customFormat="1" x14ac:dyDescent="0.2">
      <c r="A686" s="80"/>
      <c r="B686" s="124"/>
      <c r="C686" s="125"/>
      <c r="D686" s="125"/>
      <c r="E686" s="125"/>
    </row>
    <row r="687" spans="1:5" s="137" customFormat="1" x14ac:dyDescent="0.2">
      <c r="A687" s="80"/>
      <c r="B687" s="124"/>
      <c r="C687" s="125"/>
      <c r="D687" s="125"/>
      <c r="E687" s="125"/>
    </row>
    <row r="688" spans="1:5" s="137" customFormat="1" x14ac:dyDescent="0.2">
      <c r="A688" s="80"/>
      <c r="B688" s="124"/>
      <c r="C688" s="125"/>
      <c r="D688" s="125"/>
      <c r="E688" s="125"/>
    </row>
    <row r="689" spans="1:5" s="137" customFormat="1" x14ac:dyDescent="0.2">
      <c r="A689" s="80"/>
      <c r="B689" s="124"/>
      <c r="C689" s="125"/>
      <c r="D689" s="125"/>
      <c r="E689" s="125"/>
    </row>
    <row r="690" spans="1:5" s="137" customFormat="1" x14ac:dyDescent="0.2">
      <c r="A690" s="80"/>
      <c r="B690" s="124"/>
      <c r="C690" s="125"/>
      <c r="D690" s="125"/>
      <c r="E690" s="125"/>
    </row>
    <row r="691" spans="1:5" s="137" customFormat="1" x14ac:dyDescent="0.2">
      <c r="A691" s="80"/>
      <c r="B691" s="124"/>
      <c r="C691" s="125"/>
      <c r="D691" s="125"/>
      <c r="E691" s="125"/>
    </row>
    <row r="692" spans="1:5" s="137" customFormat="1" x14ac:dyDescent="0.2">
      <c r="A692" s="80"/>
      <c r="B692" s="124"/>
      <c r="C692" s="125"/>
      <c r="D692" s="125"/>
      <c r="E692" s="125"/>
    </row>
    <row r="693" spans="1:5" s="137" customFormat="1" x14ac:dyDescent="0.2">
      <c r="A693" s="80"/>
      <c r="B693" s="124"/>
      <c r="C693" s="125"/>
      <c r="D693" s="125"/>
      <c r="E693" s="125"/>
    </row>
    <row r="694" spans="1:5" s="137" customFormat="1" x14ac:dyDescent="0.2">
      <c r="A694" s="80"/>
      <c r="B694" s="124"/>
      <c r="C694" s="125"/>
      <c r="D694" s="125"/>
      <c r="E694" s="125"/>
    </row>
    <row r="695" spans="1:5" s="137" customFormat="1" x14ac:dyDescent="0.2">
      <c r="A695" s="80"/>
      <c r="B695" s="124"/>
      <c r="C695" s="125"/>
      <c r="D695" s="125"/>
      <c r="E695" s="125"/>
    </row>
    <row r="696" spans="1:5" s="137" customFormat="1" x14ac:dyDescent="0.2">
      <c r="A696" s="80"/>
      <c r="B696" s="124"/>
      <c r="C696" s="125"/>
      <c r="D696" s="125"/>
      <c r="E696" s="125"/>
    </row>
    <row r="697" spans="1:5" s="137" customFormat="1" x14ac:dyDescent="0.2">
      <c r="A697" s="80"/>
      <c r="B697" s="124"/>
      <c r="C697" s="125"/>
      <c r="D697" s="125"/>
      <c r="E697" s="125"/>
    </row>
    <row r="698" spans="1:5" s="137" customFormat="1" x14ac:dyDescent="0.2">
      <c r="A698" s="80"/>
      <c r="B698" s="124"/>
      <c r="C698" s="125"/>
      <c r="D698" s="125"/>
      <c r="E698" s="125"/>
    </row>
    <row r="699" spans="1:5" s="137" customFormat="1" x14ac:dyDescent="0.2">
      <c r="A699" s="80"/>
      <c r="B699" s="124"/>
      <c r="C699" s="125"/>
      <c r="D699" s="125"/>
      <c r="E699" s="125"/>
    </row>
    <row r="700" spans="1:5" s="137" customFormat="1" x14ac:dyDescent="0.2">
      <c r="A700" s="80"/>
      <c r="B700" s="124"/>
      <c r="C700" s="125"/>
      <c r="D700" s="125"/>
      <c r="E700" s="125"/>
    </row>
    <row r="701" spans="1:5" s="137" customFormat="1" x14ac:dyDescent="0.2">
      <c r="A701" s="80"/>
      <c r="B701" s="124"/>
      <c r="C701" s="125"/>
      <c r="D701" s="125"/>
      <c r="E701" s="125"/>
    </row>
    <row r="702" spans="1:5" s="137" customFormat="1" x14ac:dyDescent="0.2">
      <c r="A702" s="80"/>
      <c r="B702" s="124"/>
      <c r="C702" s="125"/>
      <c r="D702" s="125"/>
      <c r="E702" s="125"/>
    </row>
    <row r="703" spans="1:5" s="137" customFormat="1" x14ac:dyDescent="0.2">
      <c r="A703" s="80"/>
      <c r="B703" s="124"/>
      <c r="C703" s="125"/>
      <c r="D703" s="125"/>
      <c r="E703" s="125"/>
    </row>
    <row r="704" spans="1:5" s="137" customFormat="1" x14ac:dyDescent="0.2">
      <c r="A704" s="80"/>
      <c r="B704" s="124"/>
      <c r="C704" s="125"/>
      <c r="D704" s="125"/>
      <c r="E704" s="125"/>
    </row>
    <row r="705" spans="1:5" s="137" customFormat="1" x14ac:dyDescent="0.2">
      <c r="A705" s="80"/>
      <c r="B705" s="124"/>
      <c r="C705" s="125"/>
      <c r="D705" s="125"/>
      <c r="E705" s="125"/>
    </row>
    <row r="706" spans="1:5" s="137" customFormat="1" x14ac:dyDescent="0.2">
      <c r="A706" s="80"/>
      <c r="B706" s="124"/>
      <c r="C706" s="125"/>
      <c r="D706" s="125"/>
      <c r="E706" s="125"/>
    </row>
    <row r="707" spans="1:5" s="137" customFormat="1" x14ac:dyDescent="0.2">
      <c r="A707" s="80"/>
      <c r="B707" s="124"/>
      <c r="C707" s="125"/>
      <c r="D707" s="125"/>
      <c r="E707" s="125"/>
    </row>
    <row r="708" spans="1:5" s="137" customFormat="1" x14ac:dyDescent="0.2">
      <c r="A708" s="80"/>
      <c r="B708" s="124"/>
      <c r="C708" s="125"/>
      <c r="D708" s="125"/>
      <c r="E708" s="125"/>
    </row>
    <row r="709" spans="1:5" s="137" customFormat="1" x14ac:dyDescent="0.2">
      <c r="A709" s="80"/>
      <c r="B709" s="124"/>
      <c r="C709" s="125"/>
      <c r="D709" s="125"/>
      <c r="E709" s="125"/>
    </row>
    <row r="710" spans="1:5" s="137" customFormat="1" x14ac:dyDescent="0.2">
      <c r="A710" s="80"/>
      <c r="B710" s="124"/>
      <c r="C710" s="125"/>
      <c r="D710" s="125"/>
      <c r="E710" s="125"/>
    </row>
    <row r="711" spans="1:5" s="137" customFormat="1" x14ac:dyDescent="0.2">
      <c r="A711" s="80"/>
      <c r="B711" s="124"/>
      <c r="C711" s="125"/>
      <c r="D711" s="125"/>
      <c r="E711" s="125"/>
    </row>
    <row r="712" spans="1:5" s="137" customFormat="1" x14ac:dyDescent="0.2">
      <c r="A712" s="80"/>
      <c r="B712" s="124"/>
      <c r="C712" s="125"/>
      <c r="D712" s="125"/>
      <c r="E712" s="125"/>
    </row>
    <row r="713" spans="1:5" s="137" customFormat="1" x14ac:dyDescent="0.2">
      <c r="A713" s="80"/>
      <c r="B713" s="124"/>
      <c r="C713" s="125"/>
      <c r="D713" s="125"/>
      <c r="E713" s="125"/>
    </row>
    <row r="714" spans="1:5" s="137" customFormat="1" x14ac:dyDescent="0.2">
      <c r="A714" s="80"/>
      <c r="B714" s="124"/>
      <c r="C714" s="125"/>
      <c r="D714" s="125"/>
      <c r="E714" s="125"/>
    </row>
    <row r="715" spans="1:5" s="137" customFormat="1" x14ac:dyDescent="0.2">
      <c r="A715" s="80"/>
      <c r="B715" s="124"/>
      <c r="C715" s="125"/>
      <c r="D715" s="125"/>
      <c r="E715" s="125"/>
    </row>
    <row r="716" spans="1:5" s="137" customFormat="1" x14ac:dyDescent="0.2">
      <c r="A716" s="80"/>
      <c r="B716" s="124"/>
      <c r="C716" s="125"/>
      <c r="D716" s="125"/>
      <c r="E716" s="125"/>
    </row>
    <row r="717" spans="1:5" s="137" customFormat="1" x14ac:dyDescent="0.2">
      <c r="A717" s="80"/>
      <c r="B717" s="124"/>
      <c r="C717" s="125"/>
      <c r="D717" s="125"/>
      <c r="E717" s="125"/>
    </row>
    <row r="718" spans="1:5" s="137" customFormat="1" x14ac:dyDescent="0.2">
      <c r="A718" s="80"/>
      <c r="B718" s="124"/>
      <c r="C718" s="125"/>
      <c r="D718" s="125"/>
      <c r="E718" s="125"/>
    </row>
    <row r="719" spans="1:5" s="137" customFormat="1" x14ac:dyDescent="0.2">
      <c r="A719" s="80"/>
      <c r="B719" s="124"/>
      <c r="C719" s="125"/>
      <c r="D719" s="125"/>
      <c r="E719" s="125"/>
    </row>
    <row r="720" spans="1:5" s="137" customFormat="1" x14ac:dyDescent="0.2">
      <c r="A720" s="80"/>
      <c r="B720" s="124"/>
      <c r="C720" s="125"/>
      <c r="D720" s="125"/>
      <c r="E720" s="125"/>
    </row>
    <row r="721" spans="1:5" s="137" customFormat="1" x14ac:dyDescent="0.2">
      <c r="A721" s="80"/>
      <c r="B721" s="124"/>
      <c r="C721" s="125"/>
      <c r="D721" s="125"/>
      <c r="E721" s="125"/>
    </row>
    <row r="722" spans="1:5" s="137" customFormat="1" x14ac:dyDescent="0.2">
      <c r="A722" s="80"/>
      <c r="B722" s="124"/>
      <c r="C722" s="125"/>
      <c r="D722" s="125"/>
      <c r="E722" s="125"/>
    </row>
    <row r="723" spans="1:5" s="137" customFormat="1" x14ac:dyDescent="0.2">
      <c r="A723" s="80"/>
      <c r="B723" s="124"/>
      <c r="C723" s="125"/>
      <c r="D723" s="125"/>
      <c r="E723" s="125"/>
    </row>
    <row r="724" spans="1:5" s="137" customFormat="1" x14ac:dyDescent="0.2">
      <c r="A724" s="80"/>
      <c r="B724" s="124"/>
      <c r="C724" s="125"/>
      <c r="D724" s="125"/>
      <c r="E724" s="125"/>
    </row>
    <row r="725" spans="1:5" s="137" customFormat="1" x14ac:dyDescent="0.2">
      <c r="A725" s="80"/>
      <c r="B725" s="124"/>
      <c r="C725" s="125"/>
      <c r="D725" s="125"/>
      <c r="E725" s="125"/>
    </row>
    <row r="726" spans="1:5" s="137" customFormat="1" x14ac:dyDescent="0.2">
      <c r="A726" s="80"/>
      <c r="B726" s="124"/>
      <c r="C726" s="125"/>
      <c r="D726" s="125"/>
      <c r="E726" s="125"/>
    </row>
    <row r="727" spans="1:5" s="137" customFormat="1" x14ac:dyDescent="0.2">
      <c r="A727" s="80"/>
      <c r="B727" s="124"/>
      <c r="C727" s="125"/>
      <c r="D727" s="125"/>
      <c r="E727" s="125"/>
    </row>
    <row r="728" spans="1:5" s="137" customFormat="1" x14ac:dyDescent="0.2">
      <c r="A728" s="80"/>
      <c r="B728" s="124"/>
      <c r="C728" s="125"/>
      <c r="D728" s="125"/>
      <c r="E728" s="125"/>
    </row>
    <row r="729" spans="1:5" s="137" customFormat="1" x14ac:dyDescent="0.2">
      <c r="A729" s="80"/>
      <c r="B729" s="124"/>
      <c r="C729" s="125"/>
      <c r="D729" s="125"/>
      <c r="E729" s="125"/>
    </row>
    <row r="730" spans="1:5" s="137" customFormat="1" x14ac:dyDescent="0.2">
      <c r="A730" s="80"/>
      <c r="B730" s="124"/>
      <c r="C730" s="125"/>
      <c r="D730" s="125"/>
      <c r="E730" s="125"/>
    </row>
    <row r="731" spans="1:5" s="137" customFormat="1" x14ac:dyDescent="0.2">
      <c r="A731" s="80"/>
      <c r="B731" s="124"/>
      <c r="C731" s="125"/>
      <c r="D731" s="125"/>
      <c r="E731" s="125"/>
    </row>
    <row r="732" spans="1:5" s="137" customFormat="1" x14ac:dyDescent="0.2">
      <c r="A732" s="80"/>
      <c r="B732" s="124"/>
      <c r="C732" s="125"/>
      <c r="D732" s="125"/>
      <c r="E732" s="125"/>
    </row>
    <row r="733" spans="1:5" s="137" customFormat="1" x14ac:dyDescent="0.2">
      <c r="A733" s="80"/>
      <c r="B733" s="124"/>
      <c r="C733" s="125"/>
      <c r="D733" s="125"/>
      <c r="E733" s="125"/>
    </row>
    <row r="734" spans="1:5" s="137" customFormat="1" x14ac:dyDescent="0.2">
      <c r="A734" s="80"/>
      <c r="B734" s="124"/>
      <c r="C734" s="125"/>
      <c r="D734" s="125"/>
      <c r="E734" s="125"/>
    </row>
    <row r="735" spans="1:5" s="137" customFormat="1" x14ac:dyDescent="0.2">
      <c r="A735" s="80"/>
      <c r="B735" s="124"/>
      <c r="C735" s="125"/>
      <c r="D735" s="125"/>
      <c r="E735" s="125"/>
    </row>
    <row r="736" spans="1:5" s="137" customFormat="1" x14ac:dyDescent="0.2">
      <c r="A736" s="80"/>
      <c r="B736" s="124"/>
      <c r="C736" s="125"/>
      <c r="D736" s="125"/>
      <c r="E736" s="125"/>
    </row>
    <row r="737" spans="1:5" s="137" customFormat="1" x14ac:dyDescent="0.2">
      <c r="A737" s="80"/>
      <c r="B737" s="124"/>
      <c r="C737" s="125"/>
      <c r="D737" s="125"/>
      <c r="E737" s="125"/>
    </row>
    <row r="738" spans="1:5" s="137" customFormat="1" x14ac:dyDescent="0.2">
      <c r="A738" s="80"/>
      <c r="B738" s="124"/>
      <c r="C738" s="125"/>
      <c r="D738" s="125"/>
      <c r="E738" s="125"/>
    </row>
    <row r="739" spans="1:5" s="137" customFormat="1" x14ac:dyDescent="0.2">
      <c r="A739" s="80"/>
      <c r="B739" s="124"/>
      <c r="C739" s="125"/>
      <c r="D739" s="125"/>
      <c r="E739" s="125"/>
    </row>
    <row r="740" spans="1:5" s="137" customFormat="1" x14ac:dyDescent="0.2">
      <c r="A740" s="80"/>
      <c r="B740" s="124"/>
      <c r="C740" s="125"/>
      <c r="D740" s="125"/>
      <c r="E740" s="125"/>
    </row>
    <row r="741" spans="1:5" s="137" customFormat="1" x14ac:dyDescent="0.2">
      <c r="A741" s="80"/>
      <c r="B741" s="124"/>
      <c r="C741" s="125"/>
      <c r="D741" s="125"/>
      <c r="E741" s="125"/>
    </row>
    <row r="742" spans="1:5" s="137" customFormat="1" x14ac:dyDescent="0.2">
      <c r="A742" s="80"/>
      <c r="B742" s="124"/>
      <c r="C742" s="125"/>
      <c r="D742" s="125"/>
      <c r="E742" s="125"/>
    </row>
    <row r="743" spans="1:5" s="137" customFormat="1" x14ac:dyDescent="0.2">
      <c r="A743" s="80"/>
      <c r="B743" s="124"/>
      <c r="C743" s="125"/>
      <c r="D743" s="125"/>
      <c r="E743" s="125"/>
    </row>
    <row r="744" spans="1:5" s="137" customFormat="1" x14ac:dyDescent="0.2">
      <c r="A744" s="80"/>
      <c r="B744" s="124"/>
      <c r="C744" s="125"/>
      <c r="D744" s="125"/>
      <c r="E744" s="125"/>
    </row>
    <row r="745" spans="1:5" s="137" customFormat="1" x14ac:dyDescent="0.2">
      <c r="A745" s="80"/>
      <c r="B745" s="124"/>
      <c r="C745" s="125"/>
      <c r="D745" s="125"/>
      <c r="E745" s="125"/>
    </row>
    <row r="746" spans="1:5" s="137" customFormat="1" x14ac:dyDescent="0.2">
      <c r="A746" s="80"/>
      <c r="B746" s="124"/>
      <c r="C746" s="125"/>
      <c r="D746" s="125"/>
      <c r="E746" s="125"/>
    </row>
    <row r="747" spans="1:5" s="137" customFormat="1" x14ac:dyDescent="0.2">
      <c r="A747" s="80"/>
      <c r="B747" s="124"/>
      <c r="C747" s="125"/>
      <c r="D747" s="125"/>
      <c r="E747" s="125"/>
    </row>
    <row r="748" spans="1:5" s="137" customFormat="1" x14ac:dyDescent="0.2">
      <c r="A748" s="80"/>
      <c r="B748" s="124"/>
      <c r="C748" s="125"/>
      <c r="D748" s="125"/>
      <c r="E748" s="125"/>
    </row>
    <row r="749" spans="1:5" s="137" customFormat="1" x14ac:dyDescent="0.2">
      <c r="A749" s="80"/>
      <c r="B749" s="124"/>
      <c r="C749" s="125"/>
      <c r="D749" s="125"/>
      <c r="E749" s="125"/>
    </row>
    <row r="750" spans="1:5" s="137" customFormat="1" x14ac:dyDescent="0.2">
      <c r="A750" s="80"/>
      <c r="B750" s="124"/>
      <c r="C750" s="125"/>
      <c r="D750" s="125"/>
      <c r="E750" s="125"/>
    </row>
    <row r="751" spans="1:5" s="137" customFormat="1" x14ac:dyDescent="0.2">
      <c r="A751" s="80"/>
      <c r="B751" s="124"/>
      <c r="C751" s="125"/>
      <c r="D751" s="125"/>
      <c r="E751" s="125"/>
    </row>
    <row r="752" spans="1:5" s="137" customFormat="1" x14ac:dyDescent="0.2">
      <c r="A752" s="80"/>
      <c r="B752" s="124"/>
      <c r="C752" s="125"/>
      <c r="D752" s="125"/>
      <c r="E752" s="125"/>
    </row>
    <row r="753" spans="1:5" s="137" customFormat="1" x14ac:dyDescent="0.2">
      <c r="A753" s="80"/>
      <c r="B753" s="124"/>
      <c r="C753" s="125"/>
      <c r="D753" s="125"/>
      <c r="E753" s="125"/>
    </row>
    <row r="754" spans="1:5" s="137" customFormat="1" x14ac:dyDescent="0.2">
      <c r="A754" s="80"/>
      <c r="B754" s="124"/>
      <c r="C754" s="125"/>
      <c r="D754" s="125"/>
      <c r="E754" s="125"/>
    </row>
    <row r="755" spans="1:5" s="137" customFormat="1" x14ac:dyDescent="0.2">
      <c r="A755" s="80"/>
      <c r="B755" s="124"/>
      <c r="C755" s="125"/>
      <c r="D755" s="125"/>
      <c r="E755" s="125"/>
    </row>
    <row r="756" spans="1:5" s="137" customFormat="1" x14ac:dyDescent="0.2">
      <c r="A756" s="80"/>
      <c r="B756" s="124"/>
      <c r="C756" s="125"/>
      <c r="D756" s="125"/>
      <c r="E756" s="125"/>
    </row>
    <row r="757" spans="1:5" s="137" customFormat="1" x14ac:dyDescent="0.2">
      <c r="A757" s="80"/>
      <c r="B757" s="124"/>
      <c r="C757" s="125"/>
      <c r="D757" s="125"/>
      <c r="E757" s="125"/>
    </row>
    <row r="758" spans="1:5" s="137" customFormat="1" x14ac:dyDescent="0.2">
      <c r="A758" s="80"/>
      <c r="B758" s="124"/>
      <c r="C758" s="125"/>
      <c r="D758" s="125"/>
      <c r="E758" s="125"/>
    </row>
    <row r="759" spans="1:5" s="137" customFormat="1" x14ac:dyDescent="0.2">
      <c r="A759" s="80"/>
      <c r="B759" s="124"/>
      <c r="C759" s="125"/>
      <c r="D759" s="125"/>
      <c r="E759" s="125"/>
    </row>
    <row r="760" spans="1:5" s="137" customFormat="1" x14ac:dyDescent="0.2">
      <c r="A760" s="80"/>
      <c r="B760" s="124"/>
      <c r="C760" s="125"/>
      <c r="D760" s="125"/>
      <c r="E760" s="125"/>
    </row>
    <row r="761" spans="1:5" s="137" customFormat="1" x14ac:dyDescent="0.2">
      <c r="A761" s="80"/>
      <c r="B761" s="124"/>
      <c r="C761" s="125"/>
      <c r="D761" s="125"/>
      <c r="E761" s="125"/>
    </row>
    <row r="762" spans="1:5" s="137" customFormat="1" x14ac:dyDescent="0.2">
      <c r="A762" s="80"/>
      <c r="B762" s="124"/>
      <c r="C762" s="125"/>
      <c r="D762" s="125"/>
      <c r="E762" s="125"/>
    </row>
    <row r="763" spans="1:5" s="137" customFormat="1" x14ac:dyDescent="0.2">
      <c r="A763" s="80"/>
      <c r="B763" s="124"/>
      <c r="C763" s="125"/>
      <c r="D763" s="125"/>
      <c r="E763" s="125"/>
    </row>
    <row r="764" spans="1:5" s="137" customFormat="1" x14ac:dyDescent="0.2">
      <c r="A764" s="80"/>
      <c r="B764" s="124"/>
      <c r="C764" s="125"/>
      <c r="D764" s="125"/>
      <c r="E764" s="125"/>
    </row>
    <row r="765" spans="1:5" s="137" customFormat="1" x14ac:dyDescent="0.2">
      <c r="A765" s="80"/>
      <c r="B765" s="124"/>
      <c r="C765" s="125"/>
      <c r="D765" s="125"/>
      <c r="E765" s="125"/>
    </row>
    <row r="766" spans="1:5" s="137" customFormat="1" x14ac:dyDescent="0.2">
      <c r="A766" s="80"/>
      <c r="B766" s="124"/>
      <c r="C766" s="125"/>
      <c r="D766" s="125"/>
      <c r="E766" s="125"/>
    </row>
    <row r="767" spans="1:5" s="137" customFormat="1" x14ac:dyDescent="0.2">
      <c r="A767" s="80"/>
      <c r="B767" s="124"/>
      <c r="C767" s="125"/>
      <c r="D767" s="125"/>
      <c r="E767" s="125"/>
    </row>
    <row r="768" spans="1:5" s="137" customFormat="1" x14ac:dyDescent="0.2">
      <c r="A768" s="80"/>
      <c r="B768" s="124"/>
      <c r="C768" s="125"/>
      <c r="D768" s="125"/>
      <c r="E768" s="125"/>
    </row>
    <row r="769" spans="1:5" s="137" customFormat="1" x14ac:dyDescent="0.2">
      <c r="A769" s="80"/>
      <c r="B769" s="124"/>
      <c r="C769" s="125"/>
      <c r="D769" s="125"/>
      <c r="E769" s="125"/>
    </row>
    <row r="770" spans="1:5" s="137" customFormat="1" x14ac:dyDescent="0.2">
      <c r="A770" s="80"/>
      <c r="B770" s="124"/>
      <c r="C770" s="125"/>
      <c r="D770" s="125"/>
      <c r="E770" s="125"/>
    </row>
    <row r="771" spans="1:5" s="137" customFormat="1" x14ac:dyDescent="0.2">
      <c r="A771" s="80"/>
      <c r="B771" s="124"/>
      <c r="C771" s="125"/>
      <c r="D771" s="125"/>
      <c r="E771" s="125"/>
    </row>
    <row r="772" spans="1:5" s="137" customFormat="1" x14ac:dyDescent="0.2">
      <c r="A772" s="80"/>
      <c r="B772" s="124"/>
      <c r="C772" s="125"/>
      <c r="D772" s="125"/>
      <c r="E772" s="125"/>
    </row>
    <row r="773" spans="1:5" s="137" customFormat="1" x14ac:dyDescent="0.2">
      <c r="A773" s="80"/>
      <c r="B773" s="124"/>
      <c r="C773" s="125"/>
      <c r="D773" s="125"/>
      <c r="E773" s="125"/>
    </row>
    <row r="774" spans="1:5" s="137" customFormat="1" x14ac:dyDescent="0.2">
      <c r="A774" s="80"/>
      <c r="B774" s="124"/>
      <c r="C774" s="125"/>
      <c r="D774" s="125"/>
      <c r="E774" s="125"/>
    </row>
    <row r="775" spans="1:5" s="137" customFormat="1" x14ac:dyDescent="0.2">
      <c r="A775" s="80"/>
      <c r="B775" s="124"/>
      <c r="C775" s="125"/>
      <c r="D775" s="125"/>
      <c r="E775" s="125"/>
    </row>
    <row r="776" spans="1:5" s="137" customFormat="1" x14ac:dyDescent="0.2">
      <c r="A776" s="80"/>
      <c r="B776" s="124"/>
      <c r="C776" s="125"/>
      <c r="D776" s="125"/>
      <c r="E776" s="125"/>
    </row>
    <row r="777" spans="1:5" s="137" customFormat="1" x14ac:dyDescent="0.2">
      <c r="A777" s="80"/>
      <c r="B777" s="124"/>
      <c r="C777" s="125"/>
      <c r="D777" s="125"/>
      <c r="E777" s="125"/>
    </row>
    <row r="778" spans="1:5" s="137" customFormat="1" x14ac:dyDescent="0.2">
      <c r="A778" s="80"/>
      <c r="B778" s="124"/>
      <c r="C778" s="125"/>
      <c r="D778" s="125"/>
      <c r="E778" s="125"/>
    </row>
    <row r="779" spans="1:5" s="137" customFormat="1" x14ac:dyDescent="0.2">
      <c r="A779" s="80"/>
      <c r="B779" s="124"/>
      <c r="C779" s="125"/>
      <c r="D779" s="125"/>
      <c r="E779" s="125"/>
    </row>
    <row r="780" spans="1:5" s="137" customFormat="1" x14ac:dyDescent="0.2">
      <c r="A780" s="80"/>
      <c r="B780" s="124"/>
      <c r="C780" s="125"/>
      <c r="D780" s="125"/>
      <c r="E780" s="125"/>
    </row>
    <row r="781" spans="1:5" s="137" customFormat="1" x14ac:dyDescent="0.2">
      <c r="A781" s="80"/>
      <c r="B781" s="124"/>
      <c r="C781" s="125"/>
      <c r="D781" s="125"/>
      <c r="E781" s="125"/>
    </row>
    <row r="782" spans="1:5" s="137" customFormat="1" x14ac:dyDescent="0.2">
      <c r="A782" s="80"/>
      <c r="B782" s="124"/>
      <c r="C782" s="125"/>
      <c r="D782" s="125"/>
      <c r="E782" s="125"/>
    </row>
    <row r="783" spans="1:5" s="137" customFormat="1" x14ac:dyDescent="0.2">
      <c r="A783" s="80"/>
      <c r="B783" s="124"/>
      <c r="C783" s="125"/>
      <c r="D783" s="125"/>
      <c r="E783" s="125"/>
    </row>
    <row r="784" spans="1:5" s="137" customFormat="1" x14ac:dyDescent="0.2">
      <c r="A784" s="80"/>
      <c r="B784" s="124"/>
      <c r="C784" s="125"/>
      <c r="D784" s="125"/>
      <c r="E784" s="125"/>
    </row>
    <row r="785" spans="1:5" s="137" customFormat="1" x14ac:dyDescent="0.2">
      <c r="A785" s="80"/>
      <c r="B785" s="124"/>
      <c r="C785" s="125"/>
      <c r="D785" s="125"/>
      <c r="E785" s="125"/>
    </row>
    <row r="786" spans="1:5" s="137" customFormat="1" x14ac:dyDescent="0.2">
      <c r="A786" s="80"/>
      <c r="B786" s="124"/>
      <c r="C786" s="125"/>
      <c r="D786" s="125"/>
      <c r="E786" s="125"/>
    </row>
    <row r="787" spans="1:5" s="137" customFormat="1" x14ac:dyDescent="0.2">
      <c r="A787" s="80"/>
      <c r="B787" s="124"/>
      <c r="C787" s="125"/>
      <c r="D787" s="125"/>
      <c r="E787" s="125"/>
    </row>
    <row r="788" spans="1:5" s="137" customFormat="1" x14ac:dyDescent="0.2">
      <c r="A788" s="80"/>
      <c r="B788" s="124"/>
      <c r="C788" s="125"/>
      <c r="D788" s="125"/>
      <c r="E788" s="125"/>
    </row>
    <row r="789" spans="1:5" s="137" customFormat="1" x14ac:dyDescent="0.2">
      <c r="A789" s="80"/>
      <c r="B789" s="124"/>
      <c r="C789" s="125"/>
      <c r="D789" s="125"/>
      <c r="E789" s="125"/>
    </row>
    <row r="790" spans="1:5" s="137" customFormat="1" x14ac:dyDescent="0.2">
      <c r="A790" s="80"/>
      <c r="B790" s="124"/>
      <c r="C790" s="125"/>
      <c r="D790" s="125"/>
      <c r="E790" s="125"/>
    </row>
    <row r="791" spans="1:5" s="137" customFormat="1" x14ac:dyDescent="0.2">
      <c r="A791" s="80"/>
      <c r="B791" s="124"/>
      <c r="C791" s="125"/>
      <c r="D791" s="125"/>
      <c r="E791" s="125"/>
    </row>
    <row r="792" spans="1:5" s="137" customFormat="1" x14ac:dyDescent="0.2">
      <c r="A792" s="80"/>
      <c r="B792" s="124"/>
      <c r="C792" s="125"/>
      <c r="D792" s="125"/>
      <c r="E792" s="125"/>
    </row>
    <row r="793" spans="1:5" s="137" customFormat="1" x14ac:dyDescent="0.2">
      <c r="A793" s="80"/>
      <c r="B793" s="124"/>
      <c r="C793" s="125"/>
      <c r="D793" s="125"/>
      <c r="E793" s="125"/>
    </row>
    <row r="794" spans="1:5" s="137" customFormat="1" x14ac:dyDescent="0.2">
      <c r="A794" s="80"/>
      <c r="B794" s="124"/>
      <c r="C794" s="125"/>
      <c r="D794" s="125"/>
      <c r="E794" s="125"/>
    </row>
    <row r="795" spans="1:5" s="137" customFormat="1" x14ac:dyDescent="0.2">
      <c r="A795" s="80"/>
      <c r="B795" s="124"/>
      <c r="C795" s="125"/>
      <c r="D795" s="125"/>
      <c r="E795" s="125"/>
    </row>
    <row r="796" spans="1:5" s="137" customFormat="1" x14ac:dyDescent="0.2">
      <c r="A796" s="80"/>
      <c r="B796" s="124"/>
      <c r="C796" s="125"/>
      <c r="D796" s="125"/>
      <c r="E796" s="125"/>
    </row>
    <row r="797" spans="1:5" s="137" customFormat="1" x14ac:dyDescent="0.2">
      <c r="A797" s="80"/>
      <c r="B797" s="124"/>
      <c r="C797" s="125"/>
      <c r="D797" s="125"/>
      <c r="E797" s="125"/>
    </row>
    <row r="798" spans="1:5" s="137" customFormat="1" x14ac:dyDescent="0.2">
      <c r="A798" s="80"/>
      <c r="B798" s="124"/>
      <c r="C798" s="125"/>
      <c r="D798" s="125"/>
      <c r="E798" s="125"/>
    </row>
    <row r="799" spans="1:5" s="137" customFormat="1" x14ac:dyDescent="0.2">
      <c r="A799" s="80"/>
      <c r="B799" s="124"/>
      <c r="C799" s="125"/>
      <c r="D799" s="125"/>
      <c r="E799" s="125"/>
    </row>
    <row r="800" spans="1:5" s="137" customFormat="1" x14ac:dyDescent="0.2">
      <c r="A800" s="80"/>
      <c r="B800" s="124"/>
      <c r="C800" s="125"/>
      <c r="D800" s="125"/>
      <c r="E800" s="125"/>
    </row>
    <row r="801" spans="1:5" s="137" customFormat="1" x14ac:dyDescent="0.2">
      <c r="A801" s="80"/>
      <c r="B801" s="124"/>
      <c r="C801" s="125"/>
      <c r="D801" s="125"/>
      <c r="E801" s="125"/>
    </row>
    <row r="802" spans="1:5" s="137" customFormat="1" x14ac:dyDescent="0.2">
      <c r="A802" s="80"/>
      <c r="B802" s="124"/>
      <c r="C802" s="125"/>
      <c r="D802" s="125"/>
      <c r="E802" s="125"/>
    </row>
    <row r="803" spans="1:5" s="137" customFormat="1" x14ac:dyDescent="0.2">
      <c r="A803" s="80"/>
      <c r="B803" s="124"/>
      <c r="C803" s="125"/>
      <c r="D803" s="125"/>
      <c r="E803" s="125"/>
    </row>
    <row r="804" spans="1:5" s="137" customFormat="1" x14ac:dyDescent="0.2">
      <c r="A804" s="80"/>
      <c r="B804" s="124"/>
      <c r="C804" s="125"/>
      <c r="D804" s="125"/>
      <c r="E804" s="125"/>
    </row>
    <row r="805" spans="1:5" s="137" customFormat="1" x14ac:dyDescent="0.2">
      <c r="A805" s="80"/>
      <c r="B805" s="124"/>
      <c r="C805" s="125"/>
      <c r="D805" s="125"/>
      <c r="E805" s="125"/>
    </row>
    <row r="806" spans="1:5" s="137" customFormat="1" x14ac:dyDescent="0.2">
      <c r="A806" s="80"/>
      <c r="B806" s="124"/>
      <c r="C806" s="125"/>
      <c r="D806" s="125"/>
      <c r="E806" s="125"/>
    </row>
    <row r="807" spans="1:5" s="137" customFormat="1" x14ac:dyDescent="0.2">
      <c r="A807" s="80"/>
      <c r="B807" s="124"/>
      <c r="C807" s="125"/>
      <c r="D807" s="125"/>
      <c r="E807" s="125"/>
    </row>
    <row r="808" spans="1:5" s="137" customFormat="1" x14ac:dyDescent="0.2">
      <c r="A808" s="80"/>
      <c r="B808" s="124"/>
      <c r="C808" s="125"/>
      <c r="D808" s="125"/>
      <c r="E808" s="125"/>
    </row>
    <row r="809" spans="1:5" s="137" customFormat="1" x14ac:dyDescent="0.2">
      <c r="A809" s="80"/>
      <c r="B809" s="124"/>
      <c r="C809" s="125"/>
      <c r="D809" s="125"/>
      <c r="E809" s="125"/>
    </row>
    <row r="810" spans="1:5" s="137" customFormat="1" x14ac:dyDescent="0.2">
      <c r="A810" s="80"/>
      <c r="B810" s="124"/>
      <c r="C810" s="125"/>
      <c r="D810" s="125"/>
      <c r="E810" s="125"/>
    </row>
    <row r="811" spans="1:5" s="137" customFormat="1" x14ac:dyDescent="0.2">
      <c r="A811" s="80"/>
      <c r="B811" s="124"/>
      <c r="C811" s="125"/>
      <c r="D811" s="125"/>
      <c r="E811" s="125"/>
    </row>
    <row r="812" spans="1:5" s="137" customFormat="1" x14ac:dyDescent="0.2">
      <c r="A812" s="80"/>
      <c r="B812" s="124"/>
      <c r="C812" s="125"/>
      <c r="D812" s="125"/>
      <c r="E812" s="125"/>
    </row>
    <row r="813" spans="1:5" s="137" customFormat="1" x14ac:dyDescent="0.2">
      <c r="A813" s="80"/>
      <c r="B813" s="124"/>
      <c r="C813" s="125"/>
      <c r="D813" s="125"/>
      <c r="E813" s="125"/>
    </row>
    <row r="814" spans="1:5" s="137" customFormat="1" x14ac:dyDescent="0.2">
      <c r="A814" s="80"/>
      <c r="B814" s="124"/>
      <c r="C814" s="125"/>
      <c r="D814" s="125"/>
      <c r="E814" s="125"/>
    </row>
    <row r="815" spans="1:5" s="137" customFormat="1" x14ac:dyDescent="0.2">
      <c r="A815" s="80"/>
      <c r="B815" s="124"/>
      <c r="C815" s="125"/>
      <c r="D815" s="125"/>
      <c r="E815" s="125"/>
    </row>
    <row r="816" spans="1:5" s="137" customFormat="1" x14ac:dyDescent="0.2">
      <c r="A816" s="80"/>
      <c r="B816" s="124"/>
      <c r="C816" s="125"/>
      <c r="D816" s="125"/>
      <c r="E816" s="125"/>
    </row>
    <row r="817" spans="1:5" s="137" customFormat="1" x14ac:dyDescent="0.2">
      <c r="A817" s="80"/>
      <c r="B817" s="124"/>
      <c r="C817" s="125"/>
      <c r="D817" s="125"/>
      <c r="E817" s="125"/>
    </row>
    <row r="818" spans="1:5" s="137" customFormat="1" x14ac:dyDescent="0.2">
      <c r="A818" s="80"/>
      <c r="B818" s="124"/>
      <c r="C818" s="125"/>
      <c r="D818" s="125"/>
      <c r="E818" s="125"/>
    </row>
    <row r="819" spans="1:5" s="137" customFormat="1" x14ac:dyDescent="0.2">
      <c r="A819" s="80"/>
      <c r="B819" s="124"/>
      <c r="C819" s="125"/>
      <c r="D819" s="125"/>
      <c r="E819" s="125"/>
    </row>
    <row r="820" spans="1:5" s="137" customFormat="1" x14ac:dyDescent="0.2">
      <c r="A820" s="80"/>
      <c r="B820" s="124"/>
      <c r="C820" s="125"/>
      <c r="D820" s="125"/>
      <c r="E820" s="125"/>
    </row>
    <row r="821" spans="1:5" s="137" customFormat="1" x14ac:dyDescent="0.2">
      <c r="A821" s="80"/>
      <c r="B821" s="124"/>
      <c r="C821" s="125"/>
      <c r="D821" s="125"/>
      <c r="E821" s="125"/>
    </row>
    <row r="822" spans="1:5" s="137" customFormat="1" x14ac:dyDescent="0.2">
      <c r="A822" s="80"/>
      <c r="B822" s="124"/>
      <c r="C822" s="125"/>
      <c r="D822" s="125"/>
      <c r="E822" s="125"/>
    </row>
    <row r="823" spans="1:5" s="137" customFormat="1" x14ac:dyDescent="0.2">
      <c r="A823" s="80"/>
      <c r="B823" s="124"/>
      <c r="C823" s="125"/>
      <c r="D823" s="125"/>
      <c r="E823" s="125"/>
    </row>
    <row r="824" spans="1:5" s="137" customFormat="1" x14ac:dyDescent="0.2">
      <c r="A824" s="80"/>
      <c r="B824" s="124"/>
      <c r="C824" s="125"/>
      <c r="D824" s="125"/>
      <c r="E824" s="125"/>
    </row>
    <row r="825" spans="1:5" s="137" customFormat="1" x14ac:dyDescent="0.2">
      <c r="A825" s="80"/>
      <c r="B825" s="124"/>
      <c r="C825" s="125"/>
      <c r="D825" s="125"/>
      <c r="E825" s="125"/>
    </row>
    <row r="826" spans="1:5" s="137" customFormat="1" x14ac:dyDescent="0.2">
      <c r="A826" s="80"/>
      <c r="B826" s="124"/>
      <c r="C826" s="125"/>
      <c r="D826" s="125"/>
      <c r="E826" s="125"/>
    </row>
    <row r="827" spans="1:5" s="137" customFormat="1" x14ac:dyDescent="0.2">
      <c r="A827" s="80"/>
      <c r="B827" s="124"/>
      <c r="C827" s="125"/>
      <c r="D827" s="125"/>
      <c r="E827" s="125"/>
    </row>
    <row r="828" spans="1:5" s="137" customFormat="1" x14ac:dyDescent="0.2">
      <c r="A828" s="80"/>
      <c r="B828" s="124"/>
      <c r="C828" s="125"/>
      <c r="D828" s="125"/>
      <c r="E828" s="125"/>
    </row>
    <row r="829" spans="1:5" s="137" customFormat="1" x14ac:dyDescent="0.2">
      <c r="A829" s="80"/>
      <c r="B829" s="124"/>
      <c r="C829" s="125"/>
      <c r="D829" s="125"/>
      <c r="E829" s="125"/>
    </row>
    <row r="830" spans="1:5" s="137" customFormat="1" x14ac:dyDescent="0.2">
      <c r="A830" s="80"/>
      <c r="B830" s="124"/>
      <c r="C830" s="125"/>
      <c r="D830" s="125"/>
      <c r="E830" s="125"/>
    </row>
    <row r="831" spans="1:5" s="137" customFormat="1" x14ac:dyDescent="0.2">
      <c r="A831" s="80"/>
      <c r="B831" s="124"/>
      <c r="C831" s="125"/>
      <c r="D831" s="125"/>
      <c r="E831" s="125"/>
    </row>
    <row r="832" spans="1:5" s="137" customFormat="1" x14ac:dyDescent="0.2">
      <c r="A832" s="80"/>
      <c r="B832" s="124"/>
      <c r="C832" s="125"/>
      <c r="D832" s="125"/>
      <c r="E832" s="125"/>
    </row>
    <row r="833" spans="1:5" s="137" customFormat="1" x14ac:dyDescent="0.2">
      <c r="A833" s="80"/>
      <c r="B833" s="124"/>
      <c r="C833" s="125"/>
      <c r="D833" s="125"/>
      <c r="E833" s="125"/>
    </row>
    <row r="834" spans="1:5" s="137" customFormat="1" x14ac:dyDescent="0.2">
      <c r="A834" s="80"/>
      <c r="B834" s="124"/>
      <c r="C834" s="125"/>
      <c r="D834" s="125"/>
      <c r="E834" s="125"/>
    </row>
    <row r="835" spans="1:5" s="137" customFormat="1" x14ac:dyDescent="0.2">
      <c r="A835" s="80"/>
      <c r="B835" s="124"/>
      <c r="C835" s="125"/>
      <c r="D835" s="125"/>
      <c r="E835" s="125"/>
    </row>
    <row r="836" spans="1:5" s="137" customFormat="1" x14ac:dyDescent="0.2">
      <c r="A836" s="80"/>
      <c r="B836" s="124"/>
      <c r="C836" s="125"/>
      <c r="D836" s="125"/>
      <c r="E836" s="125"/>
    </row>
    <row r="837" spans="1:5" s="137" customFormat="1" x14ac:dyDescent="0.2">
      <c r="A837" s="80"/>
      <c r="B837" s="124"/>
      <c r="C837" s="125"/>
      <c r="D837" s="125"/>
      <c r="E837" s="125"/>
    </row>
    <row r="838" spans="1:5" s="137" customFormat="1" x14ac:dyDescent="0.2">
      <c r="A838" s="80"/>
      <c r="B838" s="124"/>
      <c r="C838" s="125"/>
      <c r="D838" s="125"/>
      <c r="E838" s="125"/>
    </row>
    <row r="839" spans="1:5" s="137" customFormat="1" x14ac:dyDescent="0.2">
      <c r="A839" s="80"/>
      <c r="B839" s="124"/>
      <c r="C839" s="125"/>
      <c r="D839" s="125"/>
      <c r="E839" s="125"/>
    </row>
    <row r="840" spans="1:5" s="137" customFormat="1" x14ac:dyDescent="0.2">
      <c r="A840" s="80"/>
      <c r="B840" s="124"/>
      <c r="C840" s="125"/>
      <c r="D840" s="125"/>
      <c r="E840" s="125"/>
    </row>
    <row r="841" spans="1:5" s="137" customFormat="1" x14ac:dyDescent="0.2">
      <c r="A841" s="80"/>
      <c r="B841" s="124"/>
      <c r="C841" s="125"/>
      <c r="D841" s="125"/>
      <c r="E841" s="125"/>
    </row>
    <row r="842" spans="1:5" s="137" customFormat="1" x14ac:dyDescent="0.2">
      <c r="A842" s="80"/>
      <c r="B842" s="124"/>
      <c r="C842" s="125"/>
      <c r="D842" s="125"/>
      <c r="E842" s="125"/>
    </row>
    <row r="843" spans="1:5" s="137" customFormat="1" x14ac:dyDescent="0.2">
      <c r="A843" s="80"/>
      <c r="B843" s="124"/>
      <c r="C843" s="125"/>
      <c r="D843" s="125"/>
      <c r="E843" s="125"/>
    </row>
    <row r="844" spans="1:5" s="137" customFormat="1" x14ac:dyDescent="0.2">
      <c r="A844" s="80"/>
      <c r="B844" s="124"/>
      <c r="C844" s="125"/>
      <c r="D844" s="125"/>
      <c r="E844" s="125"/>
    </row>
    <row r="845" spans="1:5" s="137" customFormat="1" x14ac:dyDescent="0.2">
      <c r="A845" s="80"/>
      <c r="B845" s="124"/>
      <c r="C845" s="125"/>
      <c r="D845" s="125"/>
      <c r="E845" s="125"/>
    </row>
    <row r="846" spans="1:5" s="137" customFormat="1" x14ac:dyDescent="0.2">
      <c r="A846" s="80"/>
      <c r="B846" s="124"/>
      <c r="C846" s="125"/>
      <c r="D846" s="125"/>
      <c r="E846" s="125"/>
    </row>
    <row r="847" spans="1:5" s="137" customFormat="1" x14ac:dyDescent="0.2">
      <c r="A847" s="80"/>
      <c r="B847" s="124"/>
      <c r="C847" s="125"/>
      <c r="D847" s="125"/>
      <c r="E847" s="125"/>
    </row>
    <row r="848" spans="1:5" s="137" customFormat="1" x14ac:dyDescent="0.2">
      <c r="A848" s="80"/>
      <c r="B848" s="124"/>
      <c r="C848" s="125"/>
      <c r="D848" s="125"/>
      <c r="E848" s="125"/>
    </row>
    <row r="849" spans="1:5" s="137" customFormat="1" x14ac:dyDescent="0.2">
      <c r="A849" s="80"/>
      <c r="B849" s="124"/>
      <c r="C849" s="125"/>
      <c r="D849" s="125"/>
      <c r="E849" s="125"/>
    </row>
    <row r="850" spans="1:5" s="137" customFormat="1" x14ac:dyDescent="0.2">
      <c r="A850" s="80"/>
      <c r="B850" s="124"/>
      <c r="C850" s="125"/>
      <c r="D850" s="125"/>
      <c r="E850" s="125"/>
    </row>
    <row r="851" spans="1:5" s="137" customFormat="1" x14ac:dyDescent="0.2">
      <c r="A851" s="80"/>
      <c r="B851" s="124"/>
      <c r="C851" s="125"/>
      <c r="D851" s="125"/>
      <c r="E851" s="125"/>
    </row>
    <row r="852" spans="1:5" s="137" customFormat="1" x14ac:dyDescent="0.2">
      <c r="A852" s="80"/>
      <c r="B852" s="124"/>
      <c r="C852" s="125"/>
      <c r="D852" s="125"/>
      <c r="E852" s="125"/>
    </row>
    <row r="853" spans="1:5" s="137" customFormat="1" x14ac:dyDescent="0.2">
      <c r="A853" s="80"/>
      <c r="B853" s="124"/>
      <c r="C853" s="125"/>
      <c r="D853" s="125"/>
      <c r="E853" s="125"/>
    </row>
    <row r="854" spans="1:5" s="137" customFormat="1" x14ac:dyDescent="0.2">
      <c r="A854" s="80"/>
      <c r="B854" s="124"/>
      <c r="C854" s="125"/>
      <c r="D854" s="125"/>
      <c r="E854" s="125"/>
    </row>
    <row r="855" spans="1:5" s="137" customFormat="1" x14ac:dyDescent="0.2">
      <c r="A855" s="80"/>
      <c r="B855" s="124"/>
      <c r="C855" s="125"/>
      <c r="D855" s="125"/>
      <c r="E855" s="125"/>
    </row>
    <row r="856" spans="1:5" s="137" customFormat="1" x14ac:dyDescent="0.2">
      <c r="A856" s="80"/>
      <c r="B856" s="124"/>
      <c r="C856" s="125"/>
      <c r="D856" s="125"/>
      <c r="E856" s="125"/>
    </row>
    <row r="857" spans="1:5" s="137" customFormat="1" x14ac:dyDescent="0.2">
      <c r="A857" s="80"/>
      <c r="B857" s="124"/>
      <c r="C857" s="125"/>
      <c r="D857" s="125"/>
      <c r="E857" s="125"/>
    </row>
    <row r="858" spans="1:5" s="137" customFormat="1" x14ac:dyDescent="0.2">
      <c r="A858" s="80"/>
      <c r="B858" s="124"/>
      <c r="C858" s="125"/>
      <c r="D858" s="125"/>
      <c r="E858" s="125"/>
    </row>
    <row r="859" spans="1:5" s="137" customFormat="1" x14ac:dyDescent="0.2">
      <c r="A859" s="80"/>
      <c r="B859" s="124"/>
      <c r="C859" s="125"/>
      <c r="D859" s="125"/>
      <c r="E859" s="125"/>
    </row>
    <row r="860" spans="1:5" s="137" customFormat="1" x14ac:dyDescent="0.2">
      <c r="A860" s="80"/>
      <c r="B860" s="124"/>
      <c r="C860" s="125"/>
      <c r="D860" s="125"/>
      <c r="E860" s="125"/>
    </row>
    <row r="861" spans="1:5" s="137" customFormat="1" x14ac:dyDescent="0.2">
      <c r="A861" s="80"/>
      <c r="B861" s="124"/>
      <c r="C861" s="125"/>
      <c r="D861" s="125"/>
      <c r="E861" s="125"/>
    </row>
    <row r="862" spans="1:5" s="137" customFormat="1" x14ac:dyDescent="0.2">
      <c r="A862" s="80"/>
      <c r="B862" s="124"/>
      <c r="C862" s="125"/>
      <c r="D862" s="125"/>
      <c r="E862" s="125"/>
    </row>
    <row r="863" spans="1:5" s="137" customFormat="1" x14ac:dyDescent="0.2">
      <c r="A863" s="80"/>
      <c r="B863" s="124"/>
      <c r="C863" s="125"/>
      <c r="D863" s="125"/>
      <c r="E863" s="125"/>
    </row>
    <row r="864" spans="1:5" s="137" customFormat="1" x14ac:dyDescent="0.2">
      <c r="A864" s="80"/>
      <c r="B864" s="124"/>
      <c r="C864" s="125"/>
      <c r="D864" s="125"/>
      <c r="E864" s="125"/>
    </row>
    <row r="865" spans="1:5" s="137" customFormat="1" x14ac:dyDescent="0.2">
      <c r="A865" s="80"/>
      <c r="B865" s="124"/>
      <c r="C865" s="125"/>
      <c r="D865" s="125"/>
      <c r="E865" s="125"/>
    </row>
    <row r="866" spans="1:5" s="137" customFormat="1" x14ac:dyDescent="0.2">
      <c r="A866" s="80"/>
      <c r="B866" s="124"/>
      <c r="C866" s="125"/>
      <c r="D866" s="125"/>
      <c r="E866" s="125"/>
    </row>
    <row r="867" spans="1:5" s="137" customFormat="1" x14ac:dyDescent="0.2">
      <c r="A867" s="80"/>
      <c r="B867" s="124"/>
      <c r="C867" s="125"/>
      <c r="D867" s="125"/>
      <c r="E867" s="125"/>
    </row>
    <row r="868" spans="1:5" s="137" customFormat="1" x14ac:dyDescent="0.2">
      <c r="A868" s="80"/>
      <c r="B868" s="124"/>
      <c r="C868" s="125"/>
      <c r="D868" s="125"/>
      <c r="E868" s="125"/>
    </row>
    <row r="869" spans="1:5" s="137" customFormat="1" x14ac:dyDescent="0.2">
      <c r="A869" s="80"/>
      <c r="B869" s="124"/>
      <c r="C869" s="125"/>
      <c r="D869" s="125"/>
      <c r="E869" s="125"/>
    </row>
    <row r="870" spans="1:5" s="137" customFormat="1" x14ac:dyDescent="0.2">
      <c r="A870" s="80"/>
      <c r="B870" s="124"/>
      <c r="C870" s="125"/>
      <c r="D870" s="125"/>
      <c r="E870" s="125"/>
    </row>
    <row r="871" spans="1:5" s="137" customFormat="1" x14ac:dyDescent="0.2">
      <c r="A871" s="80"/>
      <c r="B871" s="124"/>
      <c r="C871" s="125"/>
      <c r="D871" s="125"/>
      <c r="E871" s="125"/>
    </row>
    <row r="872" spans="1:5" s="137" customFormat="1" x14ac:dyDescent="0.2">
      <c r="A872" s="80"/>
      <c r="B872" s="124"/>
      <c r="C872" s="125"/>
      <c r="D872" s="125"/>
      <c r="E872" s="125"/>
    </row>
    <row r="873" spans="1:5" s="137" customFormat="1" x14ac:dyDescent="0.2">
      <c r="A873" s="80"/>
      <c r="B873" s="124"/>
      <c r="C873" s="125"/>
      <c r="D873" s="125"/>
      <c r="E873" s="125"/>
    </row>
    <row r="874" spans="1:5" s="137" customFormat="1" x14ac:dyDescent="0.2">
      <c r="A874" s="80"/>
      <c r="B874" s="124"/>
      <c r="C874" s="125"/>
      <c r="D874" s="125"/>
      <c r="E874" s="125"/>
    </row>
    <row r="875" spans="1:5" s="137" customFormat="1" x14ac:dyDescent="0.2">
      <c r="A875" s="80"/>
      <c r="B875" s="124"/>
      <c r="C875" s="125"/>
      <c r="D875" s="125"/>
      <c r="E875" s="125"/>
    </row>
    <row r="876" spans="1:5" s="137" customFormat="1" x14ac:dyDescent="0.2">
      <c r="A876" s="80"/>
      <c r="B876" s="124"/>
      <c r="C876" s="125"/>
      <c r="D876" s="125"/>
      <c r="E876" s="125"/>
    </row>
    <row r="877" spans="1:5" s="137" customFormat="1" x14ac:dyDescent="0.2">
      <c r="A877" s="80"/>
      <c r="B877" s="124"/>
      <c r="C877" s="125"/>
      <c r="D877" s="125"/>
      <c r="E877" s="125"/>
    </row>
    <row r="878" spans="1:5" s="137" customFormat="1" x14ac:dyDescent="0.2">
      <c r="A878" s="80"/>
      <c r="B878" s="124"/>
      <c r="C878" s="125"/>
      <c r="D878" s="125"/>
      <c r="E878" s="125"/>
    </row>
    <row r="879" spans="1:5" s="137" customFormat="1" x14ac:dyDescent="0.2">
      <c r="A879" s="80"/>
      <c r="B879" s="124"/>
      <c r="C879" s="125"/>
      <c r="D879" s="125"/>
      <c r="E879" s="125"/>
    </row>
    <row r="880" spans="1:5" s="137" customFormat="1" x14ac:dyDescent="0.2">
      <c r="A880" s="80"/>
      <c r="B880" s="124"/>
      <c r="C880" s="125"/>
      <c r="D880" s="125"/>
      <c r="E880" s="125"/>
    </row>
    <row r="881" spans="1:5" s="137" customFormat="1" x14ac:dyDescent="0.2">
      <c r="A881" s="80"/>
      <c r="B881" s="124"/>
      <c r="C881" s="125"/>
      <c r="D881" s="125"/>
      <c r="E881" s="125"/>
    </row>
    <row r="882" spans="1:5" s="137" customFormat="1" x14ac:dyDescent="0.2">
      <c r="A882" s="80"/>
      <c r="B882" s="124"/>
      <c r="C882" s="125"/>
      <c r="D882" s="125"/>
      <c r="E882" s="125"/>
    </row>
    <row r="883" spans="1:5" s="137" customFormat="1" x14ac:dyDescent="0.2">
      <c r="A883" s="80"/>
      <c r="B883" s="124"/>
      <c r="C883" s="125"/>
      <c r="D883" s="125"/>
      <c r="E883" s="125"/>
    </row>
    <row r="884" spans="1:5" s="137" customFormat="1" x14ac:dyDescent="0.2">
      <c r="A884" s="80"/>
      <c r="B884" s="124"/>
      <c r="C884" s="125"/>
      <c r="D884" s="125"/>
      <c r="E884" s="125"/>
    </row>
    <row r="885" spans="1:5" s="137" customFormat="1" x14ac:dyDescent="0.2">
      <c r="A885" s="80"/>
      <c r="B885" s="124"/>
      <c r="C885" s="125"/>
      <c r="D885" s="125"/>
      <c r="E885" s="125"/>
    </row>
    <row r="886" spans="1:5" s="137" customFormat="1" x14ac:dyDescent="0.2">
      <c r="A886" s="80"/>
      <c r="B886" s="124"/>
      <c r="C886" s="125"/>
      <c r="D886" s="125"/>
      <c r="E886" s="125"/>
    </row>
    <row r="887" spans="1:5" s="137" customFormat="1" x14ac:dyDescent="0.2">
      <c r="A887" s="80"/>
      <c r="B887" s="124"/>
      <c r="C887" s="125"/>
      <c r="D887" s="125"/>
      <c r="E887" s="125"/>
    </row>
    <row r="888" spans="1:5" s="137" customFormat="1" x14ac:dyDescent="0.2">
      <c r="A888" s="80"/>
      <c r="B888" s="124"/>
      <c r="C888" s="125"/>
      <c r="D888" s="125"/>
      <c r="E888" s="125"/>
    </row>
    <row r="889" spans="1:5" s="137" customFormat="1" x14ac:dyDescent="0.2">
      <c r="A889" s="80"/>
      <c r="B889" s="124"/>
      <c r="C889" s="125"/>
      <c r="D889" s="125"/>
      <c r="E889" s="125"/>
    </row>
    <row r="890" spans="1:5" s="137" customFormat="1" x14ac:dyDescent="0.2">
      <c r="A890" s="80"/>
      <c r="B890" s="124"/>
      <c r="C890" s="125"/>
      <c r="D890" s="125"/>
      <c r="E890" s="125"/>
    </row>
    <row r="891" spans="1:5" s="137" customFormat="1" x14ac:dyDescent="0.2">
      <c r="A891" s="80"/>
      <c r="B891" s="124"/>
      <c r="C891" s="125"/>
      <c r="D891" s="125"/>
      <c r="E891" s="125"/>
    </row>
    <row r="892" spans="1:5" s="137" customFormat="1" x14ac:dyDescent="0.2">
      <c r="A892" s="80"/>
      <c r="B892" s="124"/>
      <c r="C892" s="125"/>
      <c r="D892" s="125"/>
      <c r="E892" s="125"/>
    </row>
    <row r="893" spans="1:5" s="137" customFormat="1" x14ac:dyDescent="0.2">
      <c r="A893" s="80"/>
      <c r="B893" s="124"/>
      <c r="C893" s="125"/>
      <c r="D893" s="125"/>
      <c r="E893" s="125"/>
    </row>
    <row r="894" spans="1:5" s="137" customFormat="1" x14ac:dyDescent="0.2">
      <c r="A894" s="80"/>
      <c r="B894" s="124"/>
      <c r="C894" s="125"/>
      <c r="D894" s="125"/>
      <c r="E894" s="125"/>
    </row>
    <row r="895" spans="1:5" s="137" customFormat="1" x14ac:dyDescent="0.2">
      <c r="A895" s="80"/>
      <c r="B895" s="124"/>
      <c r="C895" s="125"/>
      <c r="D895" s="125"/>
      <c r="E895" s="125"/>
    </row>
    <row r="896" spans="1:5" s="137" customFormat="1" x14ac:dyDescent="0.2">
      <c r="A896" s="80"/>
      <c r="B896" s="124"/>
      <c r="C896" s="125"/>
      <c r="D896" s="125"/>
      <c r="E896" s="125"/>
    </row>
    <row r="897" spans="1:5" s="137" customFormat="1" x14ac:dyDescent="0.2">
      <c r="A897" s="80"/>
      <c r="B897" s="124"/>
      <c r="C897" s="125"/>
      <c r="D897" s="125"/>
      <c r="E897" s="125"/>
    </row>
    <row r="898" spans="1:5" s="137" customFormat="1" x14ac:dyDescent="0.2">
      <c r="A898" s="80"/>
      <c r="B898" s="124"/>
      <c r="C898" s="125"/>
      <c r="D898" s="125"/>
      <c r="E898" s="125"/>
    </row>
    <row r="899" spans="1:5" s="137" customFormat="1" x14ac:dyDescent="0.2">
      <c r="A899" s="80"/>
      <c r="B899" s="124"/>
      <c r="C899" s="125"/>
      <c r="D899" s="125"/>
      <c r="E899" s="125"/>
    </row>
    <row r="900" spans="1:5" s="137" customFormat="1" x14ac:dyDescent="0.2">
      <c r="A900" s="80"/>
      <c r="B900" s="124"/>
      <c r="C900" s="125"/>
      <c r="D900" s="125"/>
      <c r="E900" s="125"/>
    </row>
    <row r="901" spans="1:5" s="137" customFormat="1" x14ac:dyDescent="0.2">
      <c r="A901" s="80"/>
      <c r="B901" s="124"/>
      <c r="C901" s="125"/>
      <c r="D901" s="125"/>
      <c r="E901" s="125"/>
    </row>
    <row r="902" spans="1:5" s="137" customFormat="1" x14ac:dyDescent="0.2">
      <c r="A902" s="80"/>
      <c r="B902" s="124"/>
      <c r="C902" s="125"/>
      <c r="D902" s="125"/>
      <c r="E902" s="125"/>
    </row>
    <row r="903" spans="1:5" s="137" customFormat="1" x14ac:dyDescent="0.2">
      <c r="A903" s="80"/>
      <c r="B903" s="124"/>
      <c r="C903" s="125"/>
      <c r="D903" s="125"/>
      <c r="E903" s="125"/>
    </row>
    <row r="904" spans="1:5" s="137" customFormat="1" x14ac:dyDescent="0.2">
      <c r="A904" s="80"/>
      <c r="B904" s="124"/>
      <c r="C904" s="125"/>
      <c r="D904" s="125"/>
      <c r="E904" s="125"/>
    </row>
    <row r="905" spans="1:5" s="137" customFormat="1" x14ac:dyDescent="0.2">
      <c r="A905" s="80"/>
      <c r="B905" s="124"/>
      <c r="C905" s="125"/>
      <c r="D905" s="125"/>
      <c r="E905" s="125"/>
    </row>
    <row r="906" spans="1:5" s="137" customFormat="1" x14ac:dyDescent="0.2">
      <c r="A906" s="80"/>
      <c r="B906" s="124"/>
      <c r="C906" s="125"/>
      <c r="D906" s="125"/>
      <c r="E906" s="125"/>
    </row>
    <row r="907" spans="1:5" s="137" customFormat="1" x14ac:dyDescent="0.2">
      <c r="A907" s="80"/>
      <c r="B907" s="124"/>
      <c r="C907" s="125"/>
      <c r="D907" s="125"/>
      <c r="E907" s="125"/>
    </row>
    <row r="908" spans="1:5" s="137" customFormat="1" x14ac:dyDescent="0.2">
      <c r="A908" s="80"/>
      <c r="B908" s="124"/>
      <c r="C908" s="125"/>
      <c r="D908" s="125"/>
      <c r="E908" s="125"/>
    </row>
    <row r="909" spans="1:5" s="137" customFormat="1" x14ac:dyDescent="0.2">
      <c r="A909" s="80"/>
      <c r="B909" s="124"/>
      <c r="C909" s="125"/>
      <c r="D909" s="125"/>
      <c r="E909" s="125"/>
    </row>
    <row r="910" spans="1:5" s="137" customFormat="1" x14ac:dyDescent="0.2">
      <c r="A910" s="80"/>
      <c r="B910" s="124"/>
      <c r="C910" s="125"/>
      <c r="D910" s="125"/>
      <c r="E910" s="125"/>
    </row>
    <row r="911" spans="1:5" s="137" customFormat="1" x14ac:dyDescent="0.2">
      <c r="A911" s="80"/>
      <c r="B911" s="124"/>
      <c r="C911" s="125"/>
      <c r="D911" s="125"/>
      <c r="E911" s="125"/>
    </row>
    <row r="912" spans="1:5" s="137" customFormat="1" x14ac:dyDescent="0.2">
      <c r="A912" s="80"/>
      <c r="B912" s="124"/>
      <c r="C912" s="125"/>
      <c r="D912" s="125"/>
      <c r="E912" s="125"/>
    </row>
    <row r="913" spans="1:5" s="137" customFormat="1" x14ac:dyDescent="0.2">
      <c r="A913" s="80"/>
      <c r="B913" s="124"/>
      <c r="C913" s="125"/>
      <c r="D913" s="125"/>
      <c r="E913" s="125"/>
    </row>
    <row r="914" spans="1:5" s="137" customFormat="1" x14ac:dyDescent="0.2">
      <c r="A914" s="80"/>
      <c r="B914" s="124"/>
      <c r="C914" s="125"/>
      <c r="D914" s="125"/>
      <c r="E914" s="125"/>
    </row>
    <row r="915" spans="1:5" s="137" customFormat="1" x14ac:dyDescent="0.2">
      <c r="A915" s="80"/>
      <c r="B915" s="124"/>
      <c r="C915" s="125"/>
      <c r="D915" s="125"/>
      <c r="E915" s="125"/>
    </row>
    <row r="916" spans="1:5" s="137" customFormat="1" x14ac:dyDescent="0.2">
      <c r="A916" s="80"/>
      <c r="B916" s="124"/>
      <c r="C916" s="125"/>
      <c r="D916" s="125"/>
      <c r="E916" s="125"/>
    </row>
    <row r="917" spans="1:5" s="137" customFormat="1" x14ac:dyDescent="0.2">
      <c r="A917" s="80"/>
      <c r="B917" s="124"/>
      <c r="C917" s="125"/>
      <c r="D917" s="125"/>
      <c r="E917" s="125"/>
    </row>
    <row r="918" spans="1:5" s="137" customFormat="1" x14ac:dyDescent="0.2">
      <c r="A918" s="80"/>
      <c r="B918" s="124"/>
      <c r="C918" s="125"/>
      <c r="D918" s="125"/>
      <c r="E918" s="125"/>
    </row>
    <row r="919" spans="1:5" s="137" customFormat="1" x14ac:dyDescent="0.2">
      <c r="A919" s="80"/>
      <c r="B919" s="124"/>
      <c r="C919" s="125"/>
      <c r="D919" s="125"/>
      <c r="E919" s="125"/>
    </row>
    <row r="920" spans="1:5" s="137" customFormat="1" x14ac:dyDescent="0.2">
      <c r="A920" s="80"/>
      <c r="B920" s="124"/>
      <c r="C920" s="125"/>
      <c r="D920" s="125"/>
      <c r="E920" s="125"/>
    </row>
    <row r="921" spans="1:5" s="137" customFormat="1" x14ac:dyDescent="0.2">
      <c r="A921" s="80"/>
      <c r="B921" s="124"/>
      <c r="C921" s="125"/>
      <c r="D921" s="125"/>
      <c r="E921" s="125"/>
    </row>
    <row r="922" spans="1:5" s="137" customFormat="1" x14ac:dyDescent="0.2">
      <c r="A922" s="80"/>
      <c r="B922" s="124"/>
      <c r="C922" s="125"/>
      <c r="D922" s="125"/>
      <c r="E922" s="125"/>
    </row>
    <row r="923" spans="1:5" s="137" customFormat="1" x14ac:dyDescent="0.2">
      <c r="A923" s="80"/>
      <c r="B923" s="124"/>
      <c r="C923" s="125"/>
      <c r="D923" s="125"/>
      <c r="E923" s="125"/>
    </row>
    <row r="924" spans="1:5" s="137" customFormat="1" x14ac:dyDescent="0.2">
      <c r="A924" s="80"/>
      <c r="B924" s="124"/>
      <c r="C924" s="125"/>
      <c r="D924" s="125"/>
      <c r="E924" s="125"/>
    </row>
    <row r="925" spans="1:5" s="137" customFormat="1" x14ac:dyDescent="0.2">
      <c r="A925" s="80"/>
      <c r="B925" s="124"/>
      <c r="C925" s="125"/>
      <c r="D925" s="125"/>
      <c r="E925" s="125"/>
    </row>
    <row r="926" spans="1:5" s="137" customFormat="1" x14ac:dyDescent="0.2">
      <c r="A926" s="80"/>
      <c r="B926" s="124"/>
      <c r="C926" s="125"/>
      <c r="D926" s="125"/>
      <c r="E926" s="125"/>
    </row>
    <row r="927" spans="1:5" s="137" customFormat="1" x14ac:dyDescent="0.2">
      <c r="A927" s="80"/>
      <c r="B927" s="124"/>
      <c r="C927" s="125"/>
      <c r="D927" s="125"/>
      <c r="E927" s="125"/>
    </row>
    <row r="928" spans="1:5" s="137" customFormat="1" x14ac:dyDescent="0.2">
      <c r="A928" s="80"/>
      <c r="B928" s="124"/>
      <c r="C928" s="125"/>
      <c r="D928" s="125"/>
      <c r="E928" s="125"/>
    </row>
    <row r="929" spans="1:5" s="137" customFormat="1" x14ac:dyDescent="0.2">
      <c r="A929" s="80"/>
      <c r="B929" s="124"/>
      <c r="C929" s="125"/>
      <c r="D929" s="125"/>
      <c r="E929" s="125"/>
    </row>
    <row r="930" spans="1:5" s="137" customFormat="1" x14ac:dyDescent="0.2">
      <c r="A930" s="80"/>
      <c r="B930" s="124"/>
      <c r="C930" s="125"/>
      <c r="D930" s="125"/>
      <c r="E930" s="125"/>
    </row>
    <row r="931" spans="1:5" s="137" customFormat="1" x14ac:dyDescent="0.2">
      <c r="A931" s="80"/>
      <c r="B931" s="124"/>
      <c r="C931" s="125"/>
      <c r="D931" s="125"/>
      <c r="E931" s="125"/>
    </row>
    <row r="932" spans="1:5" s="137" customFormat="1" x14ac:dyDescent="0.2">
      <c r="A932" s="80"/>
      <c r="B932" s="124"/>
      <c r="C932" s="125"/>
      <c r="D932" s="125"/>
      <c r="E932" s="125"/>
    </row>
    <row r="933" spans="1:5" s="137" customFormat="1" x14ac:dyDescent="0.2">
      <c r="A933" s="80"/>
      <c r="B933" s="124"/>
      <c r="C933" s="125"/>
      <c r="D933" s="125"/>
      <c r="E933" s="125"/>
    </row>
    <row r="934" spans="1:5" s="137" customFormat="1" x14ac:dyDescent="0.2">
      <c r="A934" s="80"/>
      <c r="B934" s="124"/>
      <c r="C934" s="125"/>
      <c r="D934" s="125"/>
      <c r="E934" s="125"/>
    </row>
    <row r="935" spans="1:5" s="137" customFormat="1" x14ac:dyDescent="0.2">
      <c r="A935" s="80"/>
      <c r="B935" s="124"/>
      <c r="C935" s="125"/>
      <c r="D935" s="125"/>
      <c r="E935" s="125"/>
    </row>
    <row r="936" spans="1:5" s="137" customFormat="1" x14ac:dyDescent="0.2">
      <c r="A936" s="80"/>
      <c r="B936" s="124"/>
      <c r="C936" s="125"/>
      <c r="D936" s="125"/>
      <c r="E936" s="125"/>
    </row>
    <row r="937" spans="1:5" s="137" customFormat="1" x14ac:dyDescent="0.2">
      <c r="A937" s="80"/>
      <c r="B937" s="124"/>
      <c r="C937" s="125"/>
      <c r="D937" s="125"/>
      <c r="E937" s="125"/>
    </row>
    <row r="938" spans="1:5" s="137" customFormat="1" x14ac:dyDescent="0.2">
      <c r="A938" s="80"/>
      <c r="B938" s="124"/>
      <c r="C938" s="125"/>
      <c r="D938" s="125"/>
      <c r="E938" s="125"/>
    </row>
    <row r="939" spans="1:5" s="137" customFormat="1" x14ac:dyDescent="0.2">
      <c r="A939" s="80"/>
      <c r="B939" s="124"/>
      <c r="C939" s="125"/>
      <c r="D939" s="125"/>
      <c r="E939" s="125"/>
    </row>
    <row r="940" spans="1:5" s="137" customFormat="1" x14ac:dyDescent="0.2">
      <c r="A940" s="80"/>
      <c r="B940" s="124"/>
      <c r="C940" s="125"/>
      <c r="D940" s="125"/>
      <c r="E940" s="125"/>
    </row>
    <row r="941" spans="1:5" s="137" customFormat="1" x14ac:dyDescent="0.2">
      <c r="A941" s="80"/>
      <c r="B941" s="124"/>
      <c r="C941" s="125"/>
      <c r="D941" s="125"/>
      <c r="E941" s="125"/>
    </row>
    <row r="942" spans="1:5" s="137" customFormat="1" x14ac:dyDescent="0.2">
      <c r="A942" s="80"/>
      <c r="B942" s="124"/>
      <c r="C942" s="125"/>
      <c r="D942" s="125"/>
      <c r="E942" s="125"/>
    </row>
    <row r="943" spans="1:5" s="137" customFormat="1" x14ac:dyDescent="0.2">
      <c r="A943" s="80"/>
      <c r="B943" s="124"/>
      <c r="C943" s="125"/>
      <c r="D943" s="125"/>
      <c r="E943" s="125"/>
    </row>
    <row r="944" spans="1:5" s="137" customFormat="1" x14ac:dyDescent="0.2">
      <c r="A944" s="80"/>
      <c r="B944" s="124"/>
      <c r="C944" s="125"/>
      <c r="D944" s="125"/>
      <c r="E944" s="125"/>
    </row>
    <row r="945" spans="1:5" s="137" customFormat="1" x14ac:dyDescent="0.2">
      <c r="A945" s="80"/>
      <c r="B945" s="124"/>
      <c r="C945" s="125"/>
      <c r="D945" s="125"/>
      <c r="E945" s="125"/>
    </row>
    <row r="946" spans="1:5" s="137" customFormat="1" x14ac:dyDescent="0.2">
      <c r="A946" s="80"/>
      <c r="B946" s="124"/>
      <c r="C946" s="125"/>
      <c r="D946" s="125"/>
      <c r="E946" s="125"/>
    </row>
    <row r="947" spans="1:5" s="137" customFormat="1" x14ac:dyDescent="0.2">
      <c r="A947" s="80"/>
      <c r="B947" s="124"/>
      <c r="C947" s="125"/>
      <c r="D947" s="125"/>
      <c r="E947" s="125"/>
    </row>
    <row r="948" spans="1:5" s="137" customFormat="1" x14ac:dyDescent="0.2">
      <c r="A948" s="80"/>
      <c r="B948" s="124"/>
      <c r="C948" s="125"/>
      <c r="D948" s="125"/>
      <c r="E948" s="125"/>
    </row>
    <row r="949" spans="1:5" s="137" customFormat="1" x14ac:dyDescent="0.2">
      <c r="A949" s="80"/>
      <c r="B949" s="124"/>
      <c r="C949" s="125"/>
      <c r="D949" s="125"/>
      <c r="E949" s="125"/>
    </row>
    <row r="950" spans="1:5" s="137" customFormat="1" x14ac:dyDescent="0.2">
      <c r="A950" s="80"/>
      <c r="B950" s="124"/>
      <c r="C950" s="125"/>
      <c r="D950" s="125"/>
      <c r="E950" s="125"/>
    </row>
    <row r="951" spans="1:5" s="137" customFormat="1" x14ac:dyDescent="0.2">
      <c r="A951" s="80"/>
      <c r="B951" s="124"/>
      <c r="C951" s="125"/>
      <c r="D951" s="125"/>
      <c r="E951" s="125"/>
    </row>
    <row r="952" spans="1:5" s="137" customFormat="1" x14ac:dyDescent="0.2">
      <c r="A952" s="80"/>
      <c r="B952" s="124"/>
      <c r="C952" s="125"/>
      <c r="D952" s="125"/>
      <c r="E952" s="125"/>
    </row>
    <row r="953" spans="1:5" s="137" customFormat="1" x14ac:dyDescent="0.2">
      <c r="A953" s="80"/>
      <c r="B953" s="124"/>
      <c r="C953" s="125"/>
      <c r="D953" s="125"/>
      <c r="E953" s="125"/>
    </row>
    <row r="954" spans="1:5" s="137" customFormat="1" x14ac:dyDescent="0.2">
      <c r="A954" s="80"/>
      <c r="B954" s="124"/>
      <c r="C954" s="125"/>
      <c r="D954" s="125"/>
      <c r="E954" s="125"/>
    </row>
    <row r="955" spans="1:5" s="137" customFormat="1" x14ac:dyDescent="0.2">
      <c r="A955" s="80"/>
      <c r="B955" s="124"/>
      <c r="C955" s="125"/>
      <c r="D955" s="125"/>
      <c r="E955" s="125"/>
    </row>
    <row r="956" spans="1:5" s="137" customFormat="1" x14ac:dyDescent="0.2">
      <c r="A956" s="80"/>
      <c r="B956" s="124"/>
      <c r="C956" s="125"/>
      <c r="D956" s="125"/>
      <c r="E956" s="125"/>
    </row>
    <row r="957" spans="1:5" s="137" customFormat="1" x14ac:dyDescent="0.2">
      <c r="A957" s="80"/>
      <c r="B957" s="124"/>
      <c r="C957" s="125"/>
      <c r="D957" s="125"/>
      <c r="E957" s="125"/>
    </row>
    <row r="958" spans="1:5" s="137" customFormat="1" x14ac:dyDescent="0.2">
      <c r="A958" s="80"/>
      <c r="B958" s="124"/>
      <c r="C958" s="125"/>
      <c r="D958" s="125"/>
      <c r="E958" s="125"/>
    </row>
    <row r="959" spans="1:5" s="137" customFormat="1" x14ac:dyDescent="0.2">
      <c r="A959" s="80"/>
      <c r="B959" s="124"/>
      <c r="C959" s="125"/>
      <c r="D959" s="125"/>
      <c r="E959" s="125"/>
    </row>
    <row r="960" spans="1:5" s="137" customFormat="1" x14ac:dyDescent="0.2">
      <c r="A960" s="80"/>
      <c r="B960" s="124"/>
      <c r="C960" s="125"/>
      <c r="D960" s="125"/>
      <c r="E960" s="125"/>
    </row>
    <row r="961" spans="1:5" s="137" customFormat="1" x14ac:dyDescent="0.2">
      <c r="A961" s="80"/>
      <c r="B961" s="124"/>
      <c r="C961" s="125"/>
      <c r="D961" s="125"/>
      <c r="E961" s="125"/>
    </row>
    <row r="962" spans="1:5" s="137" customFormat="1" x14ac:dyDescent="0.2">
      <c r="A962" s="80"/>
      <c r="B962" s="124"/>
      <c r="C962" s="125"/>
      <c r="D962" s="125"/>
      <c r="E962" s="125"/>
    </row>
    <row r="963" spans="1:5" s="137" customFormat="1" x14ac:dyDescent="0.2">
      <c r="A963" s="80"/>
      <c r="B963" s="124"/>
      <c r="C963" s="125"/>
      <c r="D963" s="125"/>
      <c r="E963" s="125"/>
    </row>
    <row r="964" spans="1:5" s="137" customFormat="1" x14ac:dyDescent="0.2">
      <c r="A964" s="80"/>
      <c r="B964" s="124"/>
      <c r="C964" s="125"/>
      <c r="D964" s="125"/>
      <c r="E964" s="125"/>
    </row>
    <row r="965" spans="1:5" s="137" customFormat="1" x14ac:dyDescent="0.2">
      <c r="A965" s="80"/>
      <c r="B965" s="124"/>
      <c r="C965" s="125"/>
      <c r="D965" s="125"/>
      <c r="E965" s="125"/>
    </row>
    <row r="966" spans="1:5" s="137" customFormat="1" x14ac:dyDescent="0.2">
      <c r="A966" s="80"/>
      <c r="B966" s="124"/>
      <c r="C966" s="125"/>
      <c r="D966" s="125"/>
      <c r="E966" s="125"/>
    </row>
    <row r="967" spans="1:5" s="137" customFormat="1" x14ac:dyDescent="0.2">
      <c r="A967" s="80"/>
      <c r="B967" s="124"/>
      <c r="C967" s="125"/>
      <c r="D967" s="125"/>
      <c r="E967" s="125"/>
    </row>
    <row r="968" spans="1:5" s="137" customFormat="1" x14ac:dyDescent="0.2">
      <c r="A968" s="80"/>
      <c r="B968" s="124"/>
      <c r="C968" s="125"/>
      <c r="D968" s="125"/>
      <c r="E968" s="125"/>
    </row>
    <row r="969" spans="1:5" s="137" customFormat="1" x14ac:dyDescent="0.2">
      <c r="A969" s="80"/>
      <c r="B969" s="124"/>
      <c r="C969" s="125"/>
      <c r="D969" s="125"/>
      <c r="E969" s="125"/>
    </row>
    <row r="970" spans="1:5" s="137" customFormat="1" x14ac:dyDescent="0.2">
      <c r="A970" s="80"/>
      <c r="B970" s="124"/>
      <c r="C970" s="125"/>
      <c r="D970" s="125"/>
      <c r="E970" s="125"/>
    </row>
    <row r="971" spans="1:5" s="137" customFormat="1" x14ac:dyDescent="0.2">
      <c r="A971" s="80"/>
      <c r="B971" s="124"/>
      <c r="C971" s="125"/>
      <c r="D971" s="125"/>
      <c r="E971" s="125"/>
    </row>
    <row r="972" spans="1:5" s="137" customFormat="1" x14ac:dyDescent="0.2">
      <c r="A972" s="80"/>
      <c r="B972" s="124"/>
      <c r="C972" s="125"/>
      <c r="D972" s="125"/>
      <c r="E972" s="125"/>
    </row>
    <row r="973" spans="1:5" s="137" customFormat="1" x14ac:dyDescent="0.2">
      <c r="A973" s="80"/>
      <c r="B973" s="124"/>
      <c r="C973" s="125"/>
      <c r="D973" s="125"/>
      <c r="E973" s="125"/>
    </row>
    <row r="974" spans="1:5" s="137" customFormat="1" x14ac:dyDescent="0.2">
      <c r="A974" s="80"/>
      <c r="B974" s="124"/>
      <c r="C974" s="125"/>
      <c r="D974" s="125"/>
      <c r="E974" s="125"/>
    </row>
    <row r="975" spans="1:5" s="137" customFormat="1" x14ac:dyDescent="0.2">
      <c r="A975" s="80"/>
      <c r="B975" s="124"/>
      <c r="C975" s="125"/>
      <c r="D975" s="125"/>
      <c r="E975" s="125"/>
    </row>
    <row r="976" spans="1:5" s="137" customFormat="1" x14ac:dyDescent="0.2">
      <c r="A976" s="80"/>
      <c r="B976" s="124"/>
      <c r="C976" s="125"/>
      <c r="D976" s="125"/>
      <c r="E976" s="125"/>
    </row>
    <row r="977" spans="1:5" s="137" customFormat="1" x14ac:dyDescent="0.2">
      <c r="A977" s="80"/>
      <c r="B977" s="124"/>
      <c r="C977" s="125"/>
      <c r="D977" s="125"/>
      <c r="E977" s="125"/>
    </row>
    <row r="978" spans="1:5" s="137" customFormat="1" x14ac:dyDescent="0.2">
      <c r="A978" s="80"/>
      <c r="B978" s="124"/>
      <c r="C978" s="125"/>
      <c r="D978" s="125"/>
      <c r="E978" s="125"/>
    </row>
    <row r="979" spans="1:5" s="137" customFormat="1" x14ac:dyDescent="0.2">
      <c r="A979" s="80"/>
      <c r="B979" s="124"/>
      <c r="C979" s="125"/>
      <c r="D979" s="125"/>
      <c r="E979" s="125"/>
    </row>
    <row r="980" spans="1:5" s="137" customFormat="1" x14ac:dyDescent="0.2">
      <c r="A980" s="80"/>
      <c r="B980" s="124"/>
      <c r="C980" s="125"/>
      <c r="D980" s="125"/>
      <c r="E980" s="125"/>
    </row>
    <row r="981" spans="1:5" s="137" customFormat="1" x14ac:dyDescent="0.2">
      <c r="A981" s="80"/>
      <c r="B981" s="124"/>
      <c r="C981" s="125"/>
      <c r="D981" s="125"/>
      <c r="E981" s="125"/>
    </row>
    <row r="982" spans="1:5" s="137" customFormat="1" x14ac:dyDescent="0.2">
      <c r="A982" s="80"/>
      <c r="B982" s="124"/>
      <c r="C982" s="125"/>
      <c r="D982" s="125"/>
      <c r="E982" s="125"/>
    </row>
    <row r="983" spans="1:5" s="137" customFormat="1" x14ac:dyDescent="0.2">
      <c r="A983" s="80"/>
      <c r="B983" s="124"/>
      <c r="C983" s="125"/>
      <c r="D983" s="125"/>
      <c r="E983" s="125"/>
    </row>
    <row r="984" spans="1:5" s="137" customFormat="1" x14ac:dyDescent="0.2">
      <c r="A984" s="80"/>
      <c r="B984" s="124"/>
      <c r="C984" s="125"/>
      <c r="D984" s="125"/>
      <c r="E984" s="125"/>
    </row>
    <row r="985" spans="1:5" s="137" customFormat="1" x14ac:dyDescent="0.2">
      <c r="A985" s="80"/>
      <c r="B985" s="124"/>
      <c r="C985" s="125"/>
      <c r="D985" s="125"/>
      <c r="E985" s="125"/>
    </row>
    <row r="986" spans="1:5" s="137" customFormat="1" x14ac:dyDescent="0.2">
      <c r="A986" s="80"/>
      <c r="B986" s="124"/>
      <c r="C986" s="125"/>
      <c r="D986" s="125"/>
      <c r="E986" s="125"/>
    </row>
    <row r="987" spans="1:5" s="137" customFormat="1" x14ac:dyDescent="0.2">
      <c r="A987" s="80"/>
      <c r="B987" s="124"/>
      <c r="C987" s="125"/>
      <c r="D987" s="125"/>
      <c r="E987" s="125"/>
    </row>
    <row r="988" spans="1:5" s="137" customFormat="1" x14ac:dyDescent="0.2">
      <c r="A988" s="80"/>
      <c r="B988" s="124"/>
      <c r="C988" s="125"/>
      <c r="D988" s="125"/>
      <c r="E988" s="125"/>
    </row>
    <row r="989" spans="1:5" s="137" customFormat="1" x14ac:dyDescent="0.2">
      <c r="A989" s="80"/>
      <c r="B989" s="124"/>
      <c r="C989" s="125"/>
      <c r="D989" s="125"/>
      <c r="E989" s="125"/>
    </row>
    <row r="990" spans="1:5" s="137" customFormat="1" x14ac:dyDescent="0.2">
      <c r="A990" s="80"/>
      <c r="B990" s="124"/>
      <c r="C990" s="125"/>
      <c r="D990" s="125"/>
      <c r="E990" s="125"/>
    </row>
    <row r="991" spans="1:5" s="137" customFormat="1" x14ac:dyDescent="0.2">
      <c r="A991" s="80"/>
      <c r="B991" s="124"/>
      <c r="C991" s="125"/>
      <c r="D991" s="125"/>
      <c r="E991" s="125"/>
    </row>
    <row r="992" spans="1:5" s="137" customFormat="1" x14ac:dyDescent="0.2">
      <c r="A992" s="80"/>
      <c r="B992" s="124"/>
      <c r="C992" s="125"/>
      <c r="D992" s="125"/>
      <c r="E992" s="125"/>
    </row>
    <row r="993" spans="1:5" s="137" customFormat="1" x14ac:dyDescent="0.2">
      <c r="A993" s="80"/>
      <c r="B993" s="124"/>
      <c r="C993" s="125"/>
      <c r="D993" s="125"/>
      <c r="E993" s="125"/>
    </row>
    <row r="994" spans="1:5" s="137" customFormat="1" x14ac:dyDescent="0.2">
      <c r="A994" s="80"/>
      <c r="B994" s="124"/>
      <c r="C994" s="125"/>
      <c r="D994" s="125"/>
      <c r="E994" s="125"/>
    </row>
    <row r="995" spans="1:5" s="137" customFormat="1" x14ac:dyDescent="0.2">
      <c r="A995" s="80"/>
      <c r="B995" s="124"/>
      <c r="C995" s="125"/>
      <c r="D995" s="125"/>
      <c r="E995" s="125"/>
    </row>
    <row r="996" spans="1:5" s="137" customFormat="1" x14ac:dyDescent="0.2">
      <c r="A996" s="80"/>
      <c r="B996" s="124"/>
      <c r="C996" s="125"/>
      <c r="D996" s="125"/>
      <c r="E996" s="125"/>
    </row>
    <row r="997" spans="1:5" s="137" customFormat="1" x14ac:dyDescent="0.2">
      <c r="A997" s="80"/>
      <c r="B997" s="124"/>
      <c r="C997" s="125"/>
      <c r="D997" s="125"/>
      <c r="E997" s="125"/>
    </row>
    <row r="998" spans="1:5" s="137" customFormat="1" x14ac:dyDescent="0.2">
      <c r="A998" s="80"/>
      <c r="B998" s="124"/>
      <c r="C998" s="125"/>
      <c r="D998" s="125"/>
      <c r="E998" s="125"/>
    </row>
    <row r="999" spans="1:5" s="137" customFormat="1" x14ac:dyDescent="0.2">
      <c r="A999" s="80"/>
      <c r="B999" s="124"/>
      <c r="C999" s="125"/>
      <c r="D999" s="125"/>
      <c r="E999" s="125"/>
    </row>
    <row r="1000" spans="1:5" s="137" customFormat="1" x14ac:dyDescent="0.2">
      <c r="A1000" s="80"/>
      <c r="B1000" s="124"/>
      <c r="C1000" s="125"/>
      <c r="D1000" s="125"/>
      <c r="E1000" s="125"/>
    </row>
    <row r="1001" spans="1:5" s="137" customFormat="1" x14ac:dyDescent="0.2">
      <c r="A1001" s="80"/>
      <c r="B1001" s="124"/>
      <c r="C1001" s="125"/>
      <c r="D1001" s="125"/>
      <c r="E1001" s="125"/>
    </row>
    <row r="1002" spans="1:5" s="137" customFormat="1" x14ac:dyDescent="0.2">
      <c r="A1002" s="80"/>
      <c r="B1002" s="124"/>
      <c r="C1002" s="125"/>
      <c r="D1002" s="125"/>
      <c r="E1002" s="125"/>
    </row>
    <row r="1003" spans="1:5" s="137" customFormat="1" x14ac:dyDescent="0.2">
      <c r="A1003" s="80"/>
      <c r="B1003" s="124"/>
      <c r="C1003" s="125"/>
      <c r="D1003" s="125"/>
      <c r="E1003" s="125"/>
    </row>
    <row r="1004" spans="1:5" s="137" customFormat="1" x14ac:dyDescent="0.2">
      <c r="A1004" s="80"/>
      <c r="B1004" s="124"/>
      <c r="C1004" s="125"/>
      <c r="D1004" s="125"/>
      <c r="E1004" s="125"/>
    </row>
    <row r="1005" spans="1:5" s="137" customFormat="1" x14ac:dyDescent="0.2">
      <c r="A1005" s="80"/>
      <c r="B1005" s="124"/>
      <c r="C1005" s="125"/>
      <c r="D1005" s="125"/>
      <c r="E1005" s="125"/>
    </row>
    <row r="1006" spans="1:5" s="137" customFormat="1" x14ac:dyDescent="0.2">
      <c r="A1006" s="80"/>
      <c r="B1006" s="124"/>
      <c r="C1006" s="125"/>
      <c r="D1006" s="125"/>
      <c r="E1006" s="125"/>
    </row>
    <row r="1007" spans="1:5" s="137" customFormat="1" x14ac:dyDescent="0.2">
      <c r="A1007" s="80"/>
      <c r="B1007" s="124"/>
      <c r="C1007" s="125"/>
      <c r="D1007" s="125"/>
      <c r="E1007" s="125"/>
    </row>
    <row r="1008" spans="1:5" s="137" customFormat="1" x14ac:dyDescent="0.2">
      <c r="A1008" s="80"/>
      <c r="B1008" s="124"/>
      <c r="C1008" s="125"/>
      <c r="D1008" s="125"/>
      <c r="E1008" s="125"/>
    </row>
    <row r="1009" spans="1:5" s="137" customFormat="1" x14ac:dyDescent="0.2">
      <c r="A1009" s="80"/>
      <c r="B1009" s="124"/>
      <c r="C1009" s="125"/>
      <c r="D1009" s="125"/>
      <c r="E1009" s="125"/>
    </row>
    <row r="1010" spans="1:5" s="137" customFormat="1" x14ac:dyDescent="0.2">
      <c r="A1010" s="80"/>
      <c r="B1010" s="124"/>
      <c r="C1010" s="125"/>
      <c r="D1010" s="125"/>
      <c r="E1010" s="125"/>
    </row>
    <row r="1011" spans="1:5" s="137" customFormat="1" x14ac:dyDescent="0.2">
      <c r="A1011" s="80"/>
      <c r="B1011" s="124"/>
      <c r="C1011" s="125"/>
      <c r="D1011" s="125"/>
      <c r="E1011" s="125"/>
    </row>
    <row r="1012" spans="1:5" s="137" customFormat="1" x14ac:dyDescent="0.2">
      <c r="A1012" s="80"/>
      <c r="B1012" s="124"/>
      <c r="C1012" s="125"/>
      <c r="D1012" s="125"/>
      <c r="E1012" s="125"/>
    </row>
    <row r="1013" spans="1:5" s="137" customFormat="1" x14ac:dyDescent="0.2">
      <c r="A1013" s="80"/>
      <c r="B1013" s="124"/>
      <c r="C1013" s="125"/>
      <c r="D1013" s="125"/>
      <c r="E1013" s="125"/>
    </row>
    <row r="1014" spans="1:5" s="137" customFormat="1" x14ac:dyDescent="0.2">
      <c r="A1014" s="80"/>
      <c r="B1014" s="124"/>
      <c r="C1014" s="125"/>
      <c r="D1014" s="125"/>
      <c r="E1014" s="125"/>
    </row>
    <row r="1015" spans="1:5" s="137" customFormat="1" x14ac:dyDescent="0.2">
      <c r="A1015" s="80"/>
      <c r="B1015" s="124"/>
      <c r="C1015" s="125"/>
      <c r="D1015" s="125"/>
      <c r="E1015" s="125"/>
    </row>
    <row r="1016" spans="1:5" s="137" customFormat="1" x14ac:dyDescent="0.2">
      <c r="A1016" s="80"/>
      <c r="B1016" s="124"/>
      <c r="C1016" s="125"/>
      <c r="D1016" s="125"/>
      <c r="E1016" s="125"/>
    </row>
    <row r="1017" spans="1:5" s="137" customFormat="1" x14ac:dyDescent="0.2">
      <c r="A1017" s="80"/>
      <c r="B1017" s="124"/>
      <c r="C1017" s="125"/>
      <c r="D1017" s="125"/>
      <c r="E1017" s="125"/>
    </row>
    <row r="1018" spans="1:5" s="137" customFormat="1" x14ac:dyDescent="0.2">
      <c r="A1018" s="80"/>
      <c r="B1018" s="124"/>
      <c r="C1018" s="125"/>
      <c r="D1018" s="125"/>
      <c r="E1018" s="125"/>
    </row>
    <row r="1019" spans="1:5" s="137" customFormat="1" x14ac:dyDescent="0.2">
      <c r="A1019" s="80"/>
      <c r="B1019" s="124"/>
      <c r="C1019" s="125"/>
      <c r="D1019" s="125"/>
      <c r="E1019" s="125"/>
    </row>
    <row r="1020" spans="1:5" s="137" customFormat="1" x14ac:dyDescent="0.2">
      <c r="A1020" s="80"/>
      <c r="B1020" s="124"/>
      <c r="C1020" s="125"/>
      <c r="D1020" s="125"/>
      <c r="E1020" s="125"/>
    </row>
    <row r="1021" spans="1:5" s="137" customFormat="1" x14ac:dyDescent="0.2">
      <c r="A1021" s="80"/>
      <c r="B1021" s="124"/>
      <c r="C1021" s="125"/>
      <c r="D1021" s="125"/>
      <c r="E1021" s="125"/>
    </row>
    <row r="1022" spans="1:5" s="137" customFormat="1" x14ac:dyDescent="0.2">
      <c r="A1022" s="80"/>
      <c r="B1022" s="124"/>
      <c r="C1022" s="125"/>
      <c r="D1022" s="125"/>
      <c r="E1022" s="125"/>
    </row>
    <row r="1023" spans="1:5" s="137" customFormat="1" x14ac:dyDescent="0.2">
      <c r="A1023" s="80"/>
      <c r="B1023" s="124"/>
      <c r="C1023" s="125"/>
      <c r="D1023" s="125"/>
      <c r="E1023" s="125"/>
    </row>
    <row r="1024" spans="1:5" s="137" customFormat="1" x14ac:dyDescent="0.2">
      <c r="A1024" s="80"/>
      <c r="B1024" s="124"/>
      <c r="C1024" s="125"/>
      <c r="D1024" s="125"/>
      <c r="E1024" s="125"/>
    </row>
    <row r="1025" spans="1:5" s="137" customFormat="1" x14ac:dyDescent="0.2">
      <c r="A1025" s="80"/>
      <c r="B1025" s="124"/>
      <c r="C1025" s="125"/>
      <c r="D1025" s="125"/>
      <c r="E1025" s="125"/>
    </row>
    <row r="1026" spans="1:5" s="137" customFormat="1" x14ac:dyDescent="0.2">
      <c r="A1026" s="80"/>
      <c r="B1026" s="124"/>
      <c r="C1026" s="125"/>
      <c r="D1026" s="125"/>
      <c r="E1026" s="125"/>
    </row>
    <row r="1027" spans="1:5" s="137" customFormat="1" x14ac:dyDescent="0.2">
      <c r="A1027" s="80"/>
      <c r="B1027" s="124"/>
      <c r="C1027" s="125"/>
      <c r="D1027" s="125"/>
      <c r="E1027" s="125"/>
    </row>
    <row r="1028" spans="1:5" s="137" customFormat="1" x14ac:dyDescent="0.2">
      <c r="A1028" s="80"/>
      <c r="B1028" s="124"/>
      <c r="C1028" s="125"/>
      <c r="D1028" s="125"/>
      <c r="E1028" s="125"/>
    </row>
    <row r="1029" spans="1:5" s="137" customFormat="1" x14ac:dyDescent="0.2">
      <c r="A1029" s="80"/>
      <c r="B1029" s="124"/>
      <c r="C1029" s="125"/>
      <c r="D1029" s="125"/>
      <c r="E1029" s="125"/>
    </row>
    <row r="1030" spans="1:5" s="137" customFormat="1" x14ac:dyDescent="0.2">
      <c r="A1030" s="80"/>
      <c r="B1030" s="124"/>
      <c r="C1030" s="125"/>
      <c r="D1030" s="125"/>
      <c r="E1030" s="125"/>
    </row>
    <row r="1031" spans="1:5" s="137" customFormat="1" x14ac:dyDescent="0.2">
      <c r="A1031" s="80"/>
      <c r="B1031" s="124"/>
      <c r="C1031" s="125"/>
      <c r="D1031" s="125"/>
      <c r="E1031" s="125"/>
    </row>
    <row r="1032" spans="1:5" s="137" customFormat="1" x14ac:dyDescent="0.2">
      <c r="A1032" s="80"/>
      <c r="B1032" s="124"/>
      <c r="C1032" s="125"/>
      <c r="D1032" s="125"/>
      <c r="E1032" s="125"/>
    </row>
    <row r="1033" spans="1:5" s="137" customFormat="1" x14ac:dyDescent="0.2">
      <c r="A1033" s="80"/>
      <c r="B1033" s="124"/>
      <c r="C1033" s="125"/>
      <c r="D1033" s="125"/>
      <c r="E1033" s="125"/>
    </row>
    <row r="1034" spans="1:5" s="137" customFormat="1" x14ac:dyDescent="0.2">
      <c r="A1034" s="80"/>
      <c r="B1034" s="124"/>
      <c r="C1034" s="125"/>
      <c r="D1034" s="125"/>
      <c r="E1034" s="125"/>
    </row>
    <row r="1035" spans="1:5" s="137" customFormat="1" x14ac:dyDescent="0.2">
      <c r="A1035" s="80"/>
      <c r="B1035" s="124"/>
      <c r="C1035" s="125"/>
      <c r="D1035" s="125"/>
      <c r="E1035" s="125"/>
    </row>
    <row r="1036" spans="1:5" s="137" customFormat="1" x14ac:dyDescent="0.2">
      <c r="A1036" s="80"/>
      <c r="B1036" s="124"/>
      <c r="C1036" s="125"/>
      <c r="D1036" s="125"/>
      <c r="E1036" s="125"/>
    </row>
    <row r="1037" spans="1:5" s="137" customFormat="1" x14ac:dyDescent="0.2">
      <c r="A1037" s="80"/>
      <c r="B1037" s="124"/>
      <c r="C1037" s="125"/>
      <c r="D1037" s="125"/>
      <c r="E1037" s="125"/>
    </row>
    <row r="1038" spans="1:5" s="137" customFormat="1" x14ac:dyDescent="0.2">
      <c r="A1038" s="80"/>
      <c r="B1038" s="124"/>
      <c r="C1038" s="125"/>
      <c r="D1038" s="125"/>
      <c r="E1038" s="125"/>
    </row>
    <row r="1039" spans="1:5" s="137" customFormat="1" x14ac:dyDescent="0.2">
      <c r="A1039" s="80"/>
      <c r="B1039" s="124"/>
      <c r="C1039" s="125"/>
      <c r="D1039" s="125"/>
      <c r="E1039" s="125"/>
    </row>
    <row r="1040" spans="1:5" s="137" customFormat="1" x14ac:dyDescent="0.2">
      <c r="A1040" s="80"/>
      <c r="B1040" s="124"/>
      <c r="C1040" s="125"/>
      <c r="D1040" s="125"/>
      <c r="E1040" s="125"/>
    </row>
    <row r="1041" spans="1:5" s="137" customFormat="1" x14ac:dyDescent="0.2">
      <c r="A1041" s="80"/>
      <c r="B1041" s="124"/>
      <c r="C1041" s="125"/>
      <c r="D1041" s="125"/>
      <c r="E1041" s="125"/>
    </row>
    <row r="1042" spans="1:5" s="137" customFormat="1" x14ac:dyDescent="0.2">
      <c r="A1042" s="80"/>
      <c r="B1042" s="124"/>
      <c r="C1042" s="125"/>
      <c r="D1042" s="125"/>
      <c r="E1042" s="125"/>
    </row>
    <row r="1043" spans="1:5" s="137" customFormat="1" x14ac:dyDescent="0.2">
      <c r="A1043" s="80"/>
      <c r="B1043" s="124"/>
      <c r="C1043" s="125"/>
      <c r="D1043" s="125"/>
      <c r="E1043" s="125"/>
    </row>
    <row r="1044" spans="1:5" s="137" customFormat="1" x14ac:dyDescent="0.2">
      <c r="A1044" s="80"/>
      <c r="B1044" s="124"/>
      <c r="C1044" s="125"/>
      <c r="D1044" s="125"/>
      <c r="E1044" s="125"/>
    </row>
    <row r="1045" spans="1:5" s="137" customFormat="1" x14ac:dyDescent="0.2">
      <c r="A1045" s="80"/>
      <c r="B1045" s="124"/>
      <c r="C1045" s="125"/>
      <c r="D1045" s="125"/>
      <c r="E1045" s="125"/>
    </row>
    <row r="1046" spans="1:5" s="137" customFormat="1" x14ac:dyDescent="0.2">
      <c r="A1046" s="80"/>
      <c r="B1046" s="124"/>
      <c r="C1046" s="125"/>
      <c r="D1046" s="125"/>
      <c r="E1046" s="125"/>
    </row>
    <row r="1047" spans="1:5" s="137" customFormat="1" x14ac:dyDescent="0.2">
      <c r="A1047" s="80"/>
      <c r="B1047" s="124"/>
      <c r="C1047" s="125"/>
      <c r="D1047" s="125"/>
      <c r="E1047" s="125"/>
    </row>
    <row r="1048" spans="1:5" s="137" customFormat="1" x14ac:dyDescent="0.2">
      <c r="A1048" s="80"/>
      <c r="B1048" s="124"/>
      <c r="C1048" s="125"/>
      <c r="D1048" s="125"/>
      <c r="E1048" s="125"/>
    </row>
    <row r="1049" spans="1:5" s="137" customFormat="1" x14ac:dyDescent="0.2">
      <c r="A1049" s="80"/>
      <c r="B1049" s="124"/>
      <c r="C1049" s="125"/>
      <c r="D1049" s="125"/>
      <c r="E1049" s="125"/>
    </row>
    <row r="1050" spans="1:5" s="137" customFormat="1" x14ac:dyDescent="0.2">
      <c r="A1050" s="80"/>
      <c r="B1050" s="124"/>
      <c r="C1050" s="125"/>
      <c r="D1050" s="125"/>
      <c r="E1050" s="125"/>
    </row>
    <row r="1051" spans="1:5" s="137" customFormat="1" x14ac:dyDescent="0.2">
      <c r="A1051" s="80"/>
      <c r="B1051" s="124"/>
      <c r="C1051" s="125"/>
      <c r="D1051" s="125"/>
      <c r="E1051" s="125"/>
    </row>
    <row r="1052" spans="1:5" s="137" customFormat="1" x14ac:dyDescent="0.2">
      <c r="A1052" s="80"/>
      <c r="B1052" s="124"/>
      <c r="C1052" s="125"/>
      <c r="D1052" s="125"/>
      <c r="E1052" s="125"/>
    </row>
    <row r="1053" spans="1:5" s="137" customFormat="1" x14ac:dyDescent="0.2">
      <c r="A1053" s="80"/>
      <c r="B1053" s="124"/>
      <c r="C1053" s="125"/>
      <c r="D1053" s="125"/>
      <c r="E1053" s="125"/>
    </row>
    <row r="1054" spans="1:5" s="137" customFormat="1" x14ac:dyDescent="0.2">
      <c r="A1054" s="80"/>
      <c r="B1054" s="124"/>
      <c r="C1054" s="125"/>
      <c r="D1054" s="125"/>
      <c r="E1054" s="125"/>
    </row>
    <row r="1055" spans="1:5" s="137" customFormat="1" x14ac:dyDescent="0.2">
      <c r="A1055" s="80"/>
      <c r="B1055" s="124"/>
      <c r="C1055" s="125"/>
      <c r="D1055" s="125"/>
      <c r="E1055" s="125"/>
    </row>
    <row r="1056" spans="1:5" s="137" customFormat="1" x14ac:dyDescent="0.2">
      <c r="A1056" s="80"/>
      <c r="B1056" s="124"/>
      <c r="C1056" s="125"/>
      <c r="D1056" s="125"/>
      <c r="E1056" s="125"/>
    </row>
    <row r="1057" spans="1:5" s="137" customFormat="1" x14ac:dyDescent="0.2">
      <c r="A1057" s="80"/>
      <c r="B1057" s="124"/>
      <c r="C1057" s="125"/>
      <c r="D1057" s="125"/>
      <c r="E1057" s="125"/>
    </row>
    <row r="1058" spans="1:5" s="137" customFormat="1" x14ac:dyDescent="0.2">
      <c r="A1058" s="80"/>
      <c r="B1058" s="124"/>
      <c r="C1058" s="125"/>
      <c r="D1058" s="125"/>
      <c r="E1058" s="125"/>
    </row>
    <row r="1059" spans="1:5" s="137" customFormat="1" x14ac:dyDescent="0.2">
      <c r="A1059" s="80"/>
      <c r="B1059" s="124"/>
      <c r="C1059" s="125"/>
      <c r="D1059" s="125"/>
      <c r="E1059" s="125"/>
    </row>
    <row r="1060" spans="1:5" s="137" customFormat="1" x14ac:dyDescent="0.2">
      <c r="A1060" s="80"/>
      <c r="B1060" s="124"/>
      <c r="C1060" s="125"/>
      <c r="D1060" s="125"/>
      <c r="E1060" s="125"/>
    </row>
    <row r="1061" spans="1:5" s="137" customFormat="1" x14ac:dyDescent="0.2">
      <c r="A1061" s="80"/>
      <c r="B1061" s="124"/>
      <c r="C1061" s="125"/>
      <c r="D1061" s="125"/>
      <c r="E1061" s="125"/>
    </row>
    <row r="1062" spans="1:5" s="137" customFormat="1" x14ac:dyDescent="0.2">
      <c r="A1062" s="80"/>
      <c r="B1062" s="124"/>
      <c r="C1062" s="125"/>
      <c r="D1062" s="125"/>
      <c r="E1062" s="125"/>
    </row>
    <row r="1063" spans="1:5" s="137" customFormat="1" x14ac:dyDescent="0.2">
      <c r="A1063" s="80"/>
      <c r="B1063" s="124"/>
      <c r="C1063" s="125"/>
      <c r="D1063" s="125"/>
      <c r="E1063" s="125"/>
    </row>
    <row r="1064" spans="1:5" s="137" customFormat="1" x14ac:dyDescent="0.2">
      <c r="A1064" s="80"/>
      <c r="B1064" s="124"/>
      <c r="C1064" s="125"/>
      <c r="D1064" s="125"/>
      <c r="E1064" s="125"/>
    </row>
    <row r="1065" spans="1:5" s="137" customFormat="1" x14ac:dyDescent="0.2">
      <c r="A1065" s="80"/>
      <c r="B1065" s="124"/>
      <c r="C1065" s="125"/>
      <c r="D1065" s="125"/>
      <c r="E1065" s="125"/>
    </row>
    <row r="1066" spans="1:5" s="137" customFormat="1" x14ac:dyDescent="0.2">
      <c r="A1066" s="80"/>
      <c r="B1066" s="124"/>
      <c r="C1066" s="125"/>
      <c r="D1066" s="125"/>
      <c r="E1066" s="125"/>
    </row>
    <row r="1067" spans="1:5" s="137" customFormat="1" x14ac:dyDescent="0.2">
      <c r="A1067" s="80"/>
      <c r="B1067" s="124"/>
      <c r="C1067" s="125"/>
      <c r="D1067" s="125"/>
      <c r="E1067" s="125"/>
    </row>
    <row r="1068" spans="1:5" s="137" customFormat="1" x14ac:dyDescent="0.2">
      <c r="A1068" s="80"/>
      <c r="B1068" s="124"/>
      <c r="C1068" s="125"/>
      <c r="D1068" s="125"/>
      <c r="E1068" s="125"/>
    </row>
    <row r="1069" spans="1:5" s="137" customFormat="1" x14ac:dyDescent="0.2">
      <c r="A1069" s="80"/>
      <c r="B1069" s="124"/>
      <c r="C1069" s="125"/>
      <c r="D1069" s="125"/>
      <c r="E1069" s="125"/>
    </row>
    <row r="1070" spans="1:5" s="137" customFormat="1" x14ac:dyDescent="0.2">
      <c r="A1070" s="80"/>
      <c r="B1070" s="124"/>
      <c r="C1070" s="125"/>
      <c r="D1070" s="125"/>
      <c r="E1070" s="125"/>
    </row>
    <row r="1071" spans="1:5" s="137" customFormat="1" x14ac:dyDescent="0.2">
      <c r="A1071" s="80"/>
      <c r="B1071" s="124"/>
      <c r="C1071" s="125"/>
      <c r="D1071" s="125"/>
      <c r="E1071" s="125"/>
    </row>
    <row r="1072" spans="1:5" s="137" customFormat="1" x14ac:dyDescent="0.2">
      <c r="A1072" s="80"/>
      <c r="B1072" s="124"/>
      <c r="C1072" s="125"/>
      <c r="D1072" s="125"/>
      <c r="E1072" s="125"/>
    </row>
    <row r="1073" spans="1:5" s="137" customFormat="1" x14ac:dyDescent="0.2">
      <c r="A1073" s="80"/>
      <c r="B1073" s="124"/>
      <c r="C1073" s="125"/>
      <c r="D1073" s="125"/>
      <c r="E1073" s="125"/>
    </row>
    <row r="1074" spans="1:5" s="137" customFormat="1" x14ac:dyDescent="0.2">
      <c r="A1074" s="80"/>
      <c r="B1074" s="124"/>
      <c r="C1074" s="125"/>
      <c r="D1074" s="125"/>
      <c r="E1074" s="125"/>
    </row>
    <row r="1075" spans="1:5" s="137" customFormat="1" x14ac:dyDescent="0.2">
      <c r="A1075" s="80"/>
      <c r="B1075" s="124"/>
      <c r="C1075" s="125"/>
      <c r="D1075" s="125"/>
      <c r="E1075" s="125"/>
    </row>
    <row r="1076" spans="1:5" s="137" customFormat="1" x14ac:dyDescent="0.2">
      <c r="A1076" s="80"/>
      <c r="B1076" s="124"/>
      <c r="C1076" s="125"/>
      <c r="D1076" s="125"/>
      <c r="E1076" s="125"/>
    </row>
    <row r="1077" spans="1:5" s="137" customFormat="1" x14ac:dyDescent="0.2">
      <c r="A1077" s="80"/>
      <c r="B1077" s="124"/>
      <c r="C1077" s="125"/>
      <c r="D1077" s="125"/>
      <c r="E1077" s="125"/>
    </row>
    <row r="1078" spans="1:5" s="137" customFormat="1" x14ac:dyDescent="0.2">
      <c r="A1078" s="80"/>
      <c r="B1078" s="124"/>
      <c r="C1078" s="125"/>
      <c r="D1078" s="125"/>
      <c r="E1078" s="125"/>
    </row>
    <row r="1079" spans="1:5" s="137" customFormat="1" x14ac:dyDescent="0.2">
      <c r="A1079" s="80"/>
      <c r="B1079" s="124"/>
      <c r="C1079" s="125"/>
      <c r="D1079" s="125"/>
      <c r="E1079" s="125"/>
    </row>
    <row r="1080" spans="1:5" s="137" customFormat="1" x14ac:dyDescent="0.2">
      <c r="A1080" s="80"/>
      <c r="B1080" s="124"/>
      <c r="C1080" s="125"/>
      <c r="D1080" s="125"/>
      <c r="E1080" s="125"/>
    </row>
    <row r="1081" spans="1:5" s="137" customFormat="1" x14ac:dyDescent="0.2">
      <c r="A1081" s="80"/>
      <c r="B1081" s="124"/>
      <c r="C1081" s="125"/>
      <c r="D1081" s="125"/>
      <c r="E1081" s="125"/>
    </row>
    <row r="1082" spans="1:5" s="137" customFormat="1" x14ac:dyDescent="0.2">
      <c r="A1082" s="80"/>
      <c r="B1082" s="124"/>
      <c r="C1082" s="125"/>
      <c r="D1082" s="125"/>
      <c r="E1082" s="125"/>
    </row>
    <row r="1083" spans="1:5" s="137" customFormat="1" x14ac:dyDescent="0.2">
      <c r="A1083" s="80"/>
      <c r="B1083" s="124"/>
      <c r="C1083" s="125"/>
      <c r="D1083" s="125"/>
      <c r="E1083" s="125"/>
    </row>
    <row r="1084" spans="1:5" s="137" customFormat="1" x14ac:dyDescent="0.2">
      <c r="A1084" s="80"/>
      <c r="B1084" s="124"/>
      <c r="C1084" s="125"/>
      <c r="D1084" s="125"/>
      <c r="E1084" s="125"/>
    </row>
    <row r="1085" spans="1:5" s="137" customFormat="1" x14ac:dyDescent="0.2">
      <c r="A1085" s="80"/>
      <c r="B1085" s="124"/>
      <c r="C1085" s="125"/>
      <c r="D1085" s="125"/>
      <c r="E1085" s="125"/>
    </row>
    <row r="1086" spans="1:5" s="137" customFormat="1" x14ac:dyDescent="0.2">
      <c r="A1086" s="80"/>
      <c r="B1086" s="124"/>
      <c r="C1086" s="125"/>
      <c r="D1086" s="125"/>
      <c r="E1086" s="125"/>
    </row>
    <row r="1087" spans="1:5" s="137" customFormat="1" x14ac:dyDescent="0.2">
      <c r="A1087" s="80"/>
      <c r="B1087" s="124"/>
      <c r="C1087" s="125"/>
      <c r="D1087" s="125"/>
      <c r="E1087" s="125"/>
    </row>
    <row r="1088" spans="1:5" s="137" customFormat="1" x14ac:dyDescent="0.2">
      <c r="A1088" s="80"/>
      <c r="B1088" s="124"/>
      <c r="C1088" s="125"/>
      <c r="D1088" s="125"/>
      <c r="E1088" s="125"/>
    </row>
    <row r="1089" spans="1:5" s="137" customFormat="1" x14ac:dyDescent="0.2">
      <c r="A1089" s="80"/>
      <c r="B1089" s="124"/>
      <c r="C1089" s="125"/>
      <c r="D1089" s="125"/>
      <c r="E1089" s="125"/>
    </row>
    <row r="1090" spans="1:5" s="137" customFormat="1" x14ac:dyDescent="0.2">
      <c r="A1090" s="80"/>
      <c r="B1090" s="124"/>
      <c r="C1090" s="125"/>
      <c r="D1090" s="125"/>
      <c r="E1090" s="125"/>
    </row>
    <row r="1091" spans="1:5" s="137" customFormat="1" x14ac:dyDescent="0.2">
      <c r="A1091" s="80"/>
      <c r="B1091" s="124"/>
      <c r="C1091" s="125"/>
      <c r="D1091" s="125"/>
      <c r="E1091" s="125"/>
    </row>
    <row r="1092" spans="1:5" s="137" customFormat="1" x14ac:dyDescent="0.2">
      <c r="A1092" s="80"/>
      <c r="B1092" s="124"/>
      <c r="C1092" s="125"/>
      <c r="D1092" s="125"/>
      <c r="E1092" s="125"/>
    </row>
    <row r="1093" spans="1:5" s="137" customFormat="1" x14ac:dyDescent="0.2">
      <c r="A1093" s="80"/>
      <c r="B1093" s="124"/>
      <c r="C1093" s="125"/>
      <c r="D1093" s="125"/>
      <c r="E1093" s="125"/>
    </row>
    <row r="1094" spans="1:5" s="137" customFormat="1" x14ac:dyDescent="0.2">
      <c r="A1094" s="80"/>
      <c r="B1094" s="124"/>
      <c r="C1094" s="125"/>
      <c r="D1094" s="125"/>
      <c r="E1094" s="125"/>
    </row>
    <row r="1095" spans="1:5" s="137" customFormat="1" x14ac:dyDescent="0.2">
      <c r="A1095" s="80"/>
      <c r="B1095" s="124"/>
      <c r="C1095" s="125"/>
      <c r="D1095" s="125"/>
      <c r="E1095" s="125"/>
    </row>
    <row r="1096" spans="1:5" s="137" customFormat="1" x14ac:dyDescent="0.2">
      <c r="A1096" s="80"/>
      <c r="B1096" s="124"/>
      <c r="C1096" s="125"/>
      <c r="D1096" s="125"/>
      <c r="E1096" s="125"/>
    </row>
    <row r="1097" spans="1:5" s="137" customFormat="1" x14ac:dyDescent="0.2">
      <c r="A1097" s="80"/>
      <c r="B1097" s="124"/>
      <c r="C1097" s="125"/>
      <c r="D1097" s="125"/>
      <c r="E1097" s="125"/>
    </row>
    <row r="1098" spans="1:5" s="137" customFormat="1" x14ac:dyDescent="0.2">
      <c r="A1098" s="80"/>
      <c r="B1098" s="124"/>
      <c r="C1098" s="125"/>
      <c r="D1098" s="125"/>
      <c r="E1098" s="125"/>
    </row>
    <row r="1099" spans="1:5" s="137" customFormat="1" x14ac:dyDescent="0.2">
      <c r="A1099" s="80"/>
      <c r="B1099" s="124"/>
      <c r="C1099" s="125"/>
      <c r="D1099" s="125"/>
      <c r="E1099" s="125"/>
    </row>
    <row r="1100" spans="1:5" s="137" customFormat="1" x14ac:dyDescent="0.2">
      <c r="A1100" s="80"/>
      <c r="B1100" s="124"/>
      <c r="C1100" s="125"/>
      <c r="D1100" s="125"/>
      <c r="E1100" s="125"/>
    </row>
    <row r="1101" spans="1:5" s="137" customFormat="1" x14ac:dyDescent="0.2">
      <c r="A1101" s="80"/>
      <c r="B1101" s="124"/>
      <c r="C1101" s="125"/>
      <c r="D1101" s="125"/>
      <c r="E1101" s="125"/>
    </row>
    <row r="1102" spans="1:5" s="137" customFormat="1" x14ac:dyDescent="0.2">
      <c r="A1102" s="80"/>
      <c r="B1102" s="124"/>
      <c r="C1102" s="125"/>
      <c r="D1102" s="125"/>
      <c r="E1102" s="125"/>
    </row>
    <row r="1103" spans="1:5" s="137" customFormat="1" x14ac:dyDescent="0.2">
      <c r="A1103" s="80"/>
      <c r="B1103" s="124"/>
      <c r="C1103" s="125"/>
      <c r="D1103" s="125"/>
      <c r="E1103" s="125"/>
    </row>
    <row r="1104" spans="1:5" s="137" customFormat="1" x14ac:dyDescent="0.2">
      <c r="A1104" s="80"/>
      <c r="B1104" s="124"/>
      <c r="C1104" s="125"/>
      <c r="D1104" s="125"/>
      <c r="E1104" s="125"/>
    </row>
    <row r="1105" spans="1:5" s="137" customFormat="1" x14ac:dyDescent="0.2">
      <c r="A1105" s="80"/>
      <c r="B1105" s="124"/>
      <c r="C1105" s="125"/>
      <c r="D1105" s="125"/>
      <c r="E1105" s="125"/>
    </row>
    <row r="1106" spans="1:5" s="137" customFormat="1" x14ac:dyDescent="0.2">
      <c r="A1106" s="80"/>
      <c r="B1106" s="124"/>
      <c r="C1106" s="125"/>
      <c r="D1106" s="125"/>
      <c r="E1106" s="125"/>
    </row>
    <row r="1107" spans="1:5" s="137" customFormat="1" x14ac:dyDescent="0.2">
      <c r="A1107" s="80"/>
      <c r="B1107" s="124"/>
      <c r="C1107" s="125"/>
      <c r="D1107" s="125"/>
      <c r="E1107" s="125"/>
    </row>
    <row r="1108" spans="1:5" s="137" customFormat="1" x14ac:dyDescent="0.2">
      <c r="A1108" s="80"/>
      <c r="B1108" s="124"/>
      <c r="C1108" s="125"/>
      <c r="D1108" s="125"/>
      <c r="E1108" s="125"/>
    </row>
    <row r="1109" spans="1:5" s="137" customFormat="1" x14ac:dyDescent="0.2">
      <c r="A1109" s="80"/>
      <c r="B1109" s="124"/>
      <c r="C1109" s="125"/>
      <c r="D1109" s="125"/>
      <c r="E1109" s="125"/>
    </row>
    <row r="1110" spans="1:5" s="137" customFormat="1" x14ac:dyDescent="0.2">
      <c r="A1110" s="80"/>
      <c r="B1110" s="124"/>
      <c r="C1110" s="125"/>
      <c r="D1110" s="125"/>
      <c r="E1110" s="125"/>
    </row>
    <row r="1111" spans="1:5" s="137" customFormat="1" x14ac:dyDescent="0.2">
      <c r="A1111" s="80"/>
      <c r="B1111" s="124"/>
      <c r="C1111" s="125"/>
      <c r="D1111" s="125"/>
      <c r="E1111" s="125"/>
    </row>
    <row r="1112" spans="1:5" s="137" customFormat="1" x14ac:dyDescent="0.2">
      <c r="A1112" s="80"/>
      <c r="B1112" s="124"/>
      <c r="C1112" s="125"/>
      <c r="D1112" s="125"/>
      <c r="E1112" s="125"/>
    </row>
    <row r="1113" spans="1:5" s="137" customFormat="1" x14ac:dyDescent="0.2">
      <c r="A1113" s="80"/>
      <c r="B1113" s="124"/>
      <c r="C1113" s="125"/>
      <c r="D1113" s="125"/>
      <c r="E1113" s="125"/>
    </row>
    <row r="1114" spans="1:5" s="137" customFormat="1" x14ac:dyDescent="0.2">
      <c r="A1114" s="80"/>
      <c r="B1114" s="124"/>
      <c r="C1114" s="125"/>
      <c r="D1114" s="125"/>
      <c r="E1114" s="125"/>
    </row>
    <row r="1115" spans="1:5" s="137" customFormat="1" x14ac:dyDescent="0.2">
      <c r="A1115" s="80"/>
      <c r="B1115" s="124"/>
      <c r="C1115" s="125"/>
      <c r="D1115" s="125"/>
      <c r="E1115" s="125"/>
    </row>
    <row r="1116" spans="1:5" s="137" customFormat="1" x14ac:dyDescent="0.2">
      <c r="A1116" s="80"/>
      <c r="B1116" s="124"/>
      <c r="C1116" s="125"/>
      <c r="D1116" s="125"/>
      <c r="E1116" s="125"/>
    </row>
    <row r="1117" spans="1:5" s="137" customFormat="1" x14ac:dyDescent="0.2">
      <c r="A1117" s="80"/>
      <c r="B1117" s="124"/>
      <c r="C1117" s="125"/>
      <c r="D1117" s="125"/>
      <c r="E1117" s="125"/>
    </row>
    <row r="1118" spans="1:5" s="137" customFormat="1" x14ac:dyDescent="0.2">
      <c r="A1118" s="80"/>
      <c r="B1118" s="124"/>
      <c r="C1118" s="125"/>
      <c r="D1118" s="125"/>
      <c r="E1118" s="125"/>
    </row>
    <row r="1119" spans="1:5" s="137" customFormat="1" x14ac:dyDescent="0.2">
      <c r="A1119" s="80"/>
      <c r="B1119" s="124"/>
      <c r="C1119" s="125"/>
      <c r="D1119" s="125"/>
      <c r="E1119" s="125"/>
    </row>
    <row r="1120" spans="1:5" s="137" customFormat="1" x14ac:dyDescent="0.2">
      <c r="A1120" s="80"/>
      <c r="B1120" s="124"/>
      <c r="C1120" s="125"/>
      <c r="D1120" s="125"/>
      <c r="E1120" s="125"/>
    </row>
    <row r="1121" spans="1:5" s="137" customFormat="1" x14ac:dyDescent="0.2">
      <c r="A1121" s="80"/>
      <c r="B1121" s="124"/>
      <c r="C1121" s="125"/>
      <c r="D1121" s="125"/>
      <c r="E1121" s="125"/>
    </row>
    <row r="1122" spans="1:5" s="137" customFormat="1" x14ac:dyDescent="0.2">
      <c r="A1122" s="80"/>
      <c r="B1122" s="124"/>
      <c r="C1122" s="125"/>
      <c r="D1122" s="125"/>
      <c r="E1122" s="125"/>
    </row>
    <row r="1123" spans="1:5" s="137" customFormat="1" x14ac:dyDescent="0.2">
      <c r="A1123" s="80"/>
      <c r="B1123" s="124"/>
      <c r="C1123" s="125"/>
      <c r="D1123" s="125"/>
      <c r="E1123" s="125"/>
    </row>
    <row r="1124" spans="1:5" s="137" customFormat="1" x14ac:dyDescent="0.2">
      <c r="A1124" s="80"/>
      <c r="B1124" s="124"/>
      <c r="C1124" s="125"/>
      <c r="D1124" s="125"/>
      <c r="E1124" s="125"/>
    </row>
    <row r="1125" spans="1:5" s="137" customFormat="1" x14ac:dyDescent="0.2">
      <c r="A1125" s="80"/>
      <c r="B1125" s="124"/>
      <c r="C1125" s="125"/>
      <c r="D1125" s="125"/>
      <c r="E1125" s="125"/>
    </row>
    <row r="1126" spans="1:5" s="137" customFormat="1" x14ac:dyDescent="0.2">
      <c r="A1126" s="80"/>
      <c r="B1126" s="124"/>
      <c r="C1126" s="125"/>
      <c r="D1126" s="125"/>
      <c r="E1126" s="125"/>
    </row>
    <row r="1127" spans="1:5" s="137" customFormat="1" x14ac:dyDescent="0.2">
      <c r="A1127" s="80"/>
      <c r="B1127" s="124"/>
      <c r="C1127" s="125"/>
      <c r="D1127" s="125"/>
      <c r="E1127" s="125"/>
    </row>
    <row r="1128" spans="1:5" s="137" customFormat="1" x14ac:dyDescent="0.2">
      <c r="A1128" s="80"/>
      <c r="B1128" s="124"/>
      <c r="C1128" s="125"/>
      <c r="D1128" s="125"/>
      <c r="E1128" s="125"/>
    </row>
    <row r="1129" spans="1:5" s="137" customFormat="1" x14ac:dyDescent="0.2">
      <c r="A1129" s="80"/>
      <c r="B1129" s="124"/>
      <c r="C1129" s="125"/>
      <c r="D1129" s="125"/>
      <c r="E1129" s="125"/>
    </row>
    <row r="1130" spans="1:5" s="137" customFormat="1" x14ac:dyDescent="0.2">
      <c r="A1130" s="80"/>
      <c r="B1130" s="124"/>
      <c r="C1130" s="125"/>
      <c r="D1130" s="125"/>
      <c r="E1130" s="125"/>
    </row>
    <row r="1131" spans="1:5" s="137" customFormat="1" x14ac:dyDescent="0.2">
      <c r="A1131" s="80"/>
      <c r="B1131" s="124"/>
      <c r="C1131" s="125"/>
      <c r="D1131" s="125"/>
      <c r="E1131" s="125"/>
    </row>
    <row r="1132" spans="1:5" s="137" customFormat="1" x14ac:dyDescent="0.2">
      <c r="A1132" s="80"/>
      <c r="B1132" s="124"/>
      <c r="C1132" s="125"/>
      <c r="D1132" s="125"/>
      <c r="E1132" s="125"/>
    </row>
    <row r="1133" spans="1:5" s="137" customFormat="1" x14ac:dyDescent="0.2">
      <c r="A1133" s="80"/>
      <c r="B1133" s="124"/>
      <c r="C1133" s="125"/>
      <c r="D1133" s="125"/>
      <c r="E1133" s="125"/>
    </row>
    <row r="1134" spans="1:5" s="137" customFormat="1" x14ac:dyDescent="0.2">
      <c r="A1134" s="80"/>
      <c r="B1134" s="124"/>
      <c r="C1134" s="125"/>
      <c r="D1134" s="125"/>
      <c r="E1134" s="125"/>
    </row>
    <row r="1135" spans="1:5" s="137" customFormat="1" x14ac:dyDescent="0.2">
      <c r="A1135" s="80"/>
      <c r="B1135" s="124"/>
      <c r="C1135" s="125"/>
      <c r="D1135" s="125"/>
      <c r="E1135" s="125"/>
    </row>
    <row r="1136" spans="1:5" s="137" customFormat="1" x14ac:dyDescent="0.2">
      <c r="A1136" s="80"/>
      <c r="B1136" s="124"/>
      <c r="C1136" s="125"/>
      <c r="D1136" s="125"/>
      <c r="E1136" s="125"/>
    </row>
    <row r="1137" spans="1:5" s="137" customFormat="1" x14ac:dyDescent="0.2">
      <c r="A1137" s="80"/>
      <c r="B1137" s="124"/>
      <c r="C1137" s="125"/>
      <c r="D1137" s="125"/>
      <c r="E1137" s="125"/>
    </row>
    <row r="1138" spans="1:5" s="137" customFormat="1" x14ac:dyDescent="0.2">
      <c r="A1138" s="80"/>
      <c r="B1138" s="124"/>
      <c r="C1138" s="125"/>
      <c r="D1138" s="125"/>
      <c r="E1138" s="125"/>
    </row>
    <row r="1139" spans="1:5" s="137" customFormat="1" x14ac:dyDescent="0.2">
      <c r="A1139" s="80"/>
      <c r="B1139" s="124"/>
      <c r="C1139" s="125"/>
      <c r="D1139" s="125"/>
      <c r="E1139" s="125"/>
    </row>
    <row r="1140" spans="1:5" s="137" customFormat="1" x14ac:dyDescent="0.2">
      <c r="A1140" s="80"/>
      <c r="B1140" s="124"/>
      <c r="C1140" s="125"/>
      <c r="D1140" s="125"/>
      <c r="E1140" s="125"/>
    </row>
    <row r="1141" spans="1:5" s="137" customFormat="1" x14ac:dyDescent="0.2">
      <c r="A1141" s="80"/>
      <c r="B1141" s="124"/>
      <c r="C1141" s="125"/>
      <c r="D1141" s="125"/>
      <c r="E1141" s="125"/>
    </row>
    <row r="1142" spans="1:5" s="137" customFormat="1" x14ac:dyDescent="0.2">
      <c r="A1142" s="80"/>
      <c r="B1142" s="124"/>
      <c r="C1142" s="125"/>
      <c r="D1142" s="125"/>
      <c r="E1142" s="125"/>
    </row>
    <row r="1143" spans="1:5" s="137" customFormat="1" x14ac:dyDescent="0.2">
      <c r="A1143" s="80"/>
      <c r="B1143" s="124"/>
      <c r="C1143" s="125"/>
      <c r="D1143" s="125"/>
      <c r="E1143" s="125"/>
    </row>
    <row r="1144" spans="1:5" s="137" customFormat="1" x14ac:dyDescent="0.2">
      <c r="A1144" s="80"/>
      <c r="B1144" s="124"/>
      <c r="C1144" s="125"/>
      <c r="D1144" s="125"/>
      <c r="E1144" s="125"/>
    </row>
    <row r="1145" spans="1:5" s="137" customFormat="1" x14ac:dyDescent="0.2">
      <c r="A1145" s="80"/>
      <c r="B1145" s="124"/>
      <c r="C1145" s="125"/>
      <c r="D1145" s="125"/>
      <c r="E1145" s="125"/>
    </row>
    <row r="1146" spans="1:5" s="137" customFormat="1" x14ac:dyDescent="0.2">
      <c r="A1146" s="80"/>
      <c r="B1146" s="124"/>
      <c r="C1146" s="125"/>
      <c r="D1146" s="125"/>
      <c r="E1146" s="125"/>
    </row>
    <row r="1147" spans="1:5" s="137" customFormat="1" x14ac:dyDescent="0.2">
      <c r="A1147" s="80"/>
      <c r="B1147" s="124"/>
      <c r="C1147" s="125"/>
      <c r="D1147" s="125"/>
      <c r="E1147" s="125"/>
    </row>
    <row r="1148" spans="1:5" s="137" customFormat="1" x14ac:dyDescent="0.2">
      <c r="A1148" s="80"/>
      <c r="B1148" s="124"/>
      <c r="C1148" s="125"/>
      <c r="D1148" s="125"/>
      <c r="E1148" s="125"/>
    </row>
    <row r="1149" spans="1:5" s="137" customFormat="1" x14ac:dyDescent="0.2">
      <c r="A1149" s="80"/>
      <c r="B1149" s="124"/>
      <c r="C1149" s="125"/>
      <c r="D1149" s="125"/>
      <c r="E1149" s="125"/>
    </row>
    <row r="1150" spans="1:5" s="137" customFormat="1" x14ac:dyDescent="0.2">
      <c r="A1150" s="80"/>
      <c r="B1150" s="124"/>
      <c r="C1150" s="125"/>
      <c r="D1150" s="125"/>
      <c r="E1150" s="125"/>
    </row>
    <row r="1151" spans="1:5" s="137" customFormat="1" x14ac:dyDescent="0.2">
      <c r="A1151" s="80"/>
      <c r="B1151" s="124"/>
      <c r="C1151" s="125"/>
      <c r="D1151" s="125"/>
      <c r="E1151" s="125"/>
    </row>
    <row r="1152" spans="1:5" s="137" customFormat="1" x14ac:dyDescent="0.2">
      <c r="A1152" s="80"/>
      <c r="B1152" s="124"/>
      <c r="C1152" s="125"/>
      <c r="D1152" s="125"/>
      <c r="E1152" s="125"/>
    </row>
    <row r="1153" spans="1:5" s="137" customFormat="1" x14ac:dyDescent="0.2">
      <c r="A1153" s="80"/>
      <c r="B1153" s="124"/>
      <c r="C1153" s="125"/>
      <c r="D1153" s="125"/>
      <c r="E1153" s="125"/>
    </row>
    <row r="1154" spans="1:5" s="137" customFormat="1" x14ac:dyDescent="0.2">
      <c r="A1154" s="80"/>
      <c r="B1154" s="124"/>
      <c r="C1154" s="125"/>
      <c r="D1154" s="125"/>
      <c r="E1154" s="125"/>
    </row>
    <row r="1155" spans="1:5" s="137" customFormat="1" x14ac:dyDescent="0.2">
      <c r="A1155" s="80"/>
      <c r="B1155" s="124"/>
      <c r="C1155" s="125"/>
      <c r="D1155" s="125"/>
      <c r="E1155" s="125"/>
    </row>
    <row r="1156" spans="1:5" s="137" customFormat="1" x14ac:dyDescent="0.2">
      <c r="A1156" s="80"/>
      <c r="B1156" s="124"/>
      <c r="C1156" s="125"/>
      <c r="D1156" s="125"/>
      <c r="E1156" s="125"/>
    </row>
    <row r="1157" spans="1:5" s="137" customFormat="1" x14ac:dyDescent="0.2">
      <c r="A1157" s="80"/>
      <c r="B1157" s="124"/>
      <c r="C1157" s="125"/>
      <c r="D1157" s="125"/>
      <c r="E1157" s="125"/>
    </row>
    <row r="1158" spans="1:5" s="137" customFormat="1" x14ac:dyDescent="0.2">
      <c r="A1158" s="80"/>
      <c r="B1158" s="124"/>
      <c r="C1158" s="125"/>
      <c r="D1158" s="125"/>
      <c r="E1158" s="125"/>
    </row>
    <row r="1159" spans="1:5" s="137" customFormat="1" x14ac:dyDescent="0.2">
      <c r="A1159" s="80"/>
      <c r="B1159" s="124"/>
      <c r="C1159" s="125"/>
      <c r="D1159" s="125"/>
      <c r="E1159" s="125"/>
    </row>
    <row r="1160" spans="1:5" s="137" customFormat="1" x14ac:dyDescent="0.2">
      <c r="A1160" s="80"/>
      <c r="B1160" s="124"/>
      <c r="C1160" s="125"/>
      <c r="D1160" s="125"/>
      <c r="E1160" s="125"/>
    </row>
    <row r="1161" spans="1:5" s="137" customFormat="1" x14ac:dyDescent="0.2">
      <c r="A1161" s="80"/>
      <c r="B1161" s="124"/>
      <c r="C1161" s="125"/>
      <c r="D1161" s="125"/>
      <c r="E1161" s="125"/>
    </row>
    <row r="1162" spans="1:5" s="137" customFormat="1" x14ac:dyDescent="0.2">
      <c r="A1162" s="80"/>
      <c r="B1162" s="124"/>
      <c r="C1162" s="125"/>
      <c r="D1162" s="125"/>
      <c r="E1162" s="125"/>
    </row>
    <row r="1163" spans="1:5" s="137" customFormat="1" x14ac:dyDescent="0.2">
      <c r="A1163" s="80"/>
      <c r="B1163" s="124"/>
      <c r="C1163" s="125"/>
      <c r="D1163" s="125"/>
      <c r="E1163" s="125"/>
    </row>
    <row r="1164" spans="1:5" s="137" customFormat="1" x14ac:dyDescent="0.2">
      <c r="A1164" s="80"/>
      <c r="B1164" s="124"/>
      <c r="C1164" s="125"/>
      <c r="D1164" s="125"/>
      <c r="E1164" s="125"/>
    </row>
    <row r="1165" spans="1:5" s="137" customFormat="1" x14ac:dyDescent="0.2">
      <c r="A1165" s="80"/>
      <c r="B1165" s="124"/>
      <c r="C1165" s="125"/>
      <c r="D1165" s="125"/>
      <c r="E1165" s="125"/>
    </row>
    <row r="1166" spans="1:5" s="137" customFormat="1" x14ac:dyDescent="0.2">
      <c r="A1166" s="80"/>
      <c r="B1166" s="124"/>
      <c r="C1166" s="125"/>
      <c r="D1166" s="125"/>
      <c r="E1166" s="125"/>
    </row>
    <row r="1167" spans="1:5" s="137" customFormat="1" x14ac:dyDescent="0.2">
      <c r="A1167" s="80"/>
      <c r="B1167" s="124"/>
      <c r="C1167" s="125"/>
      <c r="D1167" s="125"/>
      <c r="E1167" s="125"/>
    </row>
    <row r="1168" spans="1:5" s="137" customFormat="1" x14ac:dyDescent="0.2">
      <c r="A1168" s="80"/>
      <c r="B1168" s="124"/>
      <c r="C1168" s="125"/>
      <c r="D1168" s="125"/>
      <c r="E1168" s="125"/>
    </row>
    <row r="1169" spans="1:5" s="137" customFormat="1" x14ac:dyDescent="0.2">
      <c r="A1169" s="80"/>
      <c r="B1169" s="124"/>
      <c r="C1169" s="125"/>
      <c r="D1169" s="125"/>
      <c r="E1169" s="125"/>
    </row>
    <row r="1170" spans="1:5" s="137" customFormat="1" x14ac:dyDescent="0.2">
      <c r="A1170" s="80"/>
      <c r="B1170" s="124"/>
      <c r="C1170" s="125"/>
      <c r="D1170" s="125"/>
      <c r="E1170" s="125"/>
    </row>
    <row r="1171" spans="1:5" s="137" customFormat="1" x14ac:dyDescent="0.2">
      <c r="A1171" s="80"/>
      <c r="B1171" s="124"/>
      <c r="C1171" s="125"/>
      <c r="D1171" s="125"/>
      <c r="E1171" s="125"/>
    </row>
    <row r="1172" spans="1:5" s="137" customFormat="1" x14ac:dyDescent="0.2">
      <c r="A1172" s="80"/>
      <c r="B1172" s="124"/>
      <c r="C1172" s="125"/>
      <c r="D1172" s="125"/>
      <c r="E1172" s="125"/>
    </row>
    <row r="1173" spans="1:5" s="137" customFormat="1" x14ac:dyDescent="0.2">
      <c r="A1173" s="80"/>
      <c r="B1173" s="124"/>
      <c r="C1173" s="125"/>
      <c r="D1173" s="125"/>
      <c r="E1173" s="125"/>
    </row>
    <row r="1174" spans="1:5" s="137" customFormat="1" x14ac:dyDescent="0.2">
      <c r="A1174" s="80"/>
      <c r="B1174" s="124"/>
      <c r="C1174" s="125"/>
      <c r="D1174" s="125"/>
      <c r="E1174" s="125"/>
    </row>
    <row r="1175" spans="1:5" s="137" customFormat="1" x14ac:dyDescent="0.2">
      <c r="A1175" s="80"/>
      <c r="B1175" s="124"/>
      <c r="C1175" s="125"/>
      <c r="D1175" s="125"/>
      <c r="E1175" s="125"/>
    </row>
    <row r="1176" spans="1:5" s="137" customFormat="1" x14ac:dyDescent="0.2">
      <c r="A1176" s="80"/>
      <c r="B1176" s="124"/>
      <c r="C1176" s="125"/>
      <c r="D1176" s="125"/>
      <c r="E1176" s="125"/>
    </row>
    <row r="1177" spans="1:5" s="137" customFormat="1" x14ac:dyDescent="0.2">
      <c r="A1177" s="80"/>
      <c r="B1177" s="124"/>
      <c r="C1177" s="125"/>
      <c r="D1177" s="125"/>
      <c r="E1177" s="125"/>
    </row>
    <row r="1178" spans="1:5" s="137" customFormat="1" x14ac:dyDescent="0.2">
      <c r="A1178" s="80"/>
      <c r="B1178" s="124"/>
      <c r="C1178" s="125"/>
      <c r="D1178" s="125"/>
      <c r="E1178" s="125"/>
    </row>
    <row r="1179" spans="1:5" s="137" customFormat="1" x14ac:dyDescent="0.2">
      <c r="A1179" s="80"/>
      <c r="B1179" s="124"/>
      <c r="C1179" s="125"/>
      <c r="D1179" s="125"/>
      <c r="E1179" s="125"/>
    </row>
    <row r="1180" spans="1:5" s="137" customFormat="1" x14ac:dyDescent="0.2">
      <c r="A1180" s="80"/>
      <c r="B1180" s="124"/>
      <c r="C1180" s="125"/>
      <c r="D1180" s="125"/>
      <c r="E1180" s="125"/>
    </row>
    <row r="1181" spans="1:5" s="137" customFormat="1" x14ac:dyDescent="0.2">
      <c r="A1181" s="80"/>
      <c r="B1181" s="124"/>
      <c r="C1181" s="125"/>
      <c r="D1181" s="125"/>
      <c r="E1181" s="125"/>
    </row>
    <row r="1182" spans="1:5" s="137" customFormat="1" x14ac:dyDescent="0.2">
      <c r="A1182" s="80"/>
      <c r="B1182" s="124"/>
      <c r="C1182" s="125"/>
      <c r="D1182" s="125"/>
      <c r="E1182" s="125"/>
    </row>
    <row r="1183" spans="1:5" s="137" customFormat="1" x14ac:dyDescent="0.2">
      <c r="A1183" s="80"/>
      <c r="B1183" s="124"/>
      <c r="C1183" s="125"/>
      <c r="D1183" s="125"/>
      <c r="E1183" s="125"/>
    </row>
    <row r="1184" spans="1:5" s="137" customFormat="1" x14ac:dyDescent="0.2">
      <c r="A1184" s="80"/>
      <c r="B1184" s="124"/>
      <c r="C1184" s="125"/>
      <c r="D1184" s="125"/>
      <c r="E1184" s="125"/>
    </row>
    <row r="1185" spans="1:5" s="137" customFormat="1" x14ac:dyDescent="0.2">
      <c r="A1185" s="80"/>
      <c r="B1185" s="124"/>
      <c r="C1185" s="125"/>
      <c r="D1185" s="125"/>
      <c r="E1185" s="125"/>
    </row>
    <row r="1186" spans="1:5" s="137" customFormat="1" x14ac:dyDescent="0.2">
      <c r="A1186" s="80"/>
      <c r="B1186" s="124"/>
      <c r="C1186" s="125"/>
      <c r="D1186" s="125"/>
      <c r="E1186" s="125"/>
    </row>
    <row r="1187" spans="1:5" s="137" customFormat="1" x14ac:dyDescent="0.2">
      <c r="A1187" s="80"/>
      <c r="B1187" s="124"/>
      <c r="C1187" s="125"/>
      <c r="D1187" s="125"/>
      <c r="E1187" s="125"/>
    </row>
    <row r="1188" spans="1:5" s="137" customFormat="1" x14ac:dyDescent="0.2">
      <c r="A1188" s="80"/>
      <c r="B1188" s="124"/>
      <c r="C1188" s="125"/>
      <c r="D1188" s="125"/>
      <c r="E1188" s="125"/>
    </row>
    <row r="1189" spans="1:5" s="137" customFormat="1" x14ac:dyDescent="0.2">
      <c r="A1189" s="80"/>
      <c r="B1189" s="124"/>
      <c r="C1189" s="125"/>
      <c r="D1189" s="125"/>
      <c r="E1189" s="125"/>
    </row>
    <row r="1190" spans="1:5" s="137" customFormat="1" x14ac:dyDescent="0.2">
      <c r="A1190" s="80"/>
      <c r="B1190" s="124"/>
      <c r="C1190" s="125"/>
      <c r="D1190" s="125"/>
      <c r="E1190" s="125"/>
    </row>
    <row r="1191" spans="1:5" s="137" customFormat="1" x14ac:dyDescent="0.2">
      <c r="A1191" s="80"/>
      <c r="B1191" s="124"/>
      <c r="C1191" s="125"/>
      <c r="D1191" s="125"/>
      <c r="E1191" s="125"/>
    </row>
    <row r="1192" spans="1:5" s="137" customFormat="1" x14ac:dyDescent="0.2">
      <c r="A1192" s="80"/>
      <c r="B1192" s="124"/>
      <c r="C1192" s="125"/>
      <c r="D1192" s="125"/>
      <c r="E1192" s="125"/>
    </row>
    <row r="1193" spans="1:5" s="137" customFormat="1" x14ac:dyDescent="0.2">
      <c r="A1193" s="80"/>
      <c r="B1193" s="124"/>
      <c r="C1193" s="125"/>
      <c r="D1193" s="125"/>
      <c r="E1193" s="125"/>
    </row>
    <row r="1194" spans="1:5" s="137" customFormat="1" x14ac:dyDescent="0.2">
      <c r="A1194" s="80"/>
      <c r="B1194" s="124"/>
      <c r="C1194" s="125"/>
      <c r="D1194" s="125"/>
      <c r="E1194" s="125"/>
    </row>
    <row r="1195" spans="1:5" s="137" customFormat="1" x14ac:dyDescent="0.2">
      <c r="A1195" s="80"/>
      <c r="B1195" s="124"/>
      <c r="C1195" s="125"/>
      <c r="D1195" s="125"/>
      <c r="E1195" s="125"/>
    </row>
    <row r="1196" spans="1:5" s="137" customFormat="1" x14ac:dyDescent="0.2">
      <c r="A1196" s="80"/>
      <c r="B1196" s="124"/>
      <c r="C1196" s="125"/>
      <c r="D1196" s="125"/>
      <c r="E1196" s="125"/>
    </row>
    <row r="1197" spans="1:5" s="137" customFormat="1" x14ac:dyDescent="0.2">
      <c r="A1197" s="80"/>
      <c r="B1197" s="124"/>
      <c r="C1197" s="125"/>
      <c r="D1197" s="125"/>
      <c r="E1197" s="125"/>
    </row>
    <row r="1198" spans="1:5" s="137" customFormat="1" x14ac:dyDescent="0.2">
      <c r="A1198" s="80"/>
      <c r="B1198" s="124"/>
      <c r="C1198" s="125"/>
      <c r="D1198" s="125"/>
      <c r="E1198" s="125"/>
    </row>
    <row r="1199" spans="1:5" s="137" customFormat="1" x14ac:dyDescent="0.2">
      <c r="A1199" s="80"/>
      <c r="B1199" s="124"/>
      <c r="C1199" s="125"/>
      <c r="D1199" s="125"/>
      <c r="E1199" s="125"/>
    </row>
    <row r="1200" spans="1:5" s="137" customFormat="1" x14ac:dyDescent="0.2">
      <c r="A1200" s="80"/>
      <c r="B1200" s="124"/>
      <c r="C1200" s="125"/>
      <c r="D1200" s="125"/>
      <c r="E1200" s="125"/>
    </row>
    <row r="1201" spans="1:5" s="137" customFormat="1" x14ac:dyDescent="0.2">
      <c r="A1201" s="80"/>
      <c r="B1201" s="124"/>
      <c r="C1201" s="125"/>
      <c r="D1201" s="125"/>
      <c r="E1201" s="125"/>
    </row>
    <row r="1202" spans="1:5" s="137" customFormat="1" x14ac:dyDescent="0.2">
      <c r="A1202" s="80"/>
      <c r="B1202" s="124"/>
      <c r="C1202" s="125"/>
      <c r="D1202" s="125"/>
      <c r="E1202" s="125"/>
    </row>
    <row r="1203" spans="1:5" s="137" customFormat="1" x14ac:dyDescent="0.2">
      <c r="A1203" s="80"/>
      <c r="B1203" s="124"/>
      <c r="C1203" s="125"/>
      <c r="D1203" s="125"/>
      <c r="E1203" s="125"/>
    </row>
    <row r="1204" spans="1:5" s="137" customFormat="1" x14ac:dyDescent="0.2">
      <c r="A1204" s="80"/>
      <c r="B1204" s="124"/>
      <c r="C1204" s="125"/>
      <c r="D1204" s="125"/>
      <c r="E1204" s="125"/>
    </row>
    <row r="1205" spans="1:5" s="137" customFormat="1" x14ac:dyDescent="0.2">
      <c r="A1205" s="80"/>
      <c r="B1205" s="124"/>
      <c r="C1205" s="125"/>
      <c r="D1205" s="125"/>
      <c r="E1205" s="125"/>
    </row>
    <row r="1206" spans="1:5" s="137" customFormat="1" x14ac:dyDescent="0.2">
      <c r="A1206" s="80"/>
      <c r="B1206" s="124"/>
      <c r="C1206" s="125"/>
      <c r="D1206" s="125"/>
      <c r="E1206" s="125"/>
    </row>
    <row r="1207" spans="1:5" s="137" customFormat="1" x14ac:dyDescent="0.2">
      <c r="A1207" s="80"/>
      <c r="B1207" s="124"/>
      <c r="C1207" s="125"/>
      <c r="D1207" s="125"/>
      <c r="E1207" s="125"/>
    </row>
    <row r="1208" spans="1:5" s="137" customFormat="1" x14ac:dyDescent="0.2">
      <c r="A1208" s="80"/>
      <c r="B1208" s="124"/>
      <c r="C1208" s="125"/>
      <c r="D1208" s="125"/>
      <c r="E1208" s="125"/>
    </row>
    <row r="1209" spans="1:5" s="137" customFormat="1" x14ac:dyDescent="0.2">
      <c r="A1209" s="80"/>
      <c r="B1209" s="124"/>
      <c r="C1209" s="125"/>
      <c r="D1209" s="125"/>
      <c r="E1209" s="125"/>
    </row>
    <row r="1210" spans="1:5" s="137" customFormat="1" x14ac:dyDescent="0.2">
      <c r="A1210" s="80"/>
      <c r="B1210" s="124"/>
      <c r="C1210" s="125"/>
      <c r="D1210" s="125"/>
      <c r="E1210" s="125"/>
    </row>
    <row r="1211" spans="1:5" s="137" customFormat="1" x14ac:dyDescent="0.2">
      <c r="A1211" s="80"/>
      <c r="B1211" s="124"/>
      <c r="C1211" s="125"/>
      <c r="D1211" s="125"/>
      <c r="E1211" s="125"/>
    </row>
    <row r="1212" spans="1:5" s="137" customFormat="1" x14ac:dyDescent="0.2">
      <c r="A1212" s="80"/>
      <c r="B1212" s="124"/>
      <c r="C1212" s="125"/>
      <c r="D1212" s="125"/>
      <c r="E1212" s="125"/>
    </row>
    <row r="1213" spans="1:5" s="137" customFormat="1" x14ac:dyDescent="0.2">
      <c r="A1213" s="80"/>
      <c r="B1213" s="124"/>
      <c r="C1213" s="125"/>
      <c r="D1213" s="125"/>
      <c r="E1213" s="125"/>
    </row>
    <row r="1214" spans="1:5" s="137" customFormat="1" x14ac:dyDescent="0.2">
      <c r="A1214" s="80"/>
      <c r="B1214" s="124"/>
      <c r="C1214" s="125"/>
      <c r="D1214" s="125"/>
      <c r="E1214" s="125"/>
    </row>
    <row r="1215" spans="1:5" s="137" customFormat="1" x14ac:dyDescent="0.2">
      <c r="A1215" s="80"/>
      <c r="B1215" s="124"/>
      <c r="C1215" s="125"/>
      <c r="D1215" s="125"/>
      <c r="E1215" s="125"/>
    </row>
    <row r="1216" spans="1:5" s="137" customFormat="1" x14ac:dyDescent="0.2">
      <c r="A1216" s="80"/>
      <c r="B1216" s="124"/>
      <c r="C1216" s="125"/>
      <c r="D1216" s="125"/>
      <c r="E1216" s="125"/>
    </row>
    <row r="1217" spans="1:5" s="137" customFormat="1" x14ac:dyDescent="0.2">
      <c r="A1217" s="80"/>
      <c r="B1217" s="124"/>
      <c r="C1217" s="125"/>
      <c r="D1217" s="125"/>
      <c r="E1217" s="125"/>
    </row>
    <row r="1218" spans="1:5" s="137" customFormat="1" x14ac:dyDescent="0.2">
      <c r="A1218" s="80"/>
      <c r="B1218" s="124"/>
      <c r="C1218" s="125"/>
      <c r="D1218" s="125"/>
      <c r="E1218" s="125"/>
    </row>
    <row r="1219" spans="1:5" s="137" customFormat="1" x14ac:dyDescent="0.2">
      <c r="A1219" s="80"/>
      <c r="B1219" s="124"/>
      <c r="C1219" s="125"/>
      <c r="D1219" s="125"/>
      <c r="E1219" s="125"/>
    </row>
    <row r="1220" spans="1:5" s="137" customFormat="1" x14ac:dyDescent="0.2">
      <c r="A1220" s="80"/>
      <c r="B1220" s="124"/>
      <c r="C1220" s="125"/>
      <c r="D1220" s="125"/>
      <c r="E1220" s="125"/>
    </row>
    <row r="1221" spans="1:5" s="137" customFormat="1" x14ac:dyDescent="0.2">
      <c r="A1221" s="80"/>
      <c r="B1221" s="124"/>
      <c r="C1221" s="125"/>
      <c r="D1221" s="125"/>
      <c r="E1221" s="125"/>
    </row>
    <row r="1222" spans="1:5" s="137" customFormat="1" x14ac:dyDescent="0.2">
      <c r="A1222" s="80"/>
      <c r="B1222" s="124"/>
      <c r="C1222" s="125"/>
      <c r="D1222" s="125"/>
      <c r="E1222" s="125"/>
    </row>
    <row r="1223" spans="1:5" s="137" customFormat="1" x14ac:dyDescent="0.2">
      <c r="A1223" s="80"/>
      <c r="B1223" s="124"/>
      <c r="C1223" s="125"/>
      <c r="D1223" s="125"/>
      <c r="E1223" s="125"/>
    </row>
    <row r="1224" spans="1:5" s="137" customFormat="1" x14ac:dyDescent="0.2">
      <c r="A1224" s="80"/>
      <c r="B1224" s="124"/>
      <c r="C1224" s="125"/>
      <c r="D1224" s="125"/>
      <c r="E1224" s="125"/>
    </row>
    <row r="1225" spans="1:5" s="137" customFormat="1" x14ac:dyDescent="0.2">
      <c r="A1225" s="80"/>
      <c r="B1225" s="124"/>
      <c r="C1225" s="125"/>
      <c r="D1225" s="125"/>
      <c r="E1225" s="125"/>
    </row>
    <row r="1226" spans="1:5" s="137" customFormat="1" x14ac:dyDescent="0.2">
      <c r="A1226" s="80"/>
      <c r="B1226" s="124"/>
      <c r="C1226" s="125"/>
      <c r="D1226" s="125"/>
      <c r="E1226" s="125"/>
    </row>
    <row r="1227" spans="1:5" s="137" customFormat="1" x14ac:dyDescent="0.2">
      <c r="A1227" s="80"/>
      <c r="B1227" s="124"/>
      <c r="C1227" s="125"/>
      <c r="D1227" s="125"/>
      <c r="E1227" s="125"/>
    </row>
    <row r="1228" spans="1:5" s="137" customFormat="1" x14ac:dyDescent="0.2">
      <c r="A1228" s="80"/>
      <c r="B1228" s="124"/>
      <c r="C1228" s="125"/>
      <c r="D1228" s="125"/>
      <c r="E1228" s="125"/>
    </row>
    <row r="1229" spans="1:5" s="137" customFormat="1" x14ac:dyDescent="0.2">
      <c r="A1229" s="80"/>
      <c r="B1229" s="124"/>
      <c r="C1229" s="125"/>
      <c r="D1229" s="125"/>
      <c r="E1229" s="125"/>
    </row>
    <row r="1230" spans="1:5" s="137" customFormat="1" x14ac:dyDescent="0.2">
      <c r="A1230" s="80"/>
      <c r="B1230" s="124"/>
      <c r="C1230" s="125"/>
      <c r="D1230" s="125"/>
      <c r="E1230" s="125"/>
    </row>
    <row r="1231" spans="1:5" s="137" customFormat="1" x14ac:dyDescent="0.2">
      <c r="A1231" s="80"/>
      <c r="B1231" s="124"/>
      <c r="C1231" s="125"/>
      <c r="D1231" s="125"/>
      <c r="E1231" s="125"/>
    </row>
    <row r="1232" spans="1:5" s="137" customFormat="1" x14ac:dyDescent="0.2">
      <c r="A1232" s="80"/>
      <c r="B1232" s="124"/>
      <c r="C1232" s="125"/>
      <c r="D1232" s="125"/>
      <c r="E1232" s="125"/>
    </row>
    <row r="1233" spans="1:5" s="137" customFormat="1" x14ac:dyDescent="0.2">
      <c r="A1233" s="80"/>
      <c r="B1233" s="124"/>
      <c r="C1233" s="125"/>
      <c r="D1233" s="125"/>
      <c r="E1233" s="125"/>
    </row>
    <row r="1234" spans="1:5" s="137" customFormat="1" x14ac:dyDescent="0.2">
      <c r="A1234" s="80"/>
      <c r="B1234" s="124"/>
      <c r="C1234" s="125"/>
      <c r="D1234" s="125"/>
      <c r="E1234" s="125"/>
    </row>
    <row r="1235" spans="1:5" s="137" customFormat="1" x14ac:dyDescent="0.2">
      <c r="A1235" s="80"/>
      <c r="B1235" s="124"/>
      <c r="C1235" s="125"/>
      <c r="D1235" s="125"/>
      <c r="E1235" s="125"/>
    </row>
    <row r="1236" spans="1:5" s="137" customFormat="1" x14ac:dyDescent="0.2">
      <c r="A1236" s="80"/>
      <c r="B1236" s="124"/>
      <c r="C1236" s="125"/>
      <c r="D1236" s="125"/>
      <c r="E1236" s="125"/>
    </row>
    <row r="1237" spans="1:5" s="137" customFormat="1" x14ac:dyDescent="0.2">
      <c r="A1237" s="80"/>
      <c r="B1237" s="124"/>
      <c r="C1237" s="125"/>
      <c r="D1237" s="125"/>
      <c r="E1237" s="125"/>
    </row>
    <row r="1238" spans="1:5" s="137" customFormat="1" x14ac:dyDescent="0.2">
      <c r="A1238" s="80"/>
      <c r="B1238" s="124"/>
      <c r="C1238" s="125"/>
      <c r="D1238" s="125"/>
      <c r="E1238" s="125"/>
    </row>
    <row r="1239" spans="1:5" s="137" customFormat="1" x14ac:dyDescent="0.2">
      <c r="A1239" s="80"/>
      <c r="B1239" s="124"/>
      <c r="C1239" s="125"/>
      <c r="D1239" s="125"/>
      <c r="E1239" s="125"/>
    </row>
    <row r="1240" spans="1:5" s="137" customFormat="1" x14ac:dyDescent="0.2">
      <c r="A1240" s="80"/>
      <c r="B1240" s="124"/>
      <c r="C1240" s="125"/>
      <c r="D1240" s="125"/>
      <c r="E1240" s="125"/>
    </row>
    <row r="1241" spans="1:5" s="137" customFormat="1" x14ac:dyDescent="0.2">
      <c r="A1241" s="80"/>
      <c r="B1241" s="124"/>
      <c r="C1241" s="125"/>
      <c r="D1241" s="125"/>
      <c r="E1241" s="125"/>
    </row>
    <row r="1242" spans="1:5" s="137" customFormat="1" x14ac:dyDescent="0.2">
      <c r="A1242" s="80"/>
      <c r="B1242" s="124"/>
      <c r="C1242" s="125"/>
      <c r="D1242" s="125"/>
      <c r="E1242" s="125"/>
    </row>
    <row r="1243" spans="1:5" s="137" customFormat="1" x14ac:dyDescent="0.2">
      <c r="A1243" s="80"/>
      <c r="B1243" s="124"/>
      <c r="C1243" s="125"/>
      <c r="D1243" s="125"/>
      <c r="E1243" s="125"/>
    </row>
    <row r="1244" spans="1:5" s="137" customFormat="1" x14ac:dyDescent="0.2">
      <c r="A1244" s="80"/>
      <c r="B1244" s="124"/>
      <c r="C1244" s="125"/>
      <c r="D1244" s="125"/>
      <c r="E1244" s="125"/>
    </row>
    <row r="1245" spans="1:5" s="137" customFormat="1" x14ac:dyDescent="0.2">
      <c r="A1245" s="80"/>
      <c r="B1245" s="124"/>
      <c r="C1245" s="125"/>
      <c r="D1245" s="125"/>
      <c r="E1245" s="125"/>
    </row>
    <row r="1246" spans="1:5" s="137" customFormat="1" x14ac:dyDescent="0.2">
      <c r="A1246" s="80"/>
      <c r="B1246" s="124"/>
      <c r="C1246" s="125"/>
      <c r="D1246" s="125"/>
      <c r="E1246" s="125"/>
    </row>
    <row r="1247" spans="1:5" s="137" customFormat="1" x14ac:dyDescent="0.2">
      <c r="A1247" s="80"/>
      <c r="B1247" s="124"/>
      <c r="C1247" s="125"/>
      <c r="D1247" s="125"/>
      <c r="E1247" s="125"/>
    </row>
    <row r="1248" spans="1:5" s="137" customFormat="1" x14ac:dyDescent="0.2">
      <c r="A1248" s="80"/>
      <c r="B1248" s="124"/>
      <c r="C1248" s="125"/>
      <c r="D1248" s="125"/>
      <c r="E1248" s="125"/>
    </row>
    <row r="1249" spans="1:5" s="137" customFormat="1" x14ac:dyDescent="0.2">
      <c r="A1249" s="80"/>
      <c r="B1249" s="124"/>
      <c r="C1249" s="125"/>
      <c r="D1249" s="125"/>
      <c r="E1249" s="125"/>
    </row>
    <row r="1250" spans="1:5" s="137" customFormat="1" x14ac:dyDescent="0.2">
      <c r="A1250" s="80"/>
      <c r="B1250" s="124"/>
      <c r="C1250" s="125"/>
      <c r="D1250" s="125"/>
      <c r="E1250" s="125"/>
    </row>
    <row r="1251" spans="1:5" s="137" customFormat="1" x14ac:dyDescent="0.2">
      <c r="A1251" s="80"/>
      <c r="B1251" s="124"/>
      <c r="C1251" s="125"/>
      <c r="D1251" s="125"/>
      <c r="E1251" s="125"/>
    </row>
    <row r="1252" spans="1:5" s="137" customFormat="1" x14ac:dyDescent="0.2">
      <c r="A1252" s="80"/>
      <c r="B1252" s="124"/>
      <c r="C1252" s="125"/>
      <c r="D1252" s="125"/>
      <c r="E1252" s="125"/>
    </row>
    <row r="1253" spans="1:5" s="137" customFormat="1" x14ac:dyDescent="0.2">
      <c r="A1253" s="80"/>
      <c r="B1253" s="124"/>
      <c r="C1253" s="125"/>
      <c r="D1253" s="125"/>
      <c r="E1253" s="125"/>
    </row>
    <row r="1254" spans="1:5" s="137" customFormat="1" x14ac:dyDescent="0.2">
      <c r="A1254" s="80"/>
      <c r="B1254" s="124"/>
      <c r="C1254" s="125"/>
      <c r="D1254" s="125"/>
      <c r="E1254" s="125"/>
    </row>
    <row r="1255" spans="1:5" s="137" customFormat="1" x14ac:dyDescent="0.2">
      <c r="A1255" s="80"/>
      <c r="B1255" s="124"/>
      <c r="C1255" s="125"/>
      <c r="D1255" s="125"/>
      <c r="E1255" s="125"/>
    </row>
    <row r="1256" spans="1:5" s="137" customFormat="1" x14ac:dyDescent="0.2">
      <c r="A1256" s="80"/>
      <c r="B1256" s="124"/>
      <c r="C1256" s="125"/>
      <c r="D1256" s="125"/>
      <c r="E1256" s="125"/>
    </row>
    <row r="1257" spans="1:5" s="137" customFormat="1" x14ac:dyDescent="0.2">
      <c r="A1257" s="80"/>
      <c r="B1257" s="124"/>
      <c r="C1257" s="125"/>
      <c r="D1257" s="125"/>
      <c r="E1257" s="125"/>
    </row>
    <row r="1258" spans="1:5" s="137" customFormat="1" x14ac:dyDescent="0.2">
      <c r="A1258" s="80"/>
      <c r="B1258" s="124"/>
      <c r="C1258" s="125"/>
      <c r="D1258" s="125"/>
      <c r="E1258" s="125"/>
    </row>
    <row r="1259" spans="1:5" s="137" customFormat="1" x14ac:dyDescent="0.2">
      <c r="A1259" s="80"/>
      <c r="B1259" s="124"/>
      <c r="C1259" s="125"/>
      <c r="D1259" s="125"/>
      <c r="E1259" s="125"/>
    </row>
    <row r="1260" spans="1:5" s="137" customFormat="1" x14ac:dyDescent="0.2">
      <c r="A1260" s="80"/>
      <c r="B1260" s="124"/>
      <c r="C1260" s="125"/>
      <c r="D1260" s="125"/>
      <c r="E1260" s="125"/>
    </row>
    <row r="1261" spans="1:5" s="137" customFormat="1" x14ac:dyDescent="0.2">
      <c r="A1261" s="80"/>
      <c r="B1261" s="124"/>
      <c r="C1261" s="125"/>
      <c r="D1261" s="125"/>
      <c r="E1261" s="125"/>
    </row>
    <row r="1262" spans="1:5" s="137" customFormat="1" x14ac:dyDescent="0.2">
      <c r="A1262" s="80"/>
      <c r="B1262" s="124"/>
      <c r="C1262" s="125"/>
      <c r="D1262" s="125"/>
      <c r="E1262" s="125"/>
    </row>
    <row r="1263" spans="1:5" s="137" customFormat="1" x14ac:dyDescent="0.2">
      <c r="A1263" s="80"/>
      <c r="B1263" s="124"/>
      <c r="C1263" s="125"/>
      <c r="D1263" s="125"/>
      <c r="E1263" s="125"/>
    </row>
    <row r="1264" spans="1:5" s="137" customFormat="1" x14ac:dyDescent="0.2">
      <c r="A1264" s="80"/>
      <c r="B1264" s="124"/>
      <c r="C1264" s="125"/>
      <c r="D1264" s="125"/>
      <c r="E1264" s="125"/>
    </row>
    <row r="1265" spans="1:5" s="137" customFormat="1" x14ac:dyDescent="0.2">
      <c r="A1265" s="80"/>
      <c r="B1265" s="124"/>
      <c r="C1265" s="125"/>
      <c r="D1265" s="125"/>
      <c r="E1265" s="125"/>
    </row>
    <row r="1266" spans="1:5" s="137" customFormat="1" x14ac:dyDescent="0.2">
      <c r="A1266" s="80"/>
      <c r="B1266" s="124"/>
      <c r="C1266" s="125"/>
      <c r="D1266" s="125"/>
      <c r="E1266" s="125"/>
    </row>
    <row r="1267" spans="1:5" s="137" customFormat="1" x14ac:dyDescent="0.2">
      <c r="A1267" s="80"/>
      <c r="B1267" s="124"/>
      <c r="C1267" s="125"/>
      <c r="D1267" s="125"/>
      <c r="E1267" s="125"/>
    </row>
    <row r="1268" spans="1:5" s="137" customFormat="1" x14ac:dyDescent="0.2">
      <c r="A1268" s="80"/>
      <c r="B1268" s="124"/>
      <c r="C1268" s="125"/>
      <c r="D1268" s="125"/>
      <c r="E1268" s="125"/>
    </row>
    <row r="1269" spans="1:5" s="137" customFormat="1" x14ac:dyDescent="0.2">
      <c r="A1269" s="80"/>
      <c r="B1269" s="124"/>
      <c r="C1269" s="125"/>
      <c r="D1269" s="125"/>
      <c r="E1269" s="125"/>
    </row>
    <row r="1270" spans="1:5" s="137" customFormat="1" x14ac:dyDescent="0.2">
      <c r="A1270" s="80"/>
      <c r="B1270" s="124"/>
      <c r="C1270" s="125"/>
      <c r="D1270" s="125"/>
      <c r="E1270" s="125"/>
    </row>
    <row r="1271" spans="1:5" s="137" customFormat="1" x14ac:dyDescent="0.2">
      <c r="A1271" s="80"/>
      <c r="B1271" s="124"/>
      <c r="C1271" s="125"/>
      <c r="D1271" s="125"/>
      <c r="E1271" s="125"/>
    </row>
    <row r="1272" spans="1:5" s="137" customFormat="1" x14ac:dyDescent="0.2">
      <c r="A1272" s="80"/>
      <c r="B1272" s="124"/>
      <c r="C1272" s="125"/>
      <c r="D1272" s="125"/>
      <c r="E1272" s="125"/>
    </row>
    <row r="1273" spans="1:5" s="137" customFormat="1" x14ac:dyDescent="0.2">
      <c r="A1273" s="80"/>
      <c r="B1273" s="124"/>
      <c r="C1273" s="125"/>
      <c r="D1273" s="125"/>
      <c r="E1273" s="125"/>
    </row>
    <row r="1274" spans="1:5" s="137" customFormat="1" x14ac:dyDescent="0.2">
      <c r="A1274" s="80"/>
      <c r="B1274" s="124"/>
      <c r="C1274" s="125"/>
      <c r="D1274" s="125"/>
      <c r="E1274" s="125"/>
    </row>
    <row r="1275" spans="1:5" s="137" customFormat="1" x14ac:dyDescent="0.2">
      <c r="A1275" s="80"/>
      <c r="B1275" s="124"/>
      <c r="C1275" s="125"/>
      <c r="D1275" s="125"/>
      <c r="E1275" s="125"/>
    </row>
    <row r="1276" spans="1:5" s="137" customFormat="1" x14ac:dyDescent="0.2">
      <c r="A1276" s="80"/>
      <c r="B1276" s="124"/>
      <c r="C1276" s="125"/>
      <c r="D1276" s="125"/>
      <c r="E1276" s="125"/>
    </row>
    <row r="1277" spans="1:5" s="137" customFormat="1" x14ac:dyDescent="0.2">
      <c r="A1277" s="80"/>
      <c r="B1277" s="124"/>
      <c r="C1277" s="125"/>
      <c r="D1277" s="125"/>
      <c r="E1277" s="125"/>
    </row>
    <row r="1278" spans="1:5" s="137" customFormat="1" x14ac:dyDescent="0.2">
      <c r="A1278" s="80"/>
      <c r="B1278" s="124"/>
      <c r="C1278" s="125"/>
      <c r="D1278" s="125"/>
      <c r="E1278" s="125"/>
    </row>
    <row r="1279" spans="1:5" s="137" customFormat="1" x14ac:dyDescent="0.2">
      <c r="A1279" s="80"/>
      <c r="B1279" s="124"/>
      <c r="C1279" s="125"/>
      <c r="D1279" s="125"/>
      <c r="E1279" s="125"/>
    </row>
    <row r="1280" spans="1:5" s="137" customFormat="1" x14ac:dyDescent="0.2">
      <c r="A1280" s="80"/>
      <c r="B1280" s="124"/>
      <c r="C1280" s="125"/>
      <c r="D1280" s="125"/>
      <c r="E1280" s="125"/>
    </row>
    <row r="1281" spans="1:5" s="137" customFormat="1" x14ac:dyDescent="0.2">
      <c r="A1281" s="80"/>
      <c r="B1281" s="124"/>
      <c r="C1281" s="125"/>
      <c r="D1281" s="125"/>
      <c r="E1281" s="125"/>
    </row>
    <row r="1282" spans="1:5" s="137" customFormat="1" x14ac:dyDescent="0.2">
      <c r="A1282" s="80"/>
      <c r="B1282" s="124"/>
      <c r="C1282" s="125"/>
      <c r="D1282" s="125"/>
      <c r="E1282" s="125"/>
    </row>
    <row r="1283" spans="1:5" s="137" customFormat="1" x14ac:dyDescent="0.2">
      <c r="A1283" s="80"/>
      <c r="B1283" s="124"/>
      <c r="C1283" s="125"/>
      <c r="D1283" s="125"/>
      <c r="E1283" s="125"/>
    </row>
    <row r="1284" spans="1:5" s="137" customFormat="1" x14ac:dyDescent="0.2">
      <c r="A1284" s="80"/>
      <c r="B1284" s="124"/>
      <c r="C1284" s="125"/>
      <c r="D1284" s="125"/>
      <c r="E1284" s="125"/>
    </row>
    <row r="1285" spans="1:5" s="137" customFormat="1" x14ac:dyDescent="0.2">
      <c r="A1285" s="80"/>
      <c r="B1285" s="124"/>
      <c r="C1285" s="125"/>
      <c r="D1285" s="125"/>
      <c r="E1285" s="125"/>
    </row>
    <row r="1286" spans="1:5" s="137" customFormat="1" x14ac:dyDescent="0.2">
      <c r="A1286" s="80"/>
      <c r="B1286" s="124"/>
      <c r="C1286" s="125"/>
      <c r="D1286" s="125"/>
      <c r="E1286" s="125"/>
    </row>
    <row r="1287" spans="1:5" s="137" customFormat="1" x14ac:dyDescent="0.2">
      <c r="A1287" s="80"/>
      <c r="B1287" s="124"/>
      <c r="C1287" s="125"/>
      <c r="D1287" s="125"/>
      <c r="E1287" s="125"/>
    </row>
    <row r="1288" spans="1:5" s="137" customFormat="1" x14ac:dyDescent="0.2">
      <c r="A1288" s="80"/>
      <c r="B1288" s="124"/>
      <c r="C1288" s="125"/>
      <c r="D1288" s="125"/>
      <c r="E1288" s="125"/>
    </row>
    <row r="1289" spans="1:5" s="137" customFormat="1" x14ac:dyDescent="0.2">
      <c r="A1289" s="80"/>
      <c r="B1289" s="124"/>
      <c r="C1289" s="125"/>
      <c r="D1289" s="125"/>
      <c r="E1289" s="125"/>
    </row>
    <row r="1290" spans="1:5" s="137" customFormat="1" x14ac:dyDescent="0.2">
      <c r="A1290" s="80"/>
      <c r="B1290" s="124"/>
      <c r="C1290" s="125"/>
      <c r="D1290" s="125"/>
      <c r="E1290" s="125"/>
    </row>
    <row r="1291" spans="1:5" s="137" customFormat="1" x14ac:dyDescent="0.2">
      <c r="A1291" s="80"/>
      <c r="B1291" s="124"/>
      <c r="C1291" s="125"/>
      <c r="D1291" s="125"/>
      <c r="E1291" s="125"/>
    </row>
    <row r="1292" spans="1:5" s="137" customFormat="1" x14ac:dyDescent="0.2">
      <c r="A1292" s="80"/>
      <c r="B1292" s="124"/>
      <c r="C1292" s="125"/>
      <c r="D1292" s="125"/>
      <c r="E1292" s="125"/>
    </row>
    <row r="1293" spans="1:5" s="137" customFormat="1" x14ac:dyDescent="0.2">
      <c r="A1293" s="80"/>
      <c r="B1293" s="124"/>
      <c r="C1293" s="125"/>
      <c r="D1293" s="125"/>
      <c r="E1293" s="125"/>
    </row>
    <row r="1294" spans="1:5" s="137" customFormat="1" x14ac:dyDescent="0.2">
      <c r="A1294" s="80"/>
      <c r="B1294" s="124"/>
      <c r="C1294" s="125"/>
      <c r="D1294" s="125"/>
      <c r="E1294" s="125"/>
    </row>
    <row r="1295" spans="1:5" s="137" customFormat="1" x14ac:dyDescent="0.2">
      <c r="A1295" s="80"/>
      <c r="B1295" s="124"/>
      <c r="C1295" s="125"/>
      <c r="D1295" s="125"/>
      <c r="E1295" s="125"/>
    </row>
    <row r="1296" spans="1:5" s="137" customFormat="1" x14ac:dyDescent="0.2">
      <c r="A1296" s="80"/>
      <c r="B1296" s="124"/>
      <c r="C1296" s="125"/>
      <c r="D1296" s="125"/>
      <c r="E1296" s="125"/>
    </row>
    <row r="1297" spans="1:5" s="137" customFormat="1" x14ac:dyDescent="0.2">
      <c r="A1297" s="80"/>
      <c r="B1297" s="124"/>
      <c r="C1297" s="125"/>
      <c r="D1297" s="125"/>
      <c r="E1297" s="125"/>
    </row>
    <row r="1298" spans="1:5" s="137" customFormat="1" x14ac:dyDescent="0.2">
      <c r="A1298" s="80"/>
      <c r="B1298" s="124"/>
      <c r="C1298" s="125"/>
      <c r="D1298" s="125"/>
      <c r="E1298" s="125"/>
    </row>
    <row r="1299" spans="1:5" s="137" customFormat="1" x14ac:dyDescent="0.2">
      <c r="A1299" s="80"/>
      <c r="B1299" s="124"/>
      <c r="C1299" s="125"/>
      <c r="D1299" s="125"/>
      <c r="E1299" s="125"/>
    </row>
    <row r="1300" spans="1:5" s="137" customFormat="1" x14ac:dyDescent="0.2">
      <c r="A1300" s="80"/>
      <c r="B1300" s="124"/>
      <c r="C1300" s="125"/>
      <c r="D1300" s="125"/>
      <c r="E1300" s="125"/>
    </row>
    <row r="1301" spans="1:5" s="137" customFormat="1" x14ac:dyDescent="0.2">
      <c r="A1301" s="80"/>
      <c r="B1301" s="124"/>
      <c r="C1301" s="125"/>
      <c r="D1301" s="125"/>
      <c r="E1301" s="125"/>
    </row>
    <row r="1302" spans="1:5" s="137" customFormat="1" x14ac:dyDescent="0.2">
      <c r="A1302" s="80"/>
      <c r="B1302" s="124"/>
      <c r="C1302" s="125"/>
      <c r="D1302" s="125"/>
      <c r="E1302" s="125"/>
    </row>
    <row r="1303" spans="1:5" s="137" customFormat="1" x14ac:dyDescent="0.2">
      <c r="A1303" s="80"/>
      <c r="B1303" s="124"/>
      <c r="C1303" s="125"/>
      <c r="D1303" s="125"/>
      <c r="E1303" s="125"/>
    </row>
    <row r="1304" spans="1:5" s="137" customFormat="1" x14ac:dyDescent="0.2">
      <c r="A1304" s="80"/>
      <c r="B1304" s="124"/>
      <c r="C1304" s="125"/>
      <c r="D1304" s="125"/>
      <c r="E1304" s="125"/>
    </row>
    <row r="1305" spans="1:5" s="137" customFormat="1" x14ac:dyDescent="0.2">
      <c r="A1305" s="80"/>
      <c r="B1305" s="124"/>
      <c r="C1305" s="125"/>
      <c r="D1305" s="125"/>
      <c r="E1305" s="125"/>
    </row>
    <row r="1306" spans="1:5" s="137" customFormat="1" x14ac:dyDescent="0.2">
      <c r="A1306" s="80"/>
      <c r="B1306" s="124"/>
      <c r="C1306" s="125"/>
      <c r="D1306" s="125"/>
      <c r="E1306" s="125"/>
    </row>
    <row r="1307" spans="1:5" s="137" customFormat="1" x14ac:dyDescent="0.2">
      <c r="A1307" s="80"/>
      <c r="B1307" s="124"/>
      <c r="C1307" s="125"/>
      <c r="D1307" s="125"/>
      <c r="E1307" s="125"/>
    </row>
    <row r="1308" spans="1:5" s="137" customFormat="1" x14ac:dyDescent="0.2">
      <c r="A1308" s="80"/>
      <c r="B1308" s="124"/>
      <c r="C1308" s="125"/>
      <c r="D1308" s="125"/>
      <c r="E1308" s="125"/>
    </row>
    <row r="1309" spans="1:5" s="137" customFormat="1" x14ac:dyDescent="0.2">
      <c r="A1309" s="80"/>
      <c r="B1309" s="124"/>
      <c r="C1309" s="125"/>
      <c r="D1309" s="125"/>
      <c r="E1309" s="125"/>
    </row>
    <row r="1310" spans="1:5" s="137" customFormat="1" x14ac:dyDescent="0.2">
      <c r="A1310" s="80"/>
      <c r="B1310" s="124"/>
      <c r="C1310" s="125"/>
      <c r="D1310" s="125"/>
      <c r="E1310" s="125"/>
    </row>
    <row r="1311" spans="1:5" s="137" customFormat="1" x14ac:dyDescent="0.2">
      <c r="A1311" s="80"/>
      <c r="B1311" s="124"/>
      <c r="C1311" s="125"/>
      <c r="D1311" s="125"/>
      <c r="E1311" s="125"/>
    </row>
    <row r="1312" spans="1:5" s="137" customFormat="1" x14ac:dyDescent="0.2">
      <c r="A1312" s="80"/>
      <c r="B1312" s="124"/>
      <c r="C1312" s="125"/>
      <c r="D1312" s="125"/>
      <c r="E1312" s="125"/>
    </row>
    <row r="1313" spans="1:5" s="137" customFormat="1" x14ac:dyDescent="0.2">
      <c r="A1313" s="80"/>
      <c r="B1313" s="124"/>
      <c r="C1313" s="125"/>
      <c r="D1313" s="125"/>
      <c r="E1313" s="125"/>
    </row>
    <row r="1314" spans="1:5" s="137" customFormat="1" x14ac:dyDescent="0.2">
      <c r="A1314" s="80"/>
      <c r="B1314" s="124"/>
      <c r="C1314" s="125"/>
      <c r="D1314" s="125"/>
      <c r="E1314" s="125"/>
    </row>
    <row r="1315" spans="1:5" s="137" customFormat="1" x14ac:dyDescent="0.2">
      <c r="A1315" s="80"/>
      <c r="B1315" s="124"/>
      <c r="C1315" s="125"/>
      <c r="D1315" s="125"/>
      <c r="E1315" s="125"/>
    </row>
    <row r="1316" spans="1:5" s="137" customFormat="1" x14ac:dyDescent="0.2">
      <c r="A1316" s="80"/>
      <c r="B1316" s="124"/>
      <c r="C1316" s="125"/>
      <c r="D1316" s="125"/>
      <c r="E1316" s="125"/>
    </row>
    <row r="1317" spans="1:5" s="137" customFormat="1" x14ac:dyDescent="0.2">
      <c r="A1317" s="80"/>
      <c r="B1317" s="124"/>
      <c r="C1317" s="125"/>
      <c r="D1317" s="125"/>
      <c r="E1317" s="125"/>
    </row>
    <row r="1318" spans="1:5" s="137" customFormat="1" x14ac:dyDescent="0.2">
      <c r="A1318" s="80"/>
      <c r="B1318" s="124"/>
      <c r="C1318" s="125"/>
      <c r="D1318" s="125"/>
      <c r="E1318" s="125"/>
    </row>
    <row r="1319" spans="1:5" s="137" customFormat="1" x14ac:dyDescent="0.2">
      <c r="A1319" s="80"/>
      <c r="B1319" s="124"/>
      <c r="C1319" s="125"/>
      <c r="D1319" s="125"/>
      <c r="E1319" s="125"/>
    </row>
    <row r="1320" spans="1:5" s="137" customFormat="1" x14ac:dyDescent="0.2">
      <c r="A1320" s="80"/>
      <c r="B1320" s="124"/>
      <c r="C1320" s="125"/>
      <c r="D1320" s="125"/>
      <c r="E1320" s="125"/>
    </row>
    <row r="1321" spans="1:5" s="137" customFormat="1" x14ac:dyDescent="0.2">
      <c r="A1321" s="80"/>
      <c r="B1321" s="124"/>
      <c r="C1321" s="125"/>
      <c r="D1321" s="125"/>
      <c r="E1321" s="125"/>
    </row>
    <row r="1322" spans="1:5" s="137" customFormat="1" x14ac:dyDescent="0.2">
      <c r="A1322" s="80"/>
      <c r="B1322" s="124"/>
      <c r="C1322" s="125"/>
      <c r="D1322" s="125"/>
      <c r="E1322" s="125"/>
    </row>
    <row r="1323" spans="1:5" s="137" customFormat="1" x14ac:dyDescent="0.2">
      <c r="A1323" s="80"/>
      <c r="B1323" s="124"/>
      <c r="C1323" s="125"/>
      <c r="D1323" s="125"/>
      <c r="E1323" s="125"/>
    </row>
    <row r="1324" spans="1:5" s="137" customFormat="1" x14ac:dyDescent="0.2">
      <c r="A1324" s="80"/>
      <c r="B1324" s="124"/>
      <c r="C1324" s="125"/>
      <c r="D1324" s="125"/>
      <c r="E1324" s="125"/>
    </row>
    <row r="1325" spans="1:5" s="137" customFormat="1" x14ac:dyDescent="0.2">
      <c r="A1325" s="80"/>
      <c r="B1325" s="124"/>
      <c r="C1325" s="125"/>
      <c r="D1325" s="125"/>
      <c r="E1325" s="125"/>
    </row>
    <row r="1326" spans="1:5" s="137" customFormat="1" x14ac:dyDescent="0.2">
      <c r="A1326" s="80"/>
      <c r="B1326" s="124"/>
      <c r="C1326" s="125"/>
      <c r="D1326" s="125"/>
      <c r="E1326" s="125"/>
    </row>
    <row r="1327" spans="1:5" s="137" customFormat="1" x14ac:dyDescent="0.2">
      <c r="A1327" s="80"/>
      <c r="B1327" s="124"/>
      <c r="C1327" s="125"/>
      <c r="D1327" s="125"/>
      <c r="E1327" s="125"/>
    </row>
    <row r="1328" spans="1:5" s="137" customFormat="1" x14ac:dyDescent="0.2">
      <c r="A1328" s="80"/>
      <c r="B1328" s="124"/>
      <c r="C1328" s="125"/>
      <c r="D1328" s="125"/>
      <c r="E1328" s="125"/>
    </row>
    <row r="1329" spans="1:5" s="137" customFormat="1" x14ac:dyDescent="0.2">
      <c r="A1329" s="80"/>
      <c r="B1329" s="124"/>
      <c r="C1329" s="125"/>
      <c r="D1329" s="125"/>
      <c r="E1329" s="125"/>
    </row>
    <row r="1330" spans="1:5" s="137" customFormat="1" x14ac:dyDescent="0.2">
      <c r="A1330" s="80"/>
      <c r="B1330" s="124"/>
      <c r="C1330" s="125"/>
      <c r="D1330" s="125"/>
      <c r="E1330" s="125"/>
    </row>
    <row r="1331" spans="1:5" s="137" customFormat="1" x14ac:dyDescent="0.2">
      <c r="A1331" s="80"/>
      <c r="B1331" s="124"/>
      <c r="C1331" s="125"/>
      <c r="D1331" s="125"/>
      <c r="E1331" s="125"/>
    </row>
    <row r="1332" spans="1:5" s="137" customFormat="1" x14ac:dyDescent="0.2">
      <c r="A1332" s="80"/>
      <c r="B1332" s="124"/>
      <c r="C1332" s="125"/>
      <c r="D1332" s="125"/>
      <c r="E1332" s="125"/>
    </row>
    <row r="1333" spans="1:5" s="137" customFormat="1" x14ac:dyDescent="0.2">
      <c r="A1333" s="80"/>
      <c r="B1333" s="124"/>
      <c r="C1333" s="125"/>
      <c r="D1333" s="125"/>
      <c r="E1333" s="125"/>
    </row>
    <row r="1334" spans="1:5" s="137" customFormat="1" x14ac:dyDescent="0.2">
      <c r="A1334" s="80"/>
      <c r="B1334" s="124"/>
      <c r="C1334" s="125"/>
      <c r="D1334" s="125"/>
      <c r="E1334" s="125"/>
    </row>
    <row r="1335" spans="1:5" s="137" customFormat="1" x14ac:dyDescent="0.2">
      <c r="A1335" s="80"/>
      <c r="B1335" s="124"/>
      <c r="C1335" s="125"/>
      <c r="D1335" s="125"/>
      <c r="E1335" s="125"/>
    </row>
    <row r="1336" spans="1:5" s="137" customFormat="1" x14ac:dyDescent="0.2">
      <c r="A1336" s="80"/>
      <c r="B1336" s="124"/>
      <c r="C1336" s="125"/>
      <c r="D1336" s="125"/>
      <c r="E1336" s="125"/>
    </row>
    <row r="1337" spans="1:5" s="137" customFormat="1" x14ac:dyDescent="0.2">
      <c r="A1337" s="80"/>
      <c r="B1337" s="124"/>
      <c r="C1337" s="125"/>
      <c r="D1337" s="125"/>
      <c r="E1337" s="125"/>
    </row>
    <row r="1338" spans="1:5" s="137" customFormat="1" x14ac:dyDescent="0.2">
      <c r="A1338" s="80"/>
      <c r="B1338" s="124"/>
      <c r="C1338" s="125"/>
      <c r="D1338" s="125"/>
      <c r="E1338" s="125"/>
    </row>
    <row r="1339" spans="1:5" s="137" customFormat="1" x14ac:dyDescent="0.2">
      <c r="A1339" s="80"/>
      <c r="B1339" s="124"/>
      <c r="C1339" s="125"/>
      <c r="D1339" s="125"/>
      <c r="E1339" s="125"/>
    </row>
    <row r="1340" spans="1:5" s="137" customFormat="1" x14ac:dyDescent="0.2">
      <c r="A1340" s="80"/>
      <c r="B1340" s="124"/>
      <c r="C1340" s="125"/>
      <c r="D1340" s="125"/>
      <c r="E1340" s="125"/>
    </row>
    <row r="1341" spans="1:5" s="137" customFormat="1" x14ac:dyDescent="0.2">
      <c r="A1341" s="80"/>
      <c r="B1341" s="124"/>
      <c r="C1341" s="125"/>
      <c r="D1341" s="125"/>
      <c r="E1341" s="125"/>
    </row>
    <row r="1342" spans="1:5" s="137" customFormat="1" x14ac:dyDescent="0.2">
      <c r="A1342" s="80"/>
      <c r="B1342" s="124"/>
      <c r="C1342" s="125"/>
      <c r="D1342" s="125"/>
      <c r="E1342" s="125"/>
    </row>
    <row r="1343" spans="1:5" s="137" customFormat="1" x14ac:dyDescent="0.2">
      <c r="A1343" s="80"/>
      <c r="B1343" s="124"/>
      <c r="C1343" s="125"/>
      <c r="D1343" s="125"/>
      <c r="E1343" s="125"/>
    </row>
    <row r="1344" spans="1:5" s="137" customFormat="1" x14ac:dyDescent="0.2">
      <c r="A1344" s="80"/>
      <c r="B1344" s="124"/>
      <c r="C1344" s="125"/>
      <c r="D1344" s="125"/>
      <c r="E1344" s="125"/>
    </row>
    <row r="1345" spans="1:5" s="137" customFormat="1" x14ac:dyDescent="0.2">
      <c r="A1345" s="80"/>
      <c r="B1345" s="124"/>
      <c r="C1345" s="125"/>
      <c r="D1345" s="125"/>
      <c r="E1345" s="125"/>
    </row>
    <row r="1346" spans="1:5" s="137" customFormat="1" x14ac:dyDescent="0.2">
      <c r="A1346" s="80"/>
      <c r="B1346" s="124"/>
      <c r="C1346" s="125"/>
      <c r="D1346" s="125"/>
      <c r="E1346" s="125"/>
    </row>
    <row r="1347" spans="1:5" s="137" customFormat="1" x14ac:dyDescent="0.2">
      <c r="A1347" s="80"/>
      <c r="B1347" s="124"/>
      <c r="C1347" s="125"/>
      <c r="D1347" s="125"/>
      <c r="E1347" s="125"/>
    </row>
    <row r="1348" spans="1:5" s="137" customFormat="1" x14ac:dyDescent="0.2">
      <c r="A1348" s="80"/>
      <c r="B1348" s="124"/>
      <c r="C1348" s="125"/>
      <c r="D1348" s="125"/>
      <c r="E1348" s="125"/>
    </row>
    <row r="1349" spans="1:5" s="137" customFormat="1" x14ac:dyDescent="0.2">
      <c r="A1349" s="80"/>
      <c r="B1349" s="124"/>
      <c r="C1349" s="125"/>
      <c r="D1349" s="125"/>
      <c r="E1349" s="125"/>
    </row>
    <row r="1350" spans="1:5" s="137" customFormat="1" x14ac:dyDescent="0.2">
      <c r="A1350" s="80"/>
      <c r="B1350" s="124"/>
      <c r="C1350" s="125"/>
      <c r="D1350" s="125"/>
      <c r="E1350" s="125"/>
    </row>
    <row r="1351" spans="1:5" s="137" customFormat="1" x14ac:dyDescent="0.2">
      <c r="A1351" s="80"/>
      <c r="B1351" s="124"/>
      <c r="C1351" s="125"/>
      <c r="D1351" s="125"/>
      <c r="E1351" s="125"/>
    </row>
    <row r="1352" spans="1:5" s="137" customFormat="1" x14ac:dyDescent="0.2">
      <c r="A1352" s="80"/>
      <c r="B1352" s="124"/>
      <c r="C1352" s="125"/>
      <c r="D1352" s="125"/>
      <c r="E1352" s="125"/>
    </row>
    <row r="1353" spans="1:5" s="137" customFormat="1" x14ac:dyDescent="0.2">
      <c r="A1353" s="80"/>
      <c r="B1353" s="124"/>
      <c r="C1353" s="125"/>
      <c r="D1353" s="125"/>
      <c r="E1353" s="125"/>
    </row>
    <row r="1354" spans="1:5" s="137" customFormat="1" x14ac:dyDescent="0.2">
      <c r="A1354" s="80"/>
      <c r="B1354" s="124"/>
      <c r="C1354" s="125"/>
      <c r="D1354" s="125"/>
      <c r="E1354" s="125"/>
    </row>
    <row r="1355" spans="1:5" s="137" customFormat="1" x14ac:dyDescent="0.2">
      <c r="A1355" s="80"/>
      <c r="B1355" s="124"/>
      <c r="C1355" s="125"/>
      <c r="D1355" s="125"/>
      <c r="E1355" s="125"/>
    </row>
    <row r="1356" spans="1:5" s="137" customFormat="1" x14ac:dyDescent="0.2">
      <c r="A1356" s="80"/>
      <c r="B1356" s="124"/>
      <c r="C1356" s="125"/>
      <c r="D1356" s="125"/>
      <c r="E1356" s="125"/>
    </row>
    <row r="1357" spans="1:5" s="137" customFormat="1" x14ac:dyDescent="0.2">
      <c r="A1357" s="80"/>
      <c r="B1357" s="124"/>
      <c r="C1357" s="125"/>
      <c r="D1357" s="125"/>
      <c r="E1357" s="125"/>
    </row>
    <row r="1358" spans="1:5" s="137" customFormat="1" x14ac:dyDescent="0.2">
      <c r="A1358" s="80"/>
      <c r="B1358" s="124"/>
      <c r="C1358" s="125"/>
      <c r="D1358" s="125"/>
      <c r="E1358" s="125"/>
    </row>
    <row r="1359" spans="1:5" s="137" customFormat="1" x14ac:dyDescent="0.2">
      <c r="A1359" s="80"/>
      <c r="B1359" s="124"/>
      <c r="C1359" s="125"/>
      <c r="D1359" s="125"/>
      <c r="E1359" s="125"/>
    </row>
    <row r="1360" spans="1:5" s="137" customFormat="1" x14ac:dyDescent="0.2">
      <c r="A1360" s="80"/>
      <c r="B1360" s="124"/>
      <c r="C1360" s="125"/>
      <c r="D1360" s="125"/>
      <c r="E1360" s="125"/>
    </row>
    <row r="1361" spans="1:5" s="137" customFormat="1" x14ac:dyDescent="0.2">
      <c r="A1361" s="80"/>
      <c r="B1361" s="124"/>
      <c r="C1361" s="125"/>
      <c r="D1361" s="125"/>
      <c r="E1361" s="125"/>
    </row>
    <row r="1362" spans="1:5" s="137" customFormat="1" x14ac:dyDescent="0.2">
      <c r="A1362" s="80"/>
      <c r="B1362" s="124"/>
      <c r="C1362" s="125"/>
      <c r="D1362" s="125"/>
      <c r="E1362" s="125"/>
    </row>
    <row r="1363" spans="1:5" s="137" customFormat="1" x14ac:dyDescent="0.2">
      <c r="A1363" s="80"/>
      <c r="B1363" s="124"/>
      <c r="C1363" s="125"/>
      <c r="D1363" s="125"/>
      <c r="E1363" s="125"/>
    </row>
    <row r="1364" spans="1:5" s="137" customFormat="1" x14ac:dyDescent="0.2">
      <c r="A1364" s="80"/>
      <c r="B1364" s="124"/>
      <c r="C1364" s="125"/>
      <c r="D1364" s="125"/>
      <c r="E1364" s="125"/>
    </row>
    <row r="1365" spans="1:5" s="137" customFormat="1" x14ac:dyDescent="0.2">
      <c r="A1365" s="80"/>
      <c r="B1365" s="124"/>
      <c r="C1365" s="125"/>
      <c r="D1365" s="125"/>
      <c r="E1365" s="125"/>
    </row>
    <row r="1366" spans="1:5" s="137" customFormat="1" x14ac:dyDescent="0.2">
      <c r="A1366" s="80"/>
      <c r="B1366" s="124"/>
      <c r="C1366" s="125"/>
      <c r="D1366" s="125"/>
      <c r="E1366" s="125"/>
    </row>
    <row r="1367" spans="1:5" s="137" customFormat="1" x14ac:dyDescent="0.2">
      <c r="A1367" s="80"/>
      <c r="B1367" s="124"/>
      <c r="C1367" s="125"/>
      <c r="D1367" s="125"/>
      <c r="E1367" s="125"/>
    </row>
    <row r="1368" spans="1:5" s="137" customFormat="1" x14ac:dyDescent="0.2">
      <c r="A1368" s="80"/>
      <c r="B1368" s="124"/>
      <c r="C1368" s="125"/>
      <c r="D1368" s="125"/>
      <c r="E1368" s="125"/>
    </row>
    <row r="1369" spans="1:5" s="137" customFormat="1" x14ac:dyDescent="0.2">
      <c r="A1369" s="80"/>
      <c r="B1369" s="124"/>
      <c r="C1369" s="125"/>
      <c r="D1369" s="125"/>
      <c r="E1369" s="125"/>
    </row>
    <row r="1370" spans="1:5" s="137" customFormat="1" x14ac:dyDescent="0.2">
      <c r="A1370" s="80"/>
      <c r="B1370" s="124"/>
      <c r="C1370" s="125"/>
      <c r="D1370" s="125"/>
      <c r="E1370" s="125"/>
    </row>
    <row r="1371" spans="1:5" s="137" customFormat="1" x14ac:dyDescent="0.2">
      <c r="A1371" s="80"/>
      <c r="B1371" s="124"/>
      <c r="C1371" s="125"/>
      <c r="D1371" s="125"/>
      <c r="E1371" s="125"/>
    </row>
    <row r="1372" spans="1:5" s="137" customFormat="1" x14ac:dyDescent="0.2">
      <c r="A1372" s="80"/>
      <c r="B1372" s="124"/>
      <c r="C1372" s="125"/>
      <c r="D1372" s="125"/>
      <c r="E1372" s="125"/>
    </row>
    <row r="1373" spans="1:5" s="137" customFormat="1" x14ac:dyDescent="0.2">
      <c r="A1373" s="80"/>
      <c r="B1373" s="124"/>
      <c r="C1373" s="125"/>
      <c r="D1373" s="125"/>
      <c r="E1373" s="125"/>
    </row>
    <row r="1374" spans="1:5" s="137" customFormat="1" x14ac:dyDescent="0.2">
      <c r="A1374" s="80"/>
      <c r="B1374" s="124"/>
      <c r="C1374" s="125"/>
      <c r="D1374" s="125"/>
      <c r="E1374" s="125"/>
    </row>
    <row r="1375" spans="1:5" s="137" customFormat="1" x14ac:dyDescent="0.2">
      <c r="A1375" s="80"/>
      <c r="B1375" s="124"/>
      <c r="C1375" s="125"/>
      <c r="D1375" s="125"/>
      <c r="E1375" s="125"/>
    </row>
    <row r="1376" spans="1:5" s="137" customFormat="1" x14ac:dyDescent="0.2">
      <c r="A1376" s="80"/>
      <c r="B1376" s="124"/>
      <c r="C1376" s="125"/>
      <c r="D1376" s="125"/>
      <c r="E1376" s="125"/>
    </row>
    <row r="1377" spans="1:5" s="137" customFormat="1" x14ac:dyDescent="0.2">
      <c r="A1377" s="80"/>
      <c r="B1377" s="124"/>
      <c r="C1377" s="125"/>
      <c r="D1377" s="125"/>
      <c r="E1377" s="125"/>
    </row>
    <row r="1378" spans="1:5" s="137" customFormat="1" x14ac:dyDescent="0.2">
      <c r="A1378" s="80"/>
      <c r="B1378" s="124"/>
      <c r="C1378" s="125"/>
      <c r="D1378" s="125"/>
      <c r="E1378" s="125"/>
    </row>
    <row r="1379" spans="1:5" s="137" customFormat="1" x14ac:dyDescent="0.2">
      <c r="A1379" s="80"/>
      <c r="B1379" s="124"/>
      <c r="C1379" s="125"/>
      <c r="D1379" s="125"/>
      <c r="E1379" s="125"/>
    </row>
    <row r="1380" spans="1:5" s="137" customFormat="1" x14ac:dyDescent="0.2">
      <c r="A1380" s="80"/>
      <c r="B1380" s="124"/>
      <c r="C1380" s="125"/>
      <c r="D1380" s="125"/>
      <c r="E1380" s="125"/>
    </row>
    <row r="1381" spans="1:5" s="137" customFormat="1" x14ac:dyDescent="0.2">
      <c r="A1381" s="80"/>
      <c r="B1381" s="124"/>
      <c r="C1381" s="125"/>
      <c r="D1381" s="125"/>
      <c r="E1381" s="125"/>
    </row>
    <row r="1382" spans="1:5" s="137" customFormat="1" x14ac:dyDescent="0.2">
      <c r="A1382" s="80"/>
      <c r="B1382" s="124"/>
      <c r="C1382" s="125"/>
      <c r="D1382" s="125"/>
      <c r="E1382" s="125"/>
    </row>
    <row r="1383" spans="1:5" s="137" customFormat="1" x14ac:dyDescent="0.2">
      <c r="A1383" s="80"/>
      <c r="B1383" s="124"/>
      <c r="C1383" s="125"/>
      <c r="D1383" s="125"/>
      <c r="E1383" s="125"/>
    </row>
    <row r="1384" spans="1:5" s="137" customFormat="1" x14ac:dyDescent="0.2">
      <c r="A1384" s="80"/>
      <c r="B1384" s="124"/>
      <c r="C1384" s="125"/>
      <c r="D1384" s="125"/>
      <c r="E1384" s="125"/>
    </row>
    <row r="1385" spans="1:5" s="137" customFormat="1" x14ac:dyDescent="0.2">
      <c r="A1385" s="80"/>
      <c r="B1385" s="124"/>
      <c r="C1385" s="125"/>
      <c r="D1385" s="125"/>
      <c r="E1385" s="125"/>
    </row>
    <row r="1386" spans="1:5" s="137" customFormat="1" x14ac:dyDescent="0.2">
      <c r="A1386" s="80"/>
      <c r="B1386" s="124"/>
      <c r="C1386" s="125"/>
      <c r="D1386" s="125"/>
      <c r="E1386" s="125"/>
    </row>
    <row r="1387" spans="1:5" s="137" customFormat="1" x14ac:dyDescent="0.2">
      <c r="A1387" s="80"/>
      <c r="B1387" s="124"/>
      <c r="C1387" s="125"/>
      <c r="D1387" s="125"/>
      <c r="E1387" s="125"/>
    </row>
    <row r="1388" spans="1:5" s="137" customFormat="1" x14ac:dyDescent="0.2">
      <c r="A1388" s="80"/>
      <c r="B1388" s="124"/>
      <c r="C1388" s="125"/>
      <c r="D1388" s="125"/>
      <c r="E1388" s="125"/>
    </row>
    <row r="1389" spans="1:5" s="137" customFormat="1" x14ac:dyDescent="0.2">
      <c r="A1389" s="80"/>
      <c r="B1389" s="124"/>
      <c r="C1389" s="125"/>
      <c r="D1389" s="125"/>
      <c r="E1389" s="125"/>
    </row>
    <row r="1390" spans="1:5" s="137" customFormat="1" x14ac:dyDescent="0.2">
      <c r="A1390" s="80"/>
      <c r="B1390" s="124"/>
      <c r="C1390" s="125"/>
      <c r="D1390" s="125"/>
      <c r="E1390" s="125"/>
    </row>
    <row r="1391" spans="1:5" s="137" customFormat="1" x14ac:dyDescent="0.2">
      <c r="A1391" s="80"/>
      <c r="B1391" s="124"/>
      <c r="C1391" s="125"/>
      <c r="D1391" s="125"/>
      <c r="E1391" s="125"/>
    </row>
    <row r="1392" spans="1:5" s="137" customFormat="1" x14ac:dyDescent="0.2">
      <c r="A1392" s="80"/>
      <c r="B1392" s="124"/>
      <c r="C1392" s="125"/>
      <c r="D1392" s="125"/>
      <c r="E1392" s="125"/>
    </row>
    <row r="1393" spans="1:5" s="137" customFormat="1" x14ac:dyDescent="0.2">
      <c r="A1393" s="80"/>
      <c r="B1393" s="124"/>
      <c r="C1393" s="125"/>
      <c r="D1393" s="125"/>
      <c r="E1393" s="125"/>
    </row>
    <row r="1394" spans="1:5" s="137" customFormat="1" x14ac:dyDescent="0.2">
      <c r="A1394" s="80"/>
      <c r="B1394" s="124"/>
      <c r="C1394" s="125"/>
      <c r="D1394" s="125"/>
      <c r="E1394" s="125"/>
    </row>
    <row r="1395" spans="1:5" s="137" customFormat="1" x14ac:dyDescent="0.2">
      <c r="A1395" s="80"/>
      <c r="B1395" s="124"/>
      <c r="C1395" s="125"/>
      <c r="D1395" s="125"/>
      <c r="E1395" s="125"/>
    </row>
    <row r="1396" spans="1:5" s="137" customFormat="1" x14ac:dyDescent="0.2">
      <c r="A1396" s="80"/>
      <c r="B1396" s="124"/>
      <c r="C1396" s="125"/>
      <c r="D1396" s="125"/>
      <c r="E1396" s="125"/>
    </row>
    <row r="1397" spans="1:5" s="137" customFormat="1" x14ac:dyDescent="0.2">
      <c r="A1397" s="80"/>
      <c r="B1397" s="124"/>
      <c r="C1397" s="125"/>
      <c r="D1397" s="125"/>
      <c r="E1397" s="125"/>
    </row>
    <row r="1398" spans="1:5" s="137" customFormat="1" x14ac:dyDescent="0.2">
      <c r="A1398" s="80"/>
      <c r="B1398" s="124"/>
      <c r="C1398" s="125"/>
      <c r="D1398" s="125"/>
      <c r="E1398" s="125"/>
    </row>
    <row r="1399" spans="1:5" s="137" customFormat="1" x14ac:dyDescent="0.2">
      <c r="A1399" s="80"/>
      <c r="B1399" s="124"/>
      <c r="C1399" s="125"/>
      <c r="D1399" s="125"/>
      <c r="E1399" s="125"/>
    </row>
    <row r="1400" spans="1:5" s="137" customFormat="1" x14ac:dyDescent="0.2">
      <c r="A1400" s="80"/>
      <c r="B1400" s="124"/>
      <c r="C1400" s="125"/>
      <c r="D1400" s="125"/>
      <c r="E1400" s="125"/>
    </row>
    <row r="1401" spans="1:5" s="137" customFormat="1" x14ac:dyDescent="0.2">
      <c r="A1401" s="80"/>
      <c r="B1401" s="124"/>
      <c r="C1401" s="125"/>
      <c r="D1401" s="125"/>
      <c r="E1401" s="125"/>
    </row>
    <row r="1402" spans="1:5" s="137" customFormat="1" x14ac:dyDescent="0.2">
      <c r="A1402" s="80"/>
      <c r="B1402" s="124"/>
      <c r="C1402" s="125"/>
      <c r="D1402" s="125"/>
      <c r="E1402" s="125"/>
    </row>
    <row r="1403" spans="1:5" s="137" customFormat="1" x14ac:dyDescent="0.2">
      <c r="A1403" s="80"/>
      <c r="B1403" s="124"/>
      <c r="C1403" s="125"/>
      <c r="D1403" s="125"/>
      <c r="E1403" s="125"/>
    </row>
    <row r="1404" spans="1:5" s="137" customFormat="1" x14ac:dyDescent="0.2">
      <c r="A1404" s="80"/>
      <c r="B1404" s="124"/>
      <c r="C1404" s="125"/>
      <c r="D1404" s="125"/>
      <c r="E1404" s="125"/>
    </row>
    <row r="1405" spans="1:5" s="137" customFormat="1" x14ac:dyDescent="0.2">
      <c r="A1405" s="80"/>
      <c r="B1405" s="124"/>
      <c r="C1405" s="125"/>
      <c r="D1405" s="125"/>
      <c r="E1405" s="125"/>
    </row>
    <row r="1406" spans="1:5" s="137" customFormat="1" x14ac:dyDescent="0.2">
      <c r="A1406" s="80"/>
      <c r="B1406" s="124"/>
      <c r="C1406" s="125"/>
      <c r="D1406" s="125"/>
      <c r="E1406" s="125"/>
    </row>
    <row r="1407" spans="1:5" s="137" customFormat="1" x14ac:dyDescent="0.2">
      <c r="A1407" s="80"/>
      <c r="B1407" s="124"/>
      <c r="C1407" s="125"/>
      <c r="D1407" s="125"/>
      <c r="E1407" s="125"/>
    </row>
    <row r="1408" spans="1:5" s="137" customFormat="1" x14ac:dyDescent="0.2">
      <c r="A1408" s="80"/>
      <c r="B1408" s="124"/>
      <c r="C1408" s="125"/>
      <c r="D1408" s="125"/>
      <c r="E1408" s="125"/>
    </row>
    <row r="1409" spans="1:5" s="137" customFormat="1" x14ac:dyDescent="0.2">
      <c r="A1409" s="80"/>
      <c r="B1409" s="124"/>
      <c r="C1409" s="125"/>
      <c r="D1409" s="125"/>
      <c r="E1409" s="125"/>
    </row>
    <row r="1410" spans="1:5" s="137" customFormat="1" x14ac:dyDescent="0.2">
      <c r="A1410" s="80"/>
      <c r="B1410" s="124"/>
      <c r="C1410" s="125"/>
      <c r="D1410" s="125"/>
      <c r="E1410" s="125"/>
    </row>
    <row r="1411" spans="1:5" s="137" customFormat="1" x14ac:dyDescent="0.2">
      <c r="A1411" s="80"/>
      <c r="B1411" s="124"/>
      <c r="C1411" s="125"/>
      <c r="D1411" s="125"/>
      <c r="E1411" s="125"/>
    </row>
    <row r="1412" spans="1:5" s="137" customFormat="1" x14ac:dyDescent="0.2">
      <c r="A1412" s="80"/>
      <c r="B1412" s="124"/>
      <c r="C1412" s="125"/>
      <c r="D1412" s="125"/>
      <c r="E1412" s="125"/>
    </row>
    <row r="1413" spans="1:5" s="137" customFormat="1" x14ac:dyDescent="0.2">
      <c r="A1413" s="80"/>
      <c r="B1413" s="124"/>
      <c r="C1413" s="125"/>
      <c r="D1413" s="125"/>
      <c r="E1413" s="125"/>
    </row>
    <row r="1414" spans="1:5" s="137" customFormat="1" x14ac:dyDescent="0.2">
      <c r="A1414" s="80"/>
      <c r="B1414" s="124"/>
      <c r="C1414" s="125"/>
      <c r="D1414" s="125"/>
      <c r="E1414" s="125"/>
    </row>
    <row r="1415" spans="1:5" s="137" customFormat="1" x14ac:dyDescent="0.2">
      <c r="A1415" s="80"/>
      <c r="B1415" s="124"/>
      <c r="C1415" s="125"/>
      <c r="D1415" s="125"/>
      <c r="E1415" s="125"/>
    </row>
    <row r="1416" spans="1:5" s="137" customFormat="1" x14ac:dyDescent="0.2">
      <c r="A1416" s="80"/>
      <c r="B1416" s="124"/>
      <c r="C1416" s="125"/>
      <c r="D1416" s="125"/>
      <c r="E1416" s="125"/>
    </row>
    <row r="1417" spans="1:5" s="137" customFormat="1" x14ac:dyDescent="0.2">
      <c r="A1417" s="80"/>
      <c r="B1417" s="124"/>
      <c r="C1417" s="125"/>
      <c r="D1417" s="125"/>
      <c r="E1417" s="125"/>
    </row>
    <row r="1418" spans="1:5" s="137" customFormat="1" x14ac:dyDescent="0.2">
      <c r="A1418" s="80"/>
      <c r="B1418" s="124"/>
      <c r="C1418" s="125"/>
      <c r="D1418" s="125"/>
      <c r="E1418" s="125"/>
    </row>
    <row r="1419" spans="1:5" s="137" customFormat="1" x14ac:dyDescent="0.2">
      <c r="A1419" s="80"/>
      <c r="B1419" s="124"/>
      <c r="C1419" s="125"/>
      <c r="D1419" s="125"/>
      <c r="E1419" s="125"/>
    </row>
    <row r="1420" spans="1:5" s="137" customFormat="1" x14ac:dyDescent="0.2">
      <c r="A1420" s="80"/>
      <c r="B1420" s="124"/>
      <c r="C1420" s="125"/>
      <c r="D1420" s="125"/>
      <c r="E1420" s="125"/>
    </row>
    <row r="1421" spans="1:5" s="137" customFormat="1" x14ac:dyDescent="0.2">
      <c r="A1421" s="80"/>
      <c r="B1421" s="124"/>
      <c r="C1421" s="125"/>
      <c r="D1421" s="125"/>
      <c r="E1421" s="125"/>
    </row>
    <row r="1422" spans="1:5" s="137" customFormat="1" x14ac:dyDescent="0.2">
      <c r="A1422" s="80"/>
      <c r="B1422" s="124"/>
      <c r="C1422" s="125"/>
      <c r="D1422" s="125"/>
      <c r="E1422" s="125"/>
    </row>
    <row r="1423" spans="1:5" s="137" customFormat="1" x14ac:dyDescent="0.2">
      <c r="A1423" s="80"/>
      <c r="B1423" s="124"/>
      <c r="C1423" s="125"/>
      <c r="D1423" s="125"/>
      <c r="E1423" s="125"/>
    </row>
    <row r="1424" spans="1:5" s="137" customFormat="1" x14ac:dyDescent="0.2">
      <c r="A1424" s="80"/>
      <c r="B1424" s="124"/>
      <c r="C1424" s="125"/>
      <c r="D1424" s="125"/>
      <c r="E1424" s="125"/>
    </row>
    <row r="1425" spans="1:5" s="137" customFormat="1" x14ac:dyDescent="0.2">
      <c r="A1425" s="80"/>
      <c r="B1425" s="124"/>
      <c r="C1425" s="125"/>
      <c r="D1425" s="125"/>
      <c r="E1425" s="125"/>
    </row>
    <row r="1426" spans="1:5" s="137" customFormat="1" x14ac:dyDescent="0.2">
      <c r="A1426" s="80"/>
      <c r="B1426" s="124"/>
      <c r="C1426" s="125"/>
      <c r="D1426" s="125"/>
      <c r="E1426" s="125"/>
    </row>
    <row r="1427" spans="1:5" s="137" customFormat="1" x14ac:dyDescent="0.2">
      <c r="A1427" s="80"/>
      <c r="B1427" s="124"/>
      <c r="C1427" s="125"/>
      <c r="D1427" s="125"/>
      <c r="E1427" s="125"/>
    </row>
    <row r="1428" spans="1:5" s="137" customFormat="1" x14ac:dyDescent="0.2">
      <c r="A1428" s="80"/>
      <c r="B1428" s="124"/>
      <c r="C1428" s="125"/>
      <c r="D1428" s="125"/>
      <c r="E1428" s="125"/>
    </row>
    <row r="1429" spans="1:5" s="137" customFormat="1" x14ac:dyDescent="0.2">
      <c r="A1429" s="80"/>
      <c r="B1429" s="124"/>
      <c r="C1429" s="125"/>
      <c r="D1429" s="125"/>
      <c r="E1429" s="125"/>
    </row>
    <row r="1430" spans="1:5" s="137" customFormat="1" x14ac:dyDescent="0.2">
      <c r="A1430" s="80"/>
      <c r="B1430" s="124"/>
      <c r="C1430" s="125"/>
      <c r="D1430" s="125"/>
      <c r="E1430" s="125"/>
    </row>
    <row r="1431" spans="1:5" s="137" customFormat="1" x14ac:dyDescent="0.2">
      <c r="A1431" s="80"/>
      <c r="B1431" s="124"/>
      <c r="C1431" s="125"/>
      <c r="D1431" s="125"/>
      <c r="E1431" s="125"/>
    </row>
    <row r="1432" spans="1:5" s="137" customFormat="1" x14ac:dyDescent="0.2">
      <c r="A1432" s="80"/>
      <c r="B1432" s="124"/>
      <c r="C1432" s="125"/>
      <c r="D1432" s="125"/>
      <c r="E1432" s="125"/>
    </row>
    <row r="1433" spans="1:5" s="137" customFormat="1" x14ac:dyDescent="0.2">
      <c r="A1433" s="80"/>
      <c r="B1433" s="124"/>
      <c r="C1433" s="125"/>
      <c r="D1433" s="125"/>
      <c r="E1433" s="125"/>
    </row>
    <row r="1434" spans="1:5" s="137" customFormat="1" x14ac:dyDescent="0.2">
      <c r="A1434" s="80"/>
      <c r="B1434" s="124"/>
      <c r="C1434" s="125"/>
      <c r="D1434" s="125"/>
      <c r="E1434" s="125"/>
    </row>
    <row r="1435" spans="1:5" s="137" customFormat="1" x14ac:dyDescent="0.2">
      <c r="A1435" s="80"/>
      <c r="B1435" s="124"/>
      <c r="C1435" s="125"/>
      <c r="D1435" s="125"/>
      <c r="E1435" s="125"/>
    </row>
    <row r="1436" spans="1:5" s="137" customFormat="1" x14ac:dyDescent="0.2">
      <c r="A1436" s="80"/>
      <c r="B1436" s="124"/>
      <c r="C1436" s="125"/>
      <c r="D1436" s="125"/>
      <c r="E1436" s="125"/>
    </row>
    <row r="1437" spans="1:5" s="137" customFormat="1" x14ac:dyDescent="0.2">
      <c r="A1437" s="80"/>
      <c r="B1437" s="124"/>
      <c r="C1437" s="125"/>
      <c r="D1437" s="125"/>
      <c r="E1437" s="125"/>
    </row>
    <row r="1438" spans="1:5" s="137" customFormat="1" x14ac:dyDescent="0.2">
      <c r="A1438" s="80"/>
      <c r="B1438" s="124"/>
      <c r="C1438" s="125"/>
      <c r="D1438" s="125"/>
      <c r="E1438" s="125"/>
    </row>
    <row r="1439" spans="1:5" s="137" customFormat="1" x14ac:dyDescent="0.2">
      <c r="A1439" s="80"/>
      <c r="B1439" s="124"/>
      <c r="C1439" s="125"/>
      <c r="D1439" s="125"/>
      <c r="E1439" s="125"/>
    </row>
    <row r="1440" spans="1:5" s="137" customFormat="1" x14ac:dyDescent="0.2">
      <c r="A1440" s="80"/>
      <c r="B1440" s="124"/>
      <c r="C1440" s="125"/>
      <c r="D1440" s="125"/>
      <c r="E1440" s="125"/>
    </row>
    <row r="1441" spans="1:5" s="137" customFormat="1" x14ac:dyDescent="0.2">
      <c r="A1441" s="80"/>
      <c r="B1441" s="124"/>
      <c r="C1441" s="125"/>
      <c r="D1441" s="125"/>
      <c r="E1441" s="125"/>
    </row>
    <row r="1442" spans="1:5" s="137" customFormat="1" x14ac:dyDescent="0.2">
      <c r="A1442" s="80"/>
      <c r="B1442" s="124"/>
      <c r="C1442" s="125"/>
      <c r="D1442" s="125"/>
      <c r="E1442" s="125"/>
    </row>
    <row r="1443" spans="1:5" s="137" customFormat="1" x14ac:dyDescent="0.2">
      <c r="A1443" s="80"/>
      <c r="B1443" s="124"/>
      <c r="C1443" s="125"/>
      <c r="D1443" s="125"/>
      <c r="E1443" s="125"/>
    </row>
    <row r="1444" spans="1:5" s="137" customFormat="1" x14ac:dyDescent="0.2">
      <c r="A1444" s="80"/>
      <c r="B1444" s="124"/>
      <c r="C1444" s="125"/>
      <c r="D1444" s="125"/>
      <c r="E1444" s="125"/>
    </row>
    <row r="1445" spans="1:5" s="137" customFormat="1" x14ac:dyDescent="0.2">
      <c r="A1445" s="80"/>
      <c r="B1445" s="124"/>
      <c r="C1445" s="125"/>
      <c r="D1445" s="125"/>
      <c r="E1445" s="125"/>
    </row>
    <row r="1446" spans="1:5" s="137" customFormat="1" x14ac:dyDescent="0.2">
      <c r="A1446" s="80"/>
      <c r="B1446" s="124"/>
      <c r="C1446" s="125"/>
      <c r="D1446" s="125"/>
      <c r="E1446" s="125"/>
    </row>
    <row r="1447" spans="1:5" s="137" customFormat="1" x14ac:dyDescent="0.2">
      <c r="A1447" s="80"/>
      <c r="B1447" s="124"/>
      <c r="C1447" s="125"/>
      <c r="D1447" s="125"/>
      <c r="E1447" s="125"/>
    </row>
    <row r="1448" spans="1:5" s="137" customFormat="1" x14ac:dyDescent="0.2">
      <c r="A1448" s="80"/>
      <c r="B1448" s="124"/>
      <c r="C1448" s="125"/>
      <c r="D1448" s="125"/>
      <c r="E1448" s="125"/>
    </row>
    <row r="1449" spans="1:5" s="137" customFormat="1" x14ac:dyDescent="0.2">
      <c r="A1449" s="80"/>
      <c r="B1449" s="124"/>
      <c r="C1449" s="125"/>
      <c r="D1449" s="125"/>
      <c r="E1449" s="125"/>
    </row>
    <row r="1450" spans="1:5" s="137" customFormat="1" x14ac:dyDescent="0.2">
      <c r="A1450" s="80"/>
      <c r="B1450" s="124"/>
      <c r="C1450" s="125"/>
      <c r="D1450" s="125"/>
      <c r="E1450" s="125"/>
    </row>
    <row r="1451" spans="1:5" s="137" customFormat="1" x14ac:dyDescent="0.2">
      <c r="A1451" s="80"/>
      <c r="B1451" s="124"/>
      <c r="C1451" s="125"/>
      <c r="D1451" s="125"/>
      <c r="E1451" s="125"/>
    </row>
    <row r="1452" spans="1:5" s="137" customFormat="1" x14ac:dyDescent="0.2">
      <c r="A1452" s="80"/>
      <c r="B1452" s="124"/>
      <c r="C1452" s="125"/>
      <c r="D1452" s="125"/>
      <c r="E1452" s="125"/>
    </row>
    <row r="1453" spans="1:5" s="137" customFormat="1" x14ac:dyDescent="0.2">
      <c r="A1453" s="80"/>
      <c r="B1453" s="124"/>
      <c r="C1453" s="125"/>
      <c r="D1453" s="125"/>
      <c r="E1453" s="125"/>
    </row>
    <row r="1454" spans="1:5" s="137" customFormat="1" x14ac:dyDescent="0.2">
      <c r="A1454" s="80"/>
      <c r="B1454" s="124"/>
      <c r="C1454" s="125"/>
      <c r="D1454" s="125"/>
      <c r="E1454" s="125"/>
    </row>
    <row r="1455" spans="1:5" s="137" customFormat="1" x14ac:dyDescent="0.2">
      <c r="A1455" s="80"/>
      <c r="B1455" s="124"/>
      <c r="C1455" s="125"/>
      <c r="D1455" s="125"/>
      <c r="E1455" s="125"/>
    </row>
    <row r="1456" spans="1:5" s="137" customFormat="1" x14ac:dyDescent="0.2">
      <c r="A1456" s="80"/>
      <c r="B1456" s="124"/>
      <c r="C1456" s="125"/>
      <c r="D1456" s="125"/>
      <c r="E1456" s="125"/>
    </row>
    <row r="1457" spans="1:5" s="137" customFormat="1" x14ac:dyDescent="0.2">
      <c r="A1457" s="80"/>
      <c r="B1457" s="124"/>
      <c r="C1457" s="125"/>
      <c r="D1457" s="125"/>
      <c r="E1457" s="125"/>
    </row>
    <row r="1458" spans="1:5" s="137" customFormat="1" x14ac:dyDescent="0.2">
      <c r="A1458" s="80"/>
      <c r="B1458" s="124"/>
      <c r="C1458" s="125"/>
      <c r="D1458" s="125"/>
      <c r="E1458" s="125"/>
    </row>
    <row r="1459" spans="1:5" s="137" customFormat="1" x14ac:dyDescent="0.2">
      <c r="A1459" s="80"/>
      <c r="B1459" s="124"/>
      <c r="C1459" s="125"/>
      <c r="D1459" s="125"/>
      <c r="E1459" s="125"/>
    </row>
    <row r="1460" spans="1:5" s="137" customFormat="1" x14ac:dyDescent="0.2">
      <c r="A1460" s="80"/>
      <c r="B1460" s="124"/>
      <c r="C1460" s="125"/>
      <c r="D1460" s="125"/>
      <c r="E1460" s="125"/>
    </row>
    <row r="1461" spans="1:5" s="137" customFormat="1" x14ac:dyDescent="0.2">
      <c r="A1461" s="80"/>
      <c r="B1461" s="124"/>
      <c r="C1461" s="125"/>
      <c r="D1461" s="125"/>
      <c r="E1461" s="125"/>
    </row>
    <row r="1462" spans="1:5" s="137" customFormat="1" x14ac:dyDescent="0.2">
      <c r="A1462" s="80"/>
      <c r="B1462" s="124"/>
      <c r="C1462" s="125"/>
      <c r="D1462" s="125"/>
      <c r="E1462" s="125"/>
    </row>
    <row r="1463" spans="1:5" s="137" customFormat="1" x14ac:dyDescent="0.2">
      <c r="A1463" s="80"/>
      <c r="B1463" s="124"/>
      <c r="C1463" s="125"/>
      <c r="D1463" s="125"/>
      <c r="E1463" s="125"/>
    </row>
    <row r="1464" spans="1:5" s="137" customFormat="1" x14ac:dyDescent="0.2">
      <c r="A1464" s="80"/>
      <c r="B1464" s="124"/>
      <c r="C1464" s="125"/>
      <c r="D1464" s="125"/>
      <c r="E1464" s="125"/>
    </row>
    <row r="1465" spans="1:5" s="137" customFormat="1" x14ac:dyDescent="0.2">
      <c r="A1465" s="80"/>
      <c r="B1465" s="124"/>
      <c r="C1465" s="125"/>
      <c r="D1465" s="125"/>
      <c r="E1465" s="125"/>
    </row>
    <row r="1466" spans="1:5" s="137" customFormat="1" x14ac:dyDescent="0.2">
      <c r="A1466" s="80"/>
      <c r="B1466" s="124"/>
      <c r="C1466" s="125"/>
      <c r="D1466" s="125"/>
      <c r="E1466" s="125"/>
    </row>
    <row r="1467" spans="1:5" s="137" customFormat="1" x14ac:dyDescent="0.2">
      <c r="A1467" s="80"/>
      <c r="B1467" s="124"/>
      <c r="C1467" s="125"/>
      <c r="D1467" s="125"/>
      <c r="E1467" s="125"/>
    </row>
    <row r="1468" spans="1:5" s="137" customFormat="1" x14ac:dyDescent="0.2">
      <c r="A1468" s="80"/>
      <c r="B1468" s="124"/>
      <c r="C1468" s="125"/>
      <c r="D1468" s="125"/>
      <c r="E1468" s="125"/>
    </row>
    <row r="1469" spans="1:5" s="137" customFormat="1" x14ac:dyDescent="0.2">
      <c r="A1469" s="80"/>
      <c r="B1469" s="124"/>
      <c r="C1469" s="125"/>
      <c r="D1469" s="125"/>
      <c r="E1469" s="125"/>
    </row>
    <row r="1470" spans="1:5" s="137" customFormat="1" x14ac:dyDescent="0.2">
      <c r="A1470" s="80"/>
      <c r="B1470" s="124"/>
      <c r="C1470" s="125"/>
      <c r="D1470" s="125"/>
      <c r="E1470" s="125"/>
    </row>
    <row r="1471" spans="1:5" s="137" customFormat="1" x14ac:dyDescent="0.2">
      <c r="A1471" s="80"/>
      <c r="B1471" s="124"/>
      <c r="C1471" s="125"/>
      <c r="D1471" s="125"/>
      <c r="E1471" s="125"/>
    </row>
    <row r="1472" spans="1:5" s="137" customFormat="1" x14ac:dyDescent="0.2">
      <c r="A1472" s="80"/>
      <c r="B1472" s="124"/>
      <c r="C1472" s="125"/>
      <c r="D1472" s="125"/>
      <c r="E1472" s="125"/>
    </row>
    <row r="1473" spans="1:5" s="137" customFormat="1" x14ac:dyDescent="0.2">
      <c r="A1473" s="80"/>
      <c r="B1473" s="124"/>
      <c r="C1473" s="125"/>
      <c r="D1473" s="125"/>
      <c r="E1473" s="125"/>
    </row>
    <row r="1474" spans="1:5" s="137" customFormat="1" x14ac:dyDescent="0.2">
      <c r="A1474" s="80"/>
      <c r="B1474" s="124"/>
      <c r="C1474" s="125"/>
      <c r="D1474" s="125"/>
      <c r="E1474" s="125"/>
    </row>
    <row r="1475" spans="1:5" s="137" customFormat="1" x14ac:dyDescent="0.2">
      <c r="A1475" s="80"/>
      <c r="B1475" s="124"/>
      <c r="C1475" s="125"/>
      <c r="D1475" s="125"/>
      <c r="E1475" s="125"/>
    </row>
    <row r="1476" spans="1:5" s="137" customFormat="1" x14ac:dyDescent="0.2">
      <c r="A1476" s="80"/>
      <c r="B1476" s="124"/>
      <c r="C1476" s="125"/>
      <c r="D1476" s="125"/>
      <c r="E1476" s="125"/>
    </row>
    <row r="1477" spans="1:5" s="137" customFormat="1" x14ac:dyDescent="0.2">
      <c r="A1477" s="80"/>
      <c r="B1477" s="124"/>
      <c r="C1477" s="125"/>
      <c r="D1477" s="125"/>
      <c r="E1477" s="125"/>
    </row>
    <row r="1478" spans="1:5" s="137" customFormat="1" x14ac:dyDescent="0.2">
      <c r="A1478" s="80"/>
      <c r="B1478" s="124"/>
      <c r="C1478" s="125"/>
      <c r="D1478" s="125"/>
      <c r="E1478" s="125"/>
    </row>
    <row r="1479" spans="1:5" s="137" customFormat="1" x14ac:dyDescent="0.2">
      <c r="A1479" s="80"/>
      <c r="B1479" s="124"/>
      <c r="C1479" s="125"/>
      <c r="D1479" s="125"/>
      <c r="E1479" s="125"/>
    </row>
    <row r="1480" spans="1:5" s="137" customFormat="1" x14ac:dyDescent="0.2">
      <c r="A1480" s="80"/>
      <c r="B1480" s="124"/>
      <c r="C1480" s="125"/>
      <c r="D1480" s="125"/>
      <c r="E1480" s="125"/>
    </row>
    <row r="1481" spans="1:5" s="137" customFormat="1" x14ac:dyDescent="0.2">
      <c r="A1481" s="80"/>
      <c r="B1481" s="124"/>
      <c r="C1481" s="125"/>
      <c r="D1481" s="125"/>
      <c r="E1481" s="125"/>
    </row>
    <row r="1482" spans="1:5" s="137" customFormat="1" x14ac:dyDescent="0.2">
      <c r="A1482" s="80"/>
      <c r="B1482" s="124"/>
      <c r="C1482" s="125"/>
      <c r="D1482" s="125"/>
      <c r="E1482" s="125"/>
    </row>
    <row r="1483" spans="1:5" s="137" customFormat="1" x14ac:dyDescent="0.2">
      <c r="A1483" s="80"/>
      <c r="B1483" s="124"/>
      <c r="C1483" s="125"/>
      <c r="D1483" s="125"/>
      <c r="E1483" s="125"/>
    </row>
    <row r="1484" spans="1:5" s="137" customFormat="1" x14ac:dyDescent="0.2">
      <c r="A1484" s="80"/>
      <c r="B1484" s="124"/>
      <c r="C1484" s="125"/>
      <c r="D1484" s="125"/>
      <c r="E1484" s="125"/>
    </row>
    <row r="1485" spans="1:5" s="137" customFormat="1" x14ac:dyDescent="0.2">
      <c r="A1485" s="80"/>
      <c r="B1485" s="124"/>
      <c r="C1485" s="125"/>
      <c r="D1485" s="125"/>
      <c r="E1485" s="125"/>
    </row>
    <row r="1486" spans="1:5" s="137" customFormat="1" x14ac:dyDescent="0.2">
      <c r="A1486" s="80"/>
      <c r="B1486" s="124"/>
      <c r="C1486" s="125"/>
      <c r="D1486" s="125"/>
      <c r="E1486" s="125"/>
    </row>
    <row r="1487" spans="1:5" s="137" customFormat="1" x14ac:dyDescent="0.2">
      <c r="A1487" s="80"/>
      <c r="B1487" s="124"/>
      <c r="C1487" s="125"/>
      <c r="D1487" s="125"/>
      <c r="E1487" s="125"/>
    </row>
    <row r="1488" spans="1:5" s="137" customFormat="1" x14ac:dyDescent="0.2">
      <c r="A1488" s="80"/>
      <c r="B1488" s="124"/>
      <c r="C1488" s="125"/>
      <c r="D1488" s="125"/>
      <c r="E1488" s="125"/>
    </row>
    <row r="1489" spans="1:5" s="137" customFormat="1" x14ac:dyDescent="0.2">
      <c r="A1489" s="80"/>
      <c r="B1489" s="124"/>
      <c r="C1489" s="125"/>
      <c r="D1489" s="125"/>
      <c r="E1489" s="125"/>
    </row>
    <row r="1490" spans="1:5" s="137" customFormat="1" x14ac:dyDescent="0.2">
      <c r="A1490" s="80"/>
      <c r="B1490" s="124"/>
      <c r="C1490" s="125"/>
      <c r="D1490" s="125"/>
      <c r="E1490" s="125"/>
    </row>
    <row r="1491" spans="1:5" s="137" customFormat="1" x14ac:dyDescent="0.2">
      <c r="A1491" s="80"/>
      <c r="B1491" s="124"/>
      <c r="C1491" s="125"/>
      <c r="D1491" s="125"/>
      <c r="E1491" s="125"/>
    </row>
    <row r="1492" spans="1:5" s="137" customFormat="1" x14ac:dyDescent="0.2">
      <c r="A1492" s="80"/>
      <c r="B1492" s="124"/>
      <c r="C1492" s="125"/>
      <c r="D1492" s="125"/>
      <c r="E1492" s="125"/>
    </row>
    <row r="1493" spans="1:5" s="137" customFormat="1" x14ac:dyDescent="0.2">
      <c r="A1493" s="80"/>
      <c r="B1493" s="124"/>
      <c r="C1493" s="125"/>
      <c r="D1493" s="125"/>
      <c r="E1493" s="125"/>
    </row>
    <row r="1494" spans="1:5" s="137" customFormat="1" x14ac:dyDescent="0.2">
      <c r="A1494" s="80"/>
      <c r="B1494" s="124"/>
      <c r="C1494" s="125"/>
      <c r="D1494" s="125"/>
      <c r="E1494" s="125"/>
    </row>
    <row r="1495" spans="1:5" s="137" customFormat="1" x14ac:dyDescent="0.2">
      <c r="A1495" s="80"/>
      <c r="B1495" s="124"/>
      <c r="C1495" s="125"/>
      <c r="D1495" s="125"/>
      <c r="E1495" s="125"/>
    </row>
    <row r="1496" spans="1:5" s="137" customFormat="1" x14ac:dyDescent="0.2">
      <c r="A1496" s="80"/>
      <c r="B1496" s="124"/>
      <c r="C1496" s="125"/>
      <c r="D1496" s="125"/>
      <c r="E1496" s="125"/>
    </row>
    <row r="1497" spans="1:5" s="137" customFormat="1" x14ac:dyDescent="0.2">
      <c r="A1497" s="80"/>
      <c r="B1497" s="124"/>
      <c r="C1497" s="125"/>
      <c r="D1497" s="125"/>
      <c r="E1497" s="125"/>
    </row>
    <row r="1498" spans="1:5" s="137" customFormat="1" x14ac:dyDescent="0.2">
      <c r="A1498" s="80"/>
      <c r="B1498" s="124"/>
      <c r="C1498" s="125"/>
      <c r="D1498" s="125"/>
      <c r="E1498" s="125"/>
    </row>
    <row r="1499" spans="1:5" s="137" customFormat="1" x14ac:dyDescent="0.2">
      <c r="A1499" s="80"/>
      <c r="B1499" s="124"/>
      <c r="C1499" s="125"/>
      <c r="D1499" s="125"/>
      <c r="E1499" s="125"/>
    </row>
    <row r="1500" spans="1:5" s="137" customFormat="1" x14ac:dyDescent="0.2">
      <c r="A1500" s="80"/>
      <c r="B1500" s="124"/>
      <c r="C1500" s="125"/>
      <c r="D1500" s="125"/>
      <c r="E1500" s="125"/>
    </row>
    <row r="1501" spans="1:5" s="137" customFormat="1" x14ac:dyDescent="0.2">
      <c r="A1501" s="80"/>
      <c r="B1501" s="124"/>
      <c r="C1501" s="125"/>
      <c r="D1501" s="125"/>
      <c r="E1501" s="125"/>
    </row>
    <row r="1502" spans="1:5" s="137" customFormat="1" x14ac:dyDescent="0.2">
      <c r="A1502" s="80"/>
      <c r="B1502" s="124"/>
      <c r="C1502" s="125"/>
      <c r="D1502" s="125"/>
      <c r="E1502" s="125"/>
    </row>
    <row r="1503" spans="1:5" s="137" customFormat="1" x14ac:dyDescent="0.2">
      <c r="A1503" s="80"/>
      <c r="B1503" s="124"/>
      <c r="C1503" s="125"/>
      <c r="D1503" s="125"/>
      <c r="E1503" s="125"/>
    </row>
    <row r="1504" spans="1:5" s="137" customFormat="1" x14ac:dyDescent="0.2">
      <c r="A1504" s="80"/>
      <c r="B1504" s="124"/>
      <c r="C1504" s="125"/>
      <c r="D1504" s="125"/>
      <c r="E1504" s="125"/>
    </row>
    <row r="1505" spans="1:5" s="137" customFormat="1" x14ac:dyDescent="0.2">
      <c r="A1505" s="80"/>
      <c r="B1505" s="124"/>
      <c r="C1505" s="125"/>
      <c r="D1505" s="125"/>
      <c r="E1505" s="125"/>
    </row>
    <row r="1506" spans="1:5" s="137" customFormat="1" x14ac:dyDescent="0.2">
      <c r="A1506" s="80"/>
      <c r="B1506" s="124"/>
      <c r="C1506" s="125"/>
      <c r="D1506" s="125"/>
      <c r="E1506" s="125"/>
    </row>
    <row r="1507" spans="1:5" s="137" customFormat="1" x14ac:dyDescent="0.2">
      <c r="A1507" s="80"/>
      <c r="B1507" s="124"/>
      <c r="C1507" s="125"/>
      <c r="D1507" s="125"/>
      <c r="E1507" s="125"/>
    </row>
    <row r="1508" spans="1:5" s="137" customFormat="1" x14ac:dyDescent="0.2">
      <c r="A1508" s="80"/>
      <c r="B1508" s="124"/>
      <c r="C1508" s="125"/>
      <c r="D1508" s="125"/>
      <c r="E1508" s="125"/>
    </row>
    <row r="1509" spans="1:5" s="137" customFormat="1" x14ac:dyDescent="0.2">
      <c r="A1509" s="80"/>
      <c r="B1509" s="124"/>
      <c r="C1509" s="125"/>
      <c r="D1509" s="125"/>
      <c r="E1509" s="125"/>
    </row>
    <row r="1510" spans="1:5" s="137" customFormat="1" x14ac:dyDescent="0.2">
      <c r="A1510" s="80"/>
      <c r="B1510" s="124"/>
      <c r="C1510" s="125"/>
      <c r="D1510" s="125"/>
      <c r="E1510" s="125"/>
    </row>
    <row r="1511" spans="1:5" s="137" customFormat="1" x14ac:dyDescent="0.2">
      <c r="A1511" s="80"/>
      <c r="B1511" s="124"/>
      <c r="C1511" s="125"/>
      <c r="D1511" s="125"/>
      <c r="E1511" s="125"/>
    </row>
    <row r="1512" spans="1:5" s="137" customFormat="1" x14ac:dyDescent="0.2">
      <c r="A1512" s="80"/>
      <c r="B1512" s="124"/>
      <c r="C1512" s="125"/>
      <c r="D1512" s="125"/>
      <c r="E1512" s="125"/>
    </row>
    <row r="1513" spans="1:5" s="137" customFormat="1" x14ac:dyDescent="0.2">
      <c r="A1513" s="80"/>
      <c r="B1513" s="124"/>
      <c r="C1513" s="125"/>
      <c r="D1513" s="125"/>
      <c r="E1513" s="125"/>
    </row>
    <row r="1514" spans="1:5" s="137" customFormat="1" x14ac:dyDescent="0.2">
      <c r="A1514" s="80"/>
      <c r="B1514" s="124"/>
      <c r="C1514" s="125"/>
      <c r="D1514" s="125"/>
      <c r="E1514" s="125"/>
    </row>
    <row r="1515" spans="1:5" s="137" customFormat="1" x14ac:dyDescent="0.2">
      <c r="A1515" s="80"/>
      <c r="B1515" s="124"/>
      <c r="C1515" s="125"/>
      <c r="D1515" s="125"/>
      <c r="E1515" s="125"/>
    </row>
    <row r="1516" spans="1:5" s="137" customFormat="1" x14ac:dyDescent="0.2">
      <c r="A1516" s="80"/>
      <c r="B1516" s="124"/>
      <c r="C1516" s="125"/>
      <c r="D1516" s="125"/>
      <c r="E1516" s="125"/>
    </row>
    <row r="1517" spans="1:5" s="137" customFormat="1" x14ac:dyDescent="0.2">
      <c r="A1517" s="80"/>
      <c r="B1517" s="124"/>
      <c r="C1517" s="125"/>
      <c r="D1517" s="125"/>
      <c r="E1517" s="125"/>
    </row>
    <row r="1518" spans="1:5" s="137" customFormat="1" x14ac:dyDescent="0.2">
      <c r="A1518" s="80"/>
      <c r="B1518" s="124"/>
      <c r="C1518" s="125"/>
      <c r="D1518" s="125"/>
      <c r="E1518" s="125"/>
    </row>
    <row r="1519" spans="1:5" s="137" customFormat="1" x14ac:dyDescent="0.2">
      <c r="A1519" s="80"/>
      <c r="B1519" s="124"/>
      <c r="C1519" s="125"/>
      <c r="D1519" s="125"/>
      <c r="E1519" s="125"/>
    </row>
    <row r="1520" spans="1:5" s="137" customFormat="1" x14ac:dyDescent="0.2">
      <c r="A1520" s="80"/>
      <c r="B1520" s="124"/>
      <c r="C1520" s="125"/>
      <c r="D1520" s="125"/>
      <c r="E1520" s="125"/>
    </row>
    <row r="1521" spans="1:5" s="137" customFormat="1" x14ac:dyDescent="0.2">
      <c r="A1521" s="80"/>
      <c r="B1521" s="124"/>
      <c r="C1521" s="125"/>
      <c r="D1521" s="125"/>
      <c r="E1521" s="125"/>
    </row>
    <row r="1522" spans="1:5" s="137" customFormat="1" x14ac:dyDescent="0.2">
      <c r="A1522" s="80"/>
      <c r="B1522" s="124"/>
      <c r="C1522" s="125"/>
      <c r="D1522" s="125"/>
      <c r="E1522" s="125"/>
    </row>
    <row r="1523" spans="1:5" s="137" customFormat="1" x14ac:dyDescent="0.2">
      <c r="A1523" s="80"/>
      <c r="B1523" s="124"/>
      <c r="C1523" s="125"/>
      <c r="D1523" s="125"/>
      <c r="E1523" s="125"/>
    </row>
    <row r="1524" spans="1:5" s="137" customFormat="1" x14ac:dyDescent="0.2">
      <c r="A1524" s="80"/>
      <c r="B1524" s="124"/>
      <c r="C1524" s="125"/>
      <c r="D1524" s="125"/>
      <c r="E1524" s="125"/>
    </row>
    <row r="1525" spans="1:5" s="137" customFormat="1" x14ac:dyDescent="0.2">
      <c r="A1525" s="80"/>
      <c r="B1525" s="124"/>
      <c r="C1525" s="125"/>
      <c r="D1525" s="125"/>
      <c r="E1525" s="125"/>
    </row>
    <row r="1526" spans="1:5" s="137" customFormat="1" x14ac:dyDescent="0.2">
      <c r="A1526" s="80"/>
      <c r="B1526" s="124"/>
      <c r="C1526" s="125"/>
      <c r="D1526" s="125"/>
      <c r="E1526" s="125"/>
    </row>
    <row r="1527" spans="1:5" s="137" customFormat="1" x14ac:dyDescent="0.2">
      <c r="A1527" s="80"/>
      <c r="B1527" s="124"/>
      <c r="C1527" s="125"/>
      <c r="D1527" s="125"/>
      <c r="E1527" s="125"/>
    </row>
    <row r="1528" spans="1:5" s="137" customFormat="1" x14ac:dyDescent="0.2">
      <c r="A1528" s="80"/>
      <c r="B1528" s="124"/>
      <c r="C1528" s="125"/>
      <c r="D1528" s="125"/>
      <c r="E1528" s="125"/>
    </row>
    <row r="1529" spans="1:5" s="137" customFormat="1" x14ac:dyDescent="0.2">
      <c r="A1529" s="80"/>
      <c r="B1529" s="124"/>
      <c r="C1529" s="125"/>
      <c r="D1529" s="125"/>
      <c r="E1529" s="125"/>
    </row>
    <row r="1530" spans="1:5" s="137" customFormat="1" x14ac:dyDescent="0.2">
      <c r="A1530" s="80"/>
      <c r="B1530" s="124"/>
      <c r="C1530" s="125"/>
      <c r="D1530" s="125"/>
      <c r="E1530" s="125"/>
    </row>
    <row r="1531" spans="1:5" s="137" customFormat="1" x14ac:dyDescent="0.2">
      <c r="A1531" s="80"/>
      <c r="B1531" s="124"/>
      <c r="C1531" s="125"/>
      <c r="D1531" s="125"/>
      <c r="E1531" s="125"/>
    </row>
    <row r="1532" spans="1:5" s="137" customFormat="1" x14ac:dyDescent="0.2">
      <c r="A1532" s="80"/>
      <c r="B1532" s="124"/>
      <c r="C1532" s="125"/>
      <c r="D1532" s="125"/>
      <c r="E1532" s="125"/>
    </row>
    <row r="1533" spans="1:5" s="137" customFormat="1" x14ac:dyDescent="0.2">
      <c r="A1533" s="80"/>
      <c r="B1533" s="124"/>
      <c r="C1533" s="125"/>
      <c r="D1533" s="125"/>
      <c r="E1533" s="125"/>
    </row>
    <row r="1534" spans="1:5" s="137" customFormat="1" x14ac:dyDescent="0.2">
      <c r="A1534" s="80"/>
      <c r="B1534" s="124"/>
      <c r="C1534" s="125"/>
      <c r="D1534" s="125"/>
      <c r="E1534" s="125"/>
    </row>
    <row r="1535" spans="1:5" s="137" customFormat="1" x14ac:dyDescent="0.2">
      <c r="A1535" s="80"/>
      <c r="B1535" s="124"/>
      <c r="C1535" s="125"/>
      <c r="D1535" s="125"/>
      <c r="E1535" s="125"/>
    </row>
    <row r="1536" spans="1:5" s="137" customFormat="1" x14ac:dyDescent="0.2">
      <c r="A1536" s="80"/>
      <c r="B1536" s="124"/>
      <c r="C1536" s="125"/>
      <c r="D1536" s="125"/>
      <c r="E1536" s="125"/>
    </row>
    <row r="1537" spans="1:5" s="137" customFormat="1" x14ac:dyDescent="0.2">
      <c r="A1537" s="80"/>
      <c r="B1537" s="124"/>
      <c r="C1537" s="125"/>
      <c r="D1537" s="125"/>
      <c r="E1537" s="125"/>
    </row>
    <row r="1538" spans="1:5" s="137" customFormat="1" x14ac:dyDescent="0.2">
      <c r="A1538" s="80"/>
      <c r="B1538" s="124"/>
      <c r="C1538" s="125"/>
      <c r="D1538" s="125"/>
      <c r="E1538" s="125"/>
    </row>
    <row r="1539" spans="1:5" s="137" customFormat="1" x14ac:dyDescent="0.2">
      <c r="A1539" s="80"/>
      <c r="B1539" s="124"/>
      <c r="C1539" s="125"/>
      <c r="D1539" s="125"/>
      <c r="E1539" s="125"/>
    </row>
    <row r="1540" spans="1:5" s="137" customFormat="1" x14ac:dyDescent="0.2">
      <c r="A1540" s="80"/>
      <c r="B1540" s="124"/>
      <c r="C1540" s="125"/>
      <c r="D1540" s="125"/>
      <c r="E1540" s="125"/>
    </row>
    <row r="1541" spans="1:5" s="137" customFormat="1" x14ac:dyDescent="0.2">
      <c r="A1541" s="80"/>
      <c r="B1541" s="124"/>
      <c r="C1541" s="125"/>
      <c r="D1541" s="125"/>
      <c r="E1541" s="125"/>
    </row>
    <row r="1542" spans="1:5" s="137" customFormat="1" x14ac:dyDescent="0.2">
      <c r="A1542" s="80"/>
      <c r="B1542" s="124"/>
      <c r="C1542" s="125"/>
      <c r="D1542" s="125"/>
      <c r="E1542" s="125"/>
    </row>
    <row r="1543" spans="1:5" s="137" customFormat="1" x14ac:dyDescent="0.2">
      <c r="A1543" s="80"/>
      <c r="B1543" s="124"/>
      <c r="C1543" s="125"/>
      <c r="D1543" s="125"/>
      <c r="E1543" s="125"/>
    </row>
    <row r="1544" spans="1:5" s="137" customFormat="1" x14ac:dyDescent="0.2">
      <c r="A1544" s="80"/>
      <c r="B1544" s="124"/>
      <c r="C1544" s="125"/>
      <c r="D1544" s="125"/>
      <c r="E1544" s="125"/>
    </row>
    <row r="1545" spans="1:5" s="137" customFormat="1" x14ac:dyDescent="0.2">
      <c r="A1545" s="80"/>
      <c r="B1545" s="124"/>
      <c r="C1545" s="125"/>
      <c r="D1545" s="125"/>
      <c r="E1545" s="125"/>
    </row>
    <row r="1546" spans="1:5" s="137" customFormat="1" x14ac:dyDescent="0.2">
      <c r="A1546" s="80"/>
      <c r="B1546" s="124"/>
      <c r="C1546" s="125"/>
      <c r="D1546" s="125"/>
      <c r="E1546" s="125"/>
    </row>
    <row r="1547" spans="1:5" s="137" customFormat="1" x14ac:dyDescent="0.2">
      <c r="A1547" s="80"/>
      <c r="B1547" s="124"/>
      <c r="C1547" s="125"/>
      <c r="D1547" s="125"/>
      <c r="E1547" s="125"/>
    </row>
    <row r="1548" spans="1:5" s="137" customFormat="1" x14ac:dyDescent="0.2">
      <c r="A1548" s="80"/>
      <c r="B1548" s="124"/>
      <c r="C1548" s="125"/>
      <c r="D1548" s="125"/>
      <c r="E1548" s="125"/>
    </row>
    <row r="1549" spans="1:5" s="137" customFormat="1" x14ac:dyDescent="0.2">
      <c r="A1549" s="80"/>
      <c r="B1549" s="124"/>
      <c r="C1549" s="125"/>
      <c r="D1549" s="125"/>
      <c r="E1549" s="125"/>
    </row>
    <row r="1550" spans="1:5" s="137" customFormat="1" x14ac:dyDescent="0.2">
      <c r="A1550" s="80"/>
      <c r="B1550" s="124"/>
      <c r="C1550" s="125"/>
      <c r="D1550" s="125"/>
      <c r="E1550" s="125"/>
    </row>
    <row r="1551" spans="1:5" s="137" customFormat="1" x14ac:dyDescent="0.2">
      <c r="A1551" s="80"/>
      <c r="B1551" s="124"/>
      <c r="C1551" s="125"/>
      <c r="D1551" s="125"/>
      <c r="E1551" s="125"/>
    </row>
    <row r="1552" spans="1:5" s="137" customFormat="1" x14ac:dyDescent="0.2">
      <c r="A1552" s="80"/>
      <c r="B1552" s="124"/>
      <c r="C1552" s="125"/>
      <c r="D1552" s="125"/>
      <c r="E1552" s="125"/>
    </row>
    <row r="1553" spans="1:5" s="137" customFormat="1" x14ac:dyDescent="0.2">
      <c r="A1553" s="80"/>
      <c r="B1553" s="124"/>
      <c r="C1553" s="125"/>
      <c r="D1553" s="125"/>
      <c r="E1553" s="125"/>
    </row>
    <row r="1554" spans="1:5" s="137" customFormat="1" x14ac:dyDescent="0.2">
      <c r="A1554" s="80"/>
      <c r="B1554" s="124"/>
      <c r="C1554" s="125"/>
      <c r="D1554" s="125"/>
      <c r="E1554" s="125"/>
    </row>
    <row r="1555" spans="1:5" s="137" customFormat="1" x14ac:dyDescent="0.2">
      <c r="A1555" s="80"/>
      <c r="B1555" s="124"/>
      <c r="C1555" s="125"/>
      <c r="D1555" s="125"/>
      <c r="E1555" s="125"/>
    </row>
    <row r="1556" spans="1:5" s="137" customFormat="1" x14ac:dyDescent="0.2">
      <c r="A1556" s="80"/>
      <c r="B1556" s="124"/>
      <c r="C1556" s="125"/>
      <c r="D1556" s="125"/>
      <c r="E1556" s="125"/>
    </row>
    <row r="1557" spans="1:5" s="137" customFormat="1" x14ac:dyDescent="0.2">
      <c r="A1557" s="80"/>
      <c r="B1557" s="124"/>
      <c r="C1557" s="125"/>
      <c r="D1557" s="125"/>
      <c r="E1557" s="125"/>
    </row>
    <row r="1558" spans="1:5" s="137" customFormat="1" x14ac:dyDescent="0.2">
      <c r="A1558" s="80"/>
      <c r="B1558" s="124"/>
      <c r="C1558" s="125"/>
      <c r="D1558" s="125"/>
      <c r="E1558" s="125"/>
    </row>
    <row r="1559" spans="1:5" s="137" customFormat="1" x14ac:dyDescent="0.2">
      <c r="A1559" s="80"/>
      <c r="B1559" s="124"/>
      <c r="C1559" s="125"/>
      <c r="D1559" s="125"/>
      <c r="E1559" s="125"/>
    </row>
    <row r="1560" spans="1:5" s="137" customFormat="1" x14ac:dyDescent="0.2">
      <c r="A1560" s="80"/>
      <c r="B1560" s="124"/>
      <c r="C1560" s="125"/>
      <c r="D1560" s="125"/>
      <c r="E1560" s="125"/>
    </row>
    <row r="1561" spans="1:5" s="137" customFormat="1" x14ac:dyDescent="0.2">
      <c r="A1561" s="80"/>
      <c r="B1561" s="124"/>
      <c r="C1561" s="125"/>
      <c r="D1561" s="125"/>
      <c r="E1561" s="125"/>
    </row>
    <row r="1562" spans="1:5" s="137" customFormat="1" x14ac:dyDescent="0.2">
      <c r="A1562" s="80"/>
      <c r="B1562" s="124"/>
      <c r="C1562" s="125"/>
      <c r="D1562" s="125"/>
      <c r="E1562" s="125"/>
    </row>
    <row r="1563" spans="1:5" s="137" customFormat="1" x14ac:dyDescent="0.2">
      <c r="A1563" s="80"/>
      <c r="B1563" s="124"/>
      <c r="C1563" s="125"/>
      <c r="D1563" s="125"/>
      <c r="E1563" s="125"/>
    </row>
    <row r="1564" spans="1:5" s="137" customFormat="1" x14ac:dyDescent="0.2">
      <c r="A1564" s="80"/>
      <c r="B1564" s="124"/>
      <c r="C1564" s="125"/>
      <c r="D1564" s="125"/>
      <c r="E1564" s="125"/>
    </row>
    <row r="1565" spans="1:5" s="137" customFormat="1" x14ac:dyDescent="0.2">
      <c r="A1565" s="80"/>
      <c r="B1565" s="124"/>
      <c r="C1565" s="125"/>
      <c r="D1565" s="125"/>
      <c r="E1565" s="125"/>
    </row>
    <row r="1566" spans="1:5" s="137" customFormat="1" x14ac:dyDescent="0.2">
      <c r="A1566" s="80"/>
      <c r="B1566" s="124"/>
      <c r="C1566" s="125"/>
      <c r="D1566" s="125"/>
      <c r="E1566" s="125"/>
    </row>
    <row r="1567" spans="1:5" s="137" customFormat="1" x14ac:dyDescent="0.2">
      <c r="A1567" s="80"/>
      <c r="B1567" s="124"/>
      <c r="C1567" s="125"/>
      <c r="D1567" s="125"/>
      <c r="E1567" s="125"/>
    </row>
    <row r="1568" spans="1:5" s="137" customFormat="1" x14ac:dyDescent="0.2">
      <c r="A1568" s="80"/>
      <c r="B1568" s="124"/>
      <c r="C1568" s="125"/>
      <c r="D1568" s="125"/>
      <c r="E1568" s="125"/>
    </row>
    <row r="1569" spans="1:5" s="137" customFormat="1" x14ac:dyDescent="0.2">
      <c r="A1569" s="80"/>
      <c r="B1569" s="124"/>
      <c r="C1569" s="125"/>
      <c r="D1569" s="125"/>
      <c r="E1569" s="125"/>
    </row>
    <row r="1570" spans="1:5" s="137" customFormat="1" x14ac:dyDescent="0.2">
      <c r="A1570" s="80"/>
      <c r="B1570" s="124"/>
      <c r="C1570" s="125"/>
      <c r="D1570" s="125"/>
      <c r="E1570" s="125"/>
    </row>
    <row r="1571" spans="1:5" s="137" customFormat="1" x14ac:dyDescent="0.2">
      <c r="A1571" s="80"/>
      <c r="B1571" s="124"/>
      <c r="C1571" s="125"/>
      <c r="D1571" s="125"/>
      <c r="E1571" s="125"/>
    </row>
    <row r="1572" spans="1:5" s="137" customFormat="1" x14ac:dyDescent="0.2">
      <c r="A1572" s="80"/>
      <c r="B1572" s="124"/>
      <c r="C1572" s="125"/>
      <c r="D1572" s="125"/>
      <c r="E1572" s="125"/>
    </row>
    <row r="1573" spans="1:5" s="137" customFormat="1" x14ac:dyDescent="0.2">
      <c r="A1573" s="80"/>
      <c r="B1573" s="124"/>
      <c r="C1573" s="125"/>
      <c r="D1573" s="125"/>
      <c r="E1573" s="125"/>
    </row>
    <row r="1574" spans="1:5" s="137" customFormat="1" x14ac:dyDescent="0.2">
      <c r="A1574" s="80"/>
      <c r="B1574" s="124"/>
      <c r="C1574" s="125"/>
      <c r="D1574" s="125"/>
      <c r="E1574" s="125"/>
    </row>
    <row r="1575" spans="1:5" s="137" customFormat="1" x14ac:dyDescent="0.2">
      <c r="A1575" s="80"/>
      <c r="B1575" s="124"/>
      <c r="C1575" s="125"/>
      <c r="D1575" s="125"/>
      <c r="E1575" s="125"/>
    </row>
    <row r="1576" spans="1:5" s="137" customFormat="1" x14ac:dyDescent="0.2">
      <c r="A1576" s="80"/>
      <c r="B1576" s="124"/>
      <c r="C1576" s="125"/>
      <c r="D1576" s="125"/>
      <c r="E1576" s="125"/>
    </row>
    <row r="1577" spans="1:5" s="137" customFormat="1" x14ac:dyDescent="0.2">
      <c r="A1577" s="80"/>
      <c r="B1577" s="124"/>
      <c r="C1577" s="125"/>
      <c r="D1577" s="125"/>
      <c r="E1577" s="125"/>
    </row>
    <row r="1578" spans="1:5" s="137" customFormat="1" x14ac:dyDescent="0.2">
      <c r="A1578" s="80"/>
      <c r="B1578" s="124"/>
      <c r="C1578" s="125"/>
      <c r="D1578" s="125"/>
      <c r="E1578" s="125"/>
    </row>
    <row r="1579" spans="1:5" s="137" customFormat="1" x14ac:dyDescent="0.2">
      <c r="A1579" s="80"/>
      <c r="B1579" s="124"/>
      <c r="C1579" s="125"/>
      <c r="D1579" s="125"/>
      <c r="E1579" s="125"/>
    </row>
    <row r="1580" spans="1:5" s="137" customFormat="1" x14ac:dyDescent="0.2">
      <c r="A1580" s="80"/>
      <c r="B1580" s="124"/>
      <c r="C1580" s="125"/>
      <c r="D1580" s="125"/>
      <c r="E1580" s="125"/>
    </row>
    <row r="1581" spans="1:5" s="137" customFormat="1" x14ac:dyDescent="0.2">
      <c r="A1581" s="80"/>
      <c r="B1581" s="124"/>
      <c r="C1581" s="125"/>
      <c r="D1581" s="125"/>
      <c r="E1581" s="125"/>
    </row>
    <row r="1582" spans="1:5" s="137" customFormat="1" x14ac:dyDescent="0.2">
      <c r="A1582" s="80"/>
      <c r="B1582" s="124"/>
      <c r="C1582" s="125"/>
      <c r="D1582" s="125"/>
      <c r="E1582" s="125"/>
    </row>
    <row r="1583" spans="1:5" s="137" customFormat="1" x14ac:dyDescent="0.2">
      <c r="A1583" s="80"/>
      <c r="B1583" s="124"/>
      <c r="C1583" s="125"/>
      <c r="D1583" s="125"/>
      <c r="E1583" s="125"/>
    </row>
    <row r="1584" spans="1:5" s="137" customFormat="1" x14ac:dyDescent="0.2">
      <c r="A1584" s="80"/>
      <c r="B1584" s="124"/>
      <c r="C1584" s="125"/>
      <c r="D1584" s="125"/>
      <c r="E1584" s="125"/>
    </row>
    <row r="1585" spans="1:5" s="137" customFormat="1" x14ac:dyDescent="0.2">
      <c r="A1585" s="80"/>
      <c r="B1585" s="124"/>
      <c r="C1585" s="125"/>
      <c r="D1585" s="125"/>
      <c r="E1585" s="125"/>
    </row>
    <row r="1586" spans="1:5" s="137" customFormat="1" x14ac:dyDescent="0.2">
      <c r="A1586" s="80"/>
      <c r="B1586" s="124"/>
      <c r="C1586" s="125"/>
      <c r="D1586" s="125"/>
      <c r="E1586" s="125"/>
    </row>
    <row r="1587" spans="1:5" s="137" customFormat="1" x14ac:dyDescent="0.2">
      <c r="A1587" s="80"/>
      <c r="B1587" s="124"/>
      <c r="C1587" s="125"/>
      <c r="D1587" s="125"/>
      <c r="E1587" s="125"/>
    </row>
    <row r="1588" spans="1:5" s="137" customFormat="1" x14ac:dyDescent="0.2">
      <c r="A1588" s="80"/>
      <c r="B1588" s="124"/>
      <c r="C1588" s="125"/>
      <c r="D1588" s="125"/>
      <c r="E1588" s="125"/>
    </row>
    <row r="1589" spans="1:5" s="137" customFormat="1" x14ac:dyDescent="0.2">
      <c r="A1589" s="80"/>
      <c r="B1589" s="124"/>
      <c r="C1589" s="125"/>
      <c r="D1589" s="125"/>
      <c r="E1589" s="125"/>
    </row>
    <row r="1590" spans="1:5" s="137" customFormat="1" x14ac:dyDescent="0.2">
      <c r="A1590" s="80"/>
      <c r="B1590" s="124"/>
      <c r="C1590" s="125"/>
      <c r="D1590" s="125"/>
      <c r="E1590" s="125"/>
    </row>
    <row r="1591" spans="1:5" s="137" customFormat="1" x14ac:dyDescent="0.2">
      <c r="A1591" s="80"/>
      <c r="B1591" s="124"/>
      <c r="C1591" s="125"/>
      <c r="D1591" s="125"/>
      <c r="E1591" s="125"/>
    </row>
    <row r="1592" spans="1:5" s="137" customFormat="1" x14ac:dyDescent="0.2">
      <c r="A1592" s="80"/>
      <c r="B1592" s="124"/>
      <c r="C1592" s="125"/>
      <c r="D1592" s="125"/>
      <c r="E1592" s="125"/>
    </row>
    <row r="1593" spans="1:5" s="137" customFormat="1" x14ac:dyDescent="0.2">
      <c r="A1593" s="80"/>
      <c r="B1593" s="124"/>
      <c r="C1593" s="125"/>
      <c r="D1593" s="125"/>
      <c r="E1593" s="125"/>
    </row>
    <row r="1594" spans="1:5" s="137" customFormat="1" x14ac:dyDescent="0.2">
      <c r="A1594" s="80"/>
      <c r="B1594" s="124"/>
      <c r="C1594" s="125"/>
      <c r="D1594" s="125"/>
      <c r="E1594" s="125"/>
    </row>
    <row r="1595" spans="1:5" s="137" customFormat="1" x14ac:dyDescent="0.2">
      <c r="A1595" s="80"/>
      <c r="B1595" s="124"/>
      <c r="C1595" s="125"/>
      <c r="D1595" s="125"/>
      <c r="E1595" s="125"/>
    </row>
    <row r="1596" spans="1:5" s="137" customFormat="1" x14ac:dyDescent="0.2">
      <c r="A1596" s="80"/>
      <c r="B1596" s="124"/>
      <c r="C1596" s="125"/>
      <c r="D1596" s="125"/>
      <c r="E1596" s="125"/>
    </row>
    <row r="1597" spans="1:5" s="137" customFormat="1" x14ac:dyDescent="0.2">
      <c r="A1597" s="80"/>
      <c r="B1597" s="124"/>
      <c r="C1597" s="125"/>
      <c r="D1597" s="125"/>
      <c r="E1597" s="125"/>
    </row>
    <row r="1598" spans="1:5" s="137" customFormat="1" x14ac:dyDescent="0.2">
      <c r="A1598" s="80"/>
      <c r="B1598" s="124"/>
      <c r="C1598" s="125"/>
      <c r="D1598" s="125"/>
      <c r="E1598" s="125"/>
    </row>
    <row r="1599" spans="1:5" s="137" customFormat="1" x14ac:dyDescent="0.2">
      <c r="A1599" s="80"/>
      <c r="B1599" s="124"/>
      <c r="C1599" s="125"/>
      <c r="D1599" s="125"/>
      <c r="E1599" s="125"/>
    </row>
    <row r="1600" spans="1:5" s="137" customFormat="1" x14ac:dyDescent="0.2">
      <c r="A1600" s="80"/>
      <c r="B1600" s="124"/>
      <c r="C1600" s="125"/>
      <c r="D1600" s="125"/>
      <c r="E1600" s="125"/>
    </row>
    <row r="1601" spans="1:5" s="137" customFormat="1" x14ac:dyDescent="0.2">
      <c r="A1601" s="80"/>
      <c r="B1601" s="124"/>
      <c r="C1601" s="125"/>
      <c r="D1601" s="125"/>
      <c r="E1601" s="125"/>
    </row>
    <row r="1602" spans="1:5" s="137" customFormat="1" x14ac:dyDescent="0.2">
      <c r="A1602" s="80"/>
      <c r="B1602" s="124"/>
      <c r="C1602" s="125"/>
      <c r="D1602" s="125"/>
      <c r="E1602" s="125"/>
    </row>
    <row r="1603" spans="1:5" s="137" customFormat="1" x14ac:dyDescent="0.2">
      <c r="A1603" s="80"/>
      <c r="B1603" s="124"/>
      <c r="C1603" s="125"/>
      <c r="D1603" s="125"/>
      <c r="E1603" s="125"/>
    </row>
    <row r="1604" spans="1:5" s="137" customFormat="1" x14ac:dyDescent="0.2">
      <c r="A1604" s="80"/>
      <c r="B1604" s="124"/>
      <c r="C1604" s="125"/>
      <c r="D1604" s="125"/>
      <c r="E1604" s="125"/>
    </row>
    <row r="1605" spans="1:5" s="137" customFormat="1" x14ac:dyDescent="0.2">
      <c r="A1605" s="80"/>
      <c r="B1605" s="124"/>
      <c r="C1605" s="125"/>
      <c r="D1605" s="125"/>
      <c r="E1605" s="125"/>
    </row>
    <row r="1606" spans="1:5" s="137" customFormat="1" x14ac:dyDescent="0.2">
      <c r="A1606" s="80"/>
      <c r="B1606" s="124"/>
      <c r="C1606" s="125"/>
      <c r="D1606" s="125"/>
      <c r="E1606" s="125"/>
    </row>
    <row r="1607" spans="1:5" s="137" customFormat="1" x14ac:dyDescent="0.2">
      <c r="A1607" s="80"/>
      <c r="B1607" s="124"/>
      <c r="C1607" s="125"/>
      <c r="D1607" s="125"/>
      <c r="E1607" s="125"/>
    </row>
    <row r="1608" spans="1:5" s="137" customFormat="1" x14ac:dyDescent="0.2">
      <c r="A1608" s="80"/>
      <c r="B1608" s="124"/>
      <c r="C1608" s="125"/>
      <c r="D1608" s="125"/>
      <c r="E1608" s="125"/>
    </row>
    <row r="1609" spans="1:5" s="137" customFormat="1" x14ac:dyDescent="0.2">
      <c r="A1609" s="80"/>
      <c r="B1609" s="124"/>
      <c r="C1609" s="125"/>
      <c r="D1609" s="125"/>
      <c r="E1609" s="125"/>
    </row>
    <row r="1610" spans="1:5" s="137" customFormat="1" x14ac:dyDescent="0.2">
      <c r="A1610" s="80"/>
      <c r="B1610" s="124"/>
      <c r="C1610" s="125"/>
      <c r="D1610" s="125"/>
      <c r="E1610" s="125"/>
    </row>
    <row r="1611" spans="1:5" s="137" customFormat="1" x14ac:dyDescent="0.2">
      <c r="A1611" s="80"/>
      <c r="B1611" s="124"/>
      <c r="C1611" s="125"/>
      <c r="D1611" s="125"/>
      <c r="E1611" s="125"/>
    </row>
    <row r="1612" spans="1:5" s="137" customFormat="1" x14ac:dyDescent="0.2">
      <c r="A1612" s="80"/>
      <c r="B1612" s="124"/>
      <c r="C1612" s="125"/>
      <c r="D1612" s="125"/>
      <c r="E1612" s="125"/>
    </row>
    <row r="1613" spans="1:5" s="137" customFormat="1" x14ac:dyDescent="0.2">
      <c r="A1613" s="80"/>
      <c r="B1613" s="124"/>
      <c r="C1613" s="125"/>
      <c r="D1613" s="125"/>
      <c r="E1613" s="125"/>
    </row>
    <row r="1614" spans="1:5" s="137" customFormat="1" x14ac:dyDescent="0.2">
      <c r="A1614" s="80"/>
      <c r="B1614" s="124"/>
      <c r="C1614" s="125"/>
      <c r="D1614" s="125"/>
      <c r="E1614" s="125"/>
    </row>
    <row r="1615" spans="1:5" s="137" customFormat="1" x14ac:dyDescent="0.2">
      <c r="A1615" s="80"/>
      <c r="B1615" s="124"/>
      <c r="C1615" s="125"/>
      <c r="D1615" s="125"/>
      <c r="E1615" s="125"/>
    </row>
    <row r="1616" spans="1:5" s="137" customFormat="1" x14ac:dyDescent="0.2">
      <c r="A1616" s="80"/>
      <c r="B1616" s="124"/>
      <c r="C1616" s="125"/>
      <c r="D1616" s="125"/>
      <c r="E1616" s="125"/>
    </row>
    <row r="1617" spans="1:5" s="137" customFormat="1" x14ac:dyDescent="0.2">
      <c r="A1617" s="80"/>
      <c r="B1617" s="124"/>
      <c r="C1617" s="125"/>
      <c r="D1617" s="125"/>
      <c r="E1617" s="125"/>
    </row>
    <row r="1618" spans="1:5" s="137" customFormat="1" x14ac:dyDescent="0.2">
      <c r="A1618" s="80"/>
      <c r="B1618" s="124"/>
      <c r="C1618" s="125"/>
      <c r="D1618" s="125"/>
      <c r="E1618" s="125"/>
    </row>
    <row r="1619" spans="1:5" s="137" customFormat="1" x14ac:dyDescent="0.2">
      <c r="A1619" s="80"/>
      <c r="B1619" s="124"/>
      <c r="C1619" s="125"/>
      <c r="D1619" s="125"/>
      <c r="E1619" s="125"/>
    </row>
    <row r="1620" spans="1:5" s="137" customFormat="1" x14ac:dyDescent="0.2">
      <c r="A1620" s="80"/>
      <c r="B1620" s="124"/>
      <c r="C1620" s="125"/>
      <c r="D1620" s="125"/>
      <c r="E1620" s="125"/>
    </row>
    <row r="1621" spans="1:5" s="137" customFormat="1" x14ac:dyDescent="0.2">
      <c r="A1621" s="80"/>
      <c r="B1621" s="124"/>
      <c r="C1621" s="125"/>
      <c r="D1621" s="125"/>
      <c r="E1621" s="125"/>
    </row>
    <row r="1622" spans="1:5" s="137" customFormat="1" x14ac:dyDescent="0.2">
      <c r="A1622" s="80"/>
      <c r="B1622" s="124"/>
      <c r="C1622" s="125"/>
      <c r="D1622" s="125"/>
      <c r="E1622" s="125"/>
    </row>
    <row r="1623" spans="1:5" s="137" customFormat="1" x14ac:dyDescent="0.2">
      <c r="A1623" s="80"/>
      <c r="B1623" s="124"/>
      <c r="C1623" s="125"/>
      <c r="D1623" s="125"/>
      <c r="E1623" s="125"/>
    </row>
    <row r="1624" spans="1:5" s="137" customFormat="1" x14ac:dyDescent="0.2">
      <c r="A1624" s="80"/>
      <c r="B1624" s="124"/>
      <c r="C1624" s="125"/>
      <c r="D1624" s="125"/>
      <c r="E1624" s="125"/>
    </row>
    <row r="1625" spans="1:5" s="137" customFormat="1" x14ac:dyDescent="0.2">
      <c r="A1625" s="80"/>
      <c r="B1625" s="124"/>
      <c r="C1625" s="125"/>
      <c r="D1625" s="125"/>
      <c r="E1625" s="125"/>
    </row>
    <row r="1626" spans="1:5" s="137" customFormat="1" x14ac:dyDescent="0.2">
      <c r="A1626" s="80"/>
      <c r="B1626" s="124"/>
      <c r="C1626" s="125"/>
      <c r="D1626" s="125"/>
      <c r="E1626" s="125"/>
    </row>
    <row r="1627" spans="1:5" s="137" customFormat="1" x14ac:dyDescent="0.2">
      <c r="A1627" s="80"/>
      <c r="B1627" s="124"/>
      <c r="C1627" s="125"/>
      <c r="D1627" s="125"/>
      <c r="E1627" s="125"/>
    </row>
    <row r="1628" spans="1:5" s="137" customFormat="1" x14ac:dyDescent="0.2">
      <c r="A1628" s="80"/>
      <c r="B1628" s="124"/>
      <c r="C1628" s="125"/>
      <c r="D1628" s="125"/>
      <c r="E1628" s="125"/>
    </row>
    <row r="1629" spans="1:5" s="137" customFormat="1" x14ac:dyDescent="0.2">
      <c r="A1629" s="80"/>
      <c r="B1629" s="124"/>
      <c r="C1629" s="125"/>
      <c r="D1629" s="125"/>
      <c r="E1629" s="125"/>
    </row>
    <row r="1630" spans="1:5" s="137" customFormat="1" x14ac:dyDescent="0.2">
      <c r="A1630" s="80"/>
      <c r="B1630" s="124"/>
      <c r="C1630" s="125"/>
      <c r="D1630" s="125"/>
      <c r="E1630" s="125"/>
    </row>
    <row r="1631" spans="1:5" s="137" customFormat="1" x14ac:dyDescent="0.2">
      <c r="A1631" s="80"/>
      <c r="B1631" s="124"/>
      <c r="C1631" s="125"/>
      <c r="D1631" s="125"/>
      <c r="E1631" s="125"/>
    </row>
    <row r="1632" spans="1:5" s="137" customFormat="1" x14ac:dyDescent="0.2">
      <c r="A1632" s="80"/>
      <c r="B1632" s="124"/>
      <c r="C1632" s="125"/>
      <c r="D1632" s="125"/>
      <c r="E1632" s="125"/>
    </row>
    <row r="1633" spans="1:5" s="137" customFormat="1" x14ac:dyDescent="0.2">
      <c r="A1633" s="80"/>
      <c r="B1633" s="124"/>
      <c r="C1633" s="125"/>
      <c r="D1633" s="125"/>
      <c r="E1633" s="125"/>
    </row>
    <row r="1634" spans="1:5" s="137" customFormat="1" x14ac:dyDescent="0.2">
      <c r="A1634" s="80"/>
      <c r="B1634" s="124"/>
      <c r="C1634" s="125"/>
      <c r="D1634" s="125"/>
      <c r="E1634" s="125"/>
    </row>
    <row r="1635" spans="1:5" s="137" customFormat="1" x14ac:dyDescent="0.2">
      <c r="A1635" s="80"/>
      <c r="B1635" s="124"/>
      <c r="C1635" s="125"/>
      <c r="D1635" s="125"/>
      <c r="E1635" s="125"/>
    </row>
    <row r="1636" spans="1:5" s="137" customFormat="1" x14ac:dyDescent="0.2">
      <c r="A1636" s="80"/>
      <c r="B1636" s="124"/>
      <c r="C1636" s="125"/>
      <c r="D1636" s="125"/>
      <c r="E1636" s="125"/>
    </row>
    <row r="1637" spans="1:5" s="137" customFormat="1" x14ac:dyDescent="0.2">
      <c r="A1637" s="80"/>
      <c r="B1637" s="124"/>
      <c r="C1637" s="125"/>
      <c r="D1637" s="125"/>
      <c r="E1637" s="125"/>
    </row>
    <row r="1638" spans="1:5" s="137" customFormat="1" x14ac:dyDescent="0.2">
      <c r="A1638" s="80"/>
      <c r="B1638" s="124"/>
      <c r="C1638" s="125"/>
      <c r="D1638" s="125"/>
      <c r="E1638" s="125"/>
    </row>
    <row r="1639" spans="1:5" s="137" customFormat="1" x14ac:dyDescent="0.2">
      <c r="A1639" s="80"/>
      <c r="B1639" s="124"/>
      <c r="C1639" s="125"/>
      <c r="D1639" s="125"/>
      <c r="E1639" s="125"/>
    </row>
    <row r="1640" spans="1:5" s="137" customFormat="1" x14ac:dyDescent="0.2">
      <c r="A1640" s="80"/>
      <c r="B1640" s="124"/>
      <c r="C1640" s="125"/>
      <c r="D1640" s="125"/>
      <c r="E1640" s="125"/>
    </row>
    <row r="1641" spans="1:5" s="137" customFormat="1" x14ac:dyDescent="0.2">
      <c r="A1641" s="80"/>
      <c r="B1641" s="124"/>
      <c r="C1641" s="125"/>
      <c r="D1641" s="125"/>
      <c r="E1641" s="125"/>
    </row>
    <row r="1642" spans="1:5" s="137" customFormat="1" x14ac:dyDescent="0.2">
      <c r="A1642" s="80"/>
      <c r="B1642" s="124"/>
      <c r="C1642" s="125"/>
      <c r="D1642" s="125"/>
      <c r="E1642" s="125"/>
    </row>
    <row r="1643" spans="1:5" s="137" customFormat="1" x14ac:dyDescent="0.2">
      <c r="A1643" s="80"/>
      <c r="B1643" s="124"/>
      <c r="C1643" s="125"/>
      <c r="D1643" s="125"/>
      <c r="E1643" s="125"/>
    </row>
    <row r="1644" spans="1:5" s="137" customFormat="1" x14ac:dyDescent="0.2">
      <c r="A1644" s="80"/>
      <c r="B1644" s="124"/>
      <c r="C1644" s="125"/>
      <c r="D1644" s="125"/>
      <c r="E1644" s="125"/>
    </row>
    <row r="1645" spans="1:5" s="137" customFormat="1" x14ac:dyDescent="0.2">
      <c r="A1645" s="80"/>
      <c r="B1645" s="124"/>
      <c r="C1645" s="125"/>
      <c r="D1645" s="125"/>
      <c r="E1645" s="125"/>
    </row>
    <row r="1646" spans="1:5" s="137" customFormat="1" x14ac:dyDescent="0.2">
      <c r="A1646" s="80"/>
      <c r="B1646" s="124"/>
      <c r="C1646" s="125"/>
      <c r="D1646" s="125"/>
      <c r="E1646" s="125"/>
    </row>
    <row r="1647" spans="1:5" s="137" customFormat="1" x14ac:dyDescent="0.2">
      <c r="A1647" s="80"/>
      <c r="B1647" s="124"/>
      <c r="C1647" s="125"/>
      <c r="D1647" s="125"/>
      <c r="E1647" s="125"/>
    </row>
    <row r="1648" spans="1:5" s="137" customFormat="1" x14ac:dyDescent="0.2">
      <c r="A1648" s="80"/>
      <c r="B1648" s="124"/>
      <c r="C1648" s="125"/>
      <c r="D1648" s="125"/>
      <c r="E1648" s="125"/>
    </row>
    <row r="1649" spans="1:5" s="137" customFormat="1" x14ac:dyDescent="0.2">
      <c r="A1649" s="80"/>
      <c r="B1649" s="124"/>
      <c r="C1649" s="125"/>
      <c r="D1649" s="125"/>
      <c r="E1649" s="125"/>
    </row>
    <row r="1650" spans="1:5" s="137" customFormat="1" x14ac:dyDescent="0.2">
      <c r="A1650" s="80"/>
      <c r="B1650" s="124"/>
      <c r="C1650" s="125"/>
      <c r="D1650" s="125"/>
      <c r="E1650" s="125"/>
    </row>
    <row r="1651" spans="1:5" s="137" customFormat="1" x14ac:dyDescent="0.2">
      <c r="A1651" s="80"/>
      <c r="B1651" s="124"/>
      <c r="C1651" s="125"/>
      <c r="D1651" s="125"/>
      <c r="E1651" s="125"/>
    </row>
    <row r="1652" spans="1:5" s="137" customFormat="1" x14ac:dyDescent="0.2">
      <c r="A1652" s="80"/>
      <c r="B1652" s="124"/>
      <c r="C1652" s="125"/>
      <c r="D1652" s="125"/>
      <c r="E1652" s="125"/>
    </row>
    <row r="1653" spans="1:5" s="137" customFormat="1" x14ac:dyDescent="0.2">
      <c r="A1653" s="80"/>
      <c r="B1653" s="124"/>
      <c r="C1653" s="125"/>
      <c r="D1653" s="125"/>
      <c r="E1653" s="125"/>
    </row>
    <row r="1654" spans="1:5" s="137" customFormat="1" x14ac:dyDescent="0.2">
      <c r="A1654" s="80"/>
      <c r="B1654" s="124"/>
      <c r="C1654" s="125"/>
      <c r="D1654" s="125"/>
      <c r="E1654" s="125"/>
    </row>
    <row r="1655" spans="1:5" s="137" customFormat="1" x14ac:dyDescent="0.2">
      <c r="A1655" s="80"/>
      <c r="B1655" s="124"/>
      <c r="C1655" s="125"/>
      <c r="D1655" s="125"/>
      <c r="E1655" s="125"/>
    </row>
    <row r="1656" spans="1:5" s="137" customFormat="1" x14ac:dyDescent="0.2">
      <c r="A1656" s="80"/>
      <c r="B1656" s="124"/>
      <c r="C1656" s="125"/>
      <c r="D1656" s="125"/>
      <c r="E1656" s="125"/>
    </row>
    <row r="1657" spans="1:5" s="137" customFormat="1" x14ac:dyDescent="0.2">
      <c r="A1657" s="80"/>
      <c r="B1657" s="124"/>
      <c r="C1657" s="125"/>
      <c r="D1657" s="125"/>
      <c r="E1657" s="125"/>
    </row>
    <row r="1658" spans="1:5" s="137" customFormat="1" x14ac:dyDescent="0.2">
      <c r="A1658" s="80"/>
      <c r="B1658" s="124"/>
      <c r="C1658" s="125"/>
      <c r="D1658" s="125"/>
      <c r="E1658" s="125"/>
    </row>
    <row r="1659" spans="1:5" s="137" customFormat="1" x14ac:dyDescent="0.2">
      <c r="A1659" s="80"/>
      <c r="B1659" s="124"/>
      <c r="C1659" s="125"/>
      <c r="D1659" s="125"/>
      <c r="E1659" s="125"/>
    </row>
    <row r="1660" spans="1:5" s="137" customFormat="1" x14ac:dyDescent="0.2">
      <c r="A1660" s="80"/>
      <c r="B1660" s="124"/>
      <c r="C1660" s="125"/>
      <c r="D1660" s="125"/>
      <c r="E1660" s="125"/>
    </row>
    <row r="1661" spans="1:5" s="137" customFormat="1" x14ac:dyDescent="0.2">
      <c r="A1661" s="80"/>
      <c r="B1661" s="124"/>
      <c r="C1661" s="125"/>
      <c r="D1661" s="125"/>
      <c r="E1661" s="125"/>
    </row>
    <row r="1662" spans="1:5" s="137" customFormat="1" x14ac:dyDescent="0.2">
      <c r="A1662" s="80"/>
      <c r="B1662" s="124"/>
      <c r="C1662" s="125"/>
      <c r="D1662" s="125"/>
      <c r="E1662" s="125"/>
    </row>
    <row r="1663" spans="1:5" s="137" customFormat="1" x14ac:dyDescent="0.2">
      <c r="A1663" s="80"/>
      <c r="B1663" s="124"/>
      <c r="C1663" s="125"/>
      <c r="D1663" s="125"/>
      <c r="E1663" s="125"/>
    </row>
    <row r="1664" spans="1:5" s="137" customFormat="1" x14ac:dyDescent="0.2">
      <c r="A1664" s="80"/>
      <c r="B1664" s="124"/>
      <c r="C1664" s="125"/>
      <c r="D1664" s="125"/>
      <c r="E1664" s="125"/>
    </row>
    <row r="1665" spans="1:5" s="137" customFormat="1" x14ac:dyDescent="0.2">
      <c r="A1665" s="80"/>
      <c r="B1665" s="124"/>
      <c r="C1665" s="125"/>
      <c r="D1665" s="125"/>
      <c r="E1665" s="125"/>
    </row>
    <row r="1666" spans="1:5" s="137" customFormat="1" x14ac:dyDescent="0.2">
      <c r="A1666" s="80"/>
      <c r="B1666" s="124"/>
      <c r="C1666" s="125"/>
      <c r="D1666" s="125"/>
      <c r="E1666" s="125"/>
    </row>
    <row r="1667" spans="1:5" s="137" customFormat="1" x14ac:dyDescent="0.2">
      <c r="A1667" s="80"/>
      <c r="B1667" s="124"/>
      <c r="C1667" s="125"/>
      <c r="D1667" s="125"/>
      <c r="E1667" s="125"/>
    </row>
    <row r="1668" spans="1:5" s="137" customFormat="1" x14ac:dyDescent="0.2">
      <c r="A1668" s="80"/>
      <c r="B1668" s="124"/>
      <c r="C1668" s="125"/>
      <c r="D1668" s="125"/>
      <c r="E1668" s="125"/>
    </row>
    <row r="1669" spans="1:5" s="137" customFormat="1" x14ac:dyDescent="0.2">
      <c r="A1669" s="80"/>
      <c r="B1669" s="124"/>
      <c r="C1669" s="125"/>
      <c r="D1669" s="125"/>
      <c r="E1669" s="125"/>
    </row>
    <row r="1670" spans="1:5" s="137" customFormat="1" x14ac:dyDescent="0.2">
      <c r="A1670" s="80"/>
      <c r="B1670" s="124"/>
      <c r="C1670" s="125"/>
      <c r="D1670" s="125"/>
      <c r="E1670" s="125"/>
    </row>
    <row r="1671" spans="1:5" s="137" customFormat="1" x14ac:dyDescent="0.2">
      <c r="A1671" s="80"/>
      <c r="B1671" s="124"/>
      <c r="C1671" s="125"/>
      <c r="D1671" s="125"/>
      <c r="E1671" s="125"/>
    </row>
    <row r="1672" spans="1:5" s="137" customFormat="1" x14ac:dyDescent="0.2">
      <c r="A1672" s="80"/>
      <c r="B1672" s="124"/>
      <c r="C1672" s="125"/>
      <c r="D1672" s="125"/>
      <c r="E1672" s="125"/>
    </row>
    <row r="1673" spans="1:5" s="137" customFormat="1" x14ac:dyDescent="0.2">
      <c r="A1673" s="80"/>
      <c r="B1673" s="124"/>
      <c r="C1673" s="125"/>
      <c r="D1673" s="125"/>
      <c r="E1673" s="125"/>
    </row>
    <row r="1674" spans="1:5" s="137" customFormat="1" x14ac:dyDescent="0.2">
      <c r="A1674" s="80"/>
      <c r="B1674" s="124"/>
      <c r="C1674" s="125"/>
      <c r="D1674" s="125"/>
      <c r="E1674" s="125"/>
    </row>
    <row r="1675" spans="1:5" s="137" customFormat="1" x14ac:dyDescent="0.2">
      <c r="A1675" s="80"/>
      <c r="B1675" s="124"/>
      <c r="C1675" s="125"/>
      <c r="D1675" s="125"/>
      <c r="E1675" s="125"/>
    </row>
    <row r="1676" spans="1:5" s="137" customFormat="1" x14ac:dyDescent="0.2">
      <c r="A1676" s="80"/>
      <c r="B1676" s="124"/>
      <c r="C1676" s="125"/>
      <c r="D1676" s="125"/>
      <c r="E1676" s="125"/>
    </row>
    <row r="1677" spans="1:5" s="137" customFormat="1" x14ac:dyDescent="0.2">
      <c r="A1677" s="80"/>
      <c r="B1677" s="124"/>
      <c r="C1677" s="125"/>
      <c r="D1677" s="125"/>
      <c r="E1677" s="125"/>
    </row>
    <row r="1678" spans="1:5" s="137" customFormat="1" x14ac:dyDescent="0.2">
      <c r="A1678" s="80"/>
      <c r="B1678" s="124"/>
      <c r="C1678" s="125"/>
      <c r="D1678" s="125"/>
      <c r="E1678" s="125"/>
    </row>
    <row r="1679" spans="1:5" s="137" customFormat="1" x14ac:dyDescent="0.2">
      <c r="A1679" s="80"/>
      <c r="B1679" s="124"/>
      <c r="C1679" s="125"/>
      <c r="D1679" s="125"/>
      <c r="E1679" s="125"/>
    </row>
    <row r="1680" spans="1:5" s="137" customFormat="1" x14ac:dyDescent="0.2">
      <c r="A1680" s="80"/>
      <c r="B1680" s="124"/>
      <c r="C1680" s="125"/>
      <c r="D1680" s="125"/>
      <c r="E1680" s="125"/>
    </row>
    <row r="1681" spans="1:5" s="137" customFormat="1" x14ac:dyDescent="0.2">
      <c r="A1681" s="80"/>
      <c r="B1681" s="124"/>
      <c r="C1681" s="125"/>
      <c r="D1681" s="125"/>
      <c r="E1681" s="125"/>
    </row>
    <row r="1682" spans="1:5" s="137" customFormat="1" x14ac:dyDescent="0.2">
      <c r="A1682" s="80"/>
      <c r="B1682" s="124"/>
      <c r="C1682" s="125"/>
      <c r="D1682" s="125"/>
      <c r="E1682" s="125"/>
    </row>
    <row r="1683" spans="1:5" s="137" customFormat="1" x14ac:dyDescent="0.2">
      <c r="A1683" s="80"/>
      <c r="B1683" s="124"/>
      <c r="C1683" s="125"/>
      <c r="D1683" s="125"/>
      <c r="E1683" s="125"/>
    </row>
    <row r="1684" spans="1:5" s="137" customFormat="1" x14ac:dyDescent="0.2">
      <c r="A1684" s="80"/>
      <c r="B1684" s="124"/>
      <c r="C1684" s="125"/>
      <c r="D1684" s="125"/>
      <c r="E1684" s="125"/>
    </row>
    <row r="1685" spans="1:5" s="137" customFormat="1" x14ac:dyDescent="0.2">
      <c r="A1685" s="80"/>
      <c r="B1685" s="124"/>
      <c r="C1685" s="125"/>
      <c r="D1685" s="125"/>
      <c r="E1685" s="125"/>
    </row>
    <row r="1686" spans="1:5" s="137" customFormat="1" x14ac:dyDescent="0.2">
      <c r="A1686" s="80"/>
      <c r="B1686" s="124"/>
      <c r="C1686" s="125"/>
      <c r="D1686" s="125"/>
      <c r="E1686" s="125"/>
    </row>
    <row r="1687" spans="1:5" s="137" customFormat="1" x14ac:dyDescent="0.2">
      <c r="A1687" s="80"/>
      <c r="B1687" s="124"/>
      <c r="C1687" s="125"/>
      <c r="D1687" s="125"/>
      <c r="E1687" s="125"/>
    </row>
    <row r="1688" spans="1:5" s="137" customFormat="1" x14ac:dyDescent="0.2">
      <c r="A1688" s="80"/>
      <c r="B1688" s="124"/>
      <c r="C1688" s="125"/>
      <c r="D1688" s="125"/>
      <c r="E1688" s="125"/>
    </row>
    <row r="1689" spans="1:5" s="137" customFormat="1" x14ac:dyDescent="0.2">
      <c r="A1689" s="80"/>
      <c r="B1689" s="124"/>
      <c r="C1689" s="125"/>
      <c r="D1689" s="125"/>
      <c r="E1689" s="125"/>
    </row>
    <row r="1690" spans="1:5" s="137" customFormat="1" x14ac:dyDescent="0.2">
      <c r="A1690" s="80"/>
      <c r="B1690" s="124"/>
      <c r="C1690" s="125"/>
      <c r="D1690" s="125"/>
      <c r="E1690" s="125"/>
    </row>
    <row r="1691" spans="1:5" s="137" customFormat="1" x14ac:dyDescent="0.2">
      <c r="A1691" s="80"/>
      <c r="B1691" s="124"/>
      <c r="C1691" s="125"/>
      <c r="D1691" s="125"/>
      <c r="E1691" s="125"/>
    </row>
    <row r="1692" spans="1:5" s="137" customFormat="1" x14ac:dyDescent="0.2">
      <c r="A1692" s="80"/>
      <c r="B1692" s="124"/>
      <c r="C1692" s="125"/>
      <c r="D1692" s="125"/>
      <c r="E1692" s="125"/>
    </row>
    <row r="1693" spans="1:5" s="137" customFormat="1" x14ac:dyDescent="0.2">
      <c r="A1693" s="80"/>
      <c r="B1693" s="124"/>
      <c r="C1693" s="125"/>
      <c r="D1693" s="125"/>
      <c r="E1693" s="125"/>
    </row>
    <row r="1694" spans="1:5" s="137" customFormat="1" x14ac:dyDescent="0.2">
      <c r="A1694" s="80"/>
      <c r="B1694" s="124"/>
      <c r="C1694" s="125"/>
      <c r="D1694" s="125"/>
      <c r="E1694" s="125"/>
    </row>
    <row r="1695" spans="1:5" s="137" customFormat="1" x14ac:dyDescent="0.2">
      <c r="A1695" s="80"/>
      <c r="B1695" s="124"/>
      <c r="C1695" s="125"/>
      <c r="D1695" s="125"/>
      <c r="E1695" s="125"/>
    </row>
    <row r="1696" spans="1:5" s="137" customFormat="1" x14ac:dyDescent="0.2">
      <c r="A1696" s="80"/>
      <c r="B1696" s="124"/>
      <c r="C1696" s="125"/>
      <c r="D1696" s="125"/>
      <c r="E1696" s="125"/>
    </row>
    <row r="1697" spans="1:5" s="137" customFormat="1" x14ac:dyDescent="0.2">
      <c r="A1697" s="80"/>
      <c r="B1697" s="124"/>
      <c r="C1697" s="125"/>
      <c r="D1697" s="125"/>
      <c r="E1697" s="125"/>
    </row>
    <row r="1698" spans="1:5" s="137" customFormat="1" x14ac:dyDescent="0.2">
      <c r="A1698" s="80"/>
      <c r="B1698" s="124"/>
      <c r="C1698" s="125"/>
      <c r="D1698" s="125"/>
      <c r="E1698" s="125"/>
    </row>
    <row r="1699" spans="1:5" s="137" customFormat="1" x14ac:dyDescent="0.2">
      <c r="A1699" s="80"/>
      <c r="B1699" s="124"/>
      <c r="C1699" s="125"/>
      <c r="D1699" s="125"/>
      <c r="E1699" s="125"/>
    </row>
    <row r="1700" spans="1:5" s="137" customFormat="1" x14ac:dyDescent="0.2">
      <c r="A1700" s="80"/>
      <c r="B1700" s="124"/>
      <c r="C1700" s="125"/>
      <c r="D1700" s="125"/>
      <c r="E1700" s="125"/>
    </row>
    <row r="1701" spans="1:5" s="137" customFormat="1" x14ac:dyDescent="0.2">
      <c r="A1701" s="80"/>
      <c r="B1701" s="124"/>
      <c r="C1701" s="125"/>
      <c r="D1701" s="125"/>
      <c r="E1701" s="125"/>
    </row>
    <row r="1702" spans="1:5" s="137" customFormat="1" x14ac:dyDescent="0.2">
      <c r="A1702" s="80"/>
      <c r="B1702" s="124"/>
      <c r="C1702" s="125"/>
      <c r="D1702" s="125"/>
      <c r="E1702" s="125"/>
    </row>
    <row r="1703" spans="1:5" s="137" customFormat="1" x14ac:dyDescent="0.2">
      <c r="A1703" s="80"/>
      <c r="B1703" s="124"/>
      <c r="C1703" s="125"/>
      <c r="D1703" s="125"/>
      <c r="E1703" s="125"/>
    </row>
    <row r="1704" spans="1:5" s="137" customFormat="1" x14ac:dyDescent="0.2">
      <c r="A1704" s="80"/>
      <c r="B1704" s="124"/>
      <c r="C1704" s="125"/>
      <c r="D1704" s="125"/>
      <c r="E1704" s="125"/>
    </row>
    <row r="1705" spans="1:5" s="137" customFormat="1" x14ac:dyDescent="0.2">
      <c r="A1705" s="80"/>
      <c r="B1705" s="124"/>
      <c r="C1705" s="125"/>
      <c r="D1705" s="125"/>
      <c r="E1705" s="125"/>
    </row>
    <row r="1706" spans="1:5" s="137" customFormat="1" x14ac:dyDescent="0.2">
      <c r="A1706" s="80"/>
      <c r="B1706" s="124"/>
      <c r="C1706" s="125"/>
      <c r="D1706" s="125"/>
      <c r="E1706" s="125"/>
    </row>
    <row r="1707" spans="1:5" s="137" customFormat="1" x14ac:dyDescent="0.2">
      <c r="A1707" s="80"/>
      <c r="B1707" s="124"/>
      <c r="C1707" s="125"/>
      <c r="D1707" s="125"/>
      <c r="E1707" s="125"/>
    </row>
    <row r="1708" spans="1:5" s="137" customFormat="1" x14ac:dyDescent="0.2">
      <c r="A1708" s="80"/>
      <c r="B1708" s="124"/>
      <c r="C1708" s="125"/>
      <c r="D1708" s="125"/>
      <c r="E1708" s="125"/>
    </row>
    <row r="1709" spans="1:5" s="137" customFormat="1" x14ac:dyDescent="0.2">
      <c r="A1709" s="80"/>
      <c r="B1709" s="124"/>
      <c r="C1709" s="125"/>
      <c r="D1709" s="125"/>
      <c r="E1709" s="125"/>
    </row>
    <row r="1710" spans="1:5" s="137" customFormat="1" x14ac:dyDescent="0.2">
      <c r="A1710" s="80"/>
      <c r="B1710" s="124"/>
      <c r="C1710" s="125"/>
      <c r="D1710" s="125"/>
      <c r="E1710" s="125"/>
    </row>
    <row r="1711" spans="1:5" s="137" customFormat="1" x14ac:dyDescent="0.2">
      <c r="A1711" s="80"/>
      <c r="B1711" s="124"/>
      <c r="C1711" s="125"/>
      <c r="D1711" s="125"/>
      <c r="E1711" s="125"/>
    </row>
    <row r="1712" spans="1:5" s="137" customFormat="1" x14ac:dyDescent="0.2">
      <c r="A1712" s="80"/>
      <c r="B1712" s="124"/>
      <c r="C1712" s="125"/>
      <c r="D1712" s="125"/>
      <c r="E1712" s="125"/>
    </row>
    <row r="1713" spans="1:5" s="137" customFormat="1" x14ac:dyDescent="0.2">
      <c r="A1713" s="80"/>
      <c r="B1713" s="124"/>
      <c r="C1713" s="125"/>
      <c r="D1713" s="125"/>
      <c r="E1713" s="125"/>
    </row>
    <row r="1714" spans="1:5" s="137" customFormat="1" x14ac:dyDescent="0.2">
      <c r="A1714" s="80"/>
      <c r="B1714" s="124"/>
      <c r="C1714" s="125"/>
      <c r="D1714" s="125"/>
      <c r="E1714" s="125"/>
    </row>
    <row r="1715" spans="1:5" s="137" customFormat="1" x14ac:dyDescent="0.2">
      <c r="A1715" s="80"/>
      <c r="B1715" s="124"/>
      <c r="C1715" s="125"/>
      <c r="D1715" s="125"/>
      <c r="E1715" s="125"/>
    </row>
    <row r="1716" spans="1:5" s="137" customFormat="1" x14ac:dyDescent="0.2">
      <c r="A1716" s="80"/>
      <c r="B1716" s="124"/>
      <c r="C1716" s="125"/>
      <c r="D1716" s="125"/>
      <c r="E1716" s="125"/>
    </row>
    <row r="1717" spans="1:5" s="137" customFormat="1" x14ac:dyDescent="0.2">
      <c r="A1717" s="80"/>
      <c r="B1717" s="124"/>
      <c r="C1717" s="125"/>
      <c r="D1717" s="125"/>
      <c r="E1717" s="125"/>
    </row>
    <row r="1718" spans="1:5" s="137" customFormat="1" x14ac:dyDescent="0.2">
      <c r="A1718" s="80"/>
      <c r="B1718" s="124"/>
      <c r="C1718" s="125"/>
      <c r="D1718" s="125"/>
      <c r="E1718" s="125"/>
    </row>
    <row r="1719" spans="1:5" s="137" customFormat="1" x14ac:dyDescent="0.2">
      <c r="A1719" s="80"/>
      <c r="B1719" s="124"/>
      <c r="C1719" s="125"/>
      <c r="D1719" s="125"/>
      <c r="E1719" s="125"/>
    </row>
    <row r="1720" spans="1:5" s="137" customFormat="1" x14ac:dyDescent="0.2">
      <c r="A1720" s="80"/>
      <c r="B1720" s="124"/>
      <c r="C1720" s="125"/>
      <c r="D1720" s="125"/>
      <c r="E1720" s="125"/>
    </row>
    <row r="1721" spans="1:5" s="137" customFormat="1" x14ac:dyDescent="0.2">
      <c r="A1721" s="80"/>
      <c r="B1721" s="124"/>
      <c r="C1721" s="125"/>
      <c r="D1721" s="125"/>
      <c r="E1721" s="125"/>
    </row>
    <row r="1722" spans="1:5" s="137" customFormat="1" x14ac:dyDescent="0.2">
      <c r="A1722" s="80"/>
      <c r="B1722" s="124"/>
      <c r="C1722" s="125"/>
      <c r="D1722" s="125"/>
      <c r="E1722" s="125"/>
    </row>
    <row r="1723" spans="1:5" s="137" customFormat="1" x14ac:dyDescent="0.2">
      <c r="A1723" s="80"/>
      <c r="B1723" s="124"/>
      <c r="C1723" s="125"/>
      <c r="D1723" s="125"/>
      <c r="E1723" s="125"/>
    </row>
    <row r="1724" spans="1:5" s="137" customFormat="1" x14ac:dyDescent="0.2">
      <c r="A1724" s="80"/>
      <c r="B1724" s="124"/>
      <c r="C1724" s="125"/>
      <c r="D1724" s="125"/>
      <c r="E1724" s="125"/>
    </row>
    <row r="1725" spans="1:5" s="137" customFormat="1" x14ac:dyDescent="0.2">
      <c r="A1725" s="80"/>
      <c r="B1725" s="124"/>
      <c r="C1725" s="125"/>
      <c r="D1725" s="125"/>
      <c r="E1725" s="125"/>
    </row>
    <row r="1726" spans="1:5" s="137" customFormat="1" x14ac:dyDescent="0.2">
      <c r="A1726" s="80"/>
      <c r="B1726" s="124"/>
      <c r="C1726" s="125"/>
      <c r="D1726" s="125"/>
      <c r="E1726" s="125"/>
    </row>
    <row r="1727" spans="1:5" s="137" customFormat="1" x14ac:dyDescent="0.2">
      <c r="A1727" s="80"/>
      <c r="B1727" s="124"/>
      <c r="C1727" s="125"/>
      <c r="D1727" s="125"/>
      <c r="E1727" s="125"/>
    </row>
    <row r="1728" spans="1:5" s="137" customFormat="1" x14ac:dyDescent="0.2">
      <c r="A1728" s="80"/>
      <c r="B1728" s="124"/>
      <c r="C1728" s="125"/>
      <c r="D1728" s="125"/>
      <c r="E1728" s="125"/>
    </row>
    <row r="1729" spans="1:5" s="137" customFormat="1" x14ac:dyDescent="0.2">
      <c r="A1729" s="80"/>
      <c r="B1729" s="124"/>
      <c r="C1729" s="125"/>
      <c r="D1729" s="125"/>
      <c r="E1729" s="125"/>
    </row>
    <row r="1730" spans="1:5" s="137" customFormat="1" x14ac:dyDescent="0.2">
      <c r="A1730" s="80"/>
      <c r="B1730" s="124"/>
      <c r="C1730" s="125"/>
      <c r="D1730" s="125"/>
      <c r="E1730" s="125"/>
    </row>
    <row r="1731" spans="1:5" s="137" customFormat="1" x14ac:dyDescent="0.2">
      <c r="A1731" s="80"/>
      <c r="B1731" s="124"/>
      <c r="C1731" s="125"/>
      <c r="D1731" s="125"/>
      <c r="E1731" s="125"/>
    </row>
    <row r="1732" spans="1:5" s="137" customFormat="1" x14ac:dyDescent="0.2">
      <c r="A1732" s="80"/>
      <c r="B1732" s="124"/>
      <c r="C1732" s="125"/>
      <c r="D1732" s="125"/>
      <c r="E1732" s="125"/>
    </row>
    <row r="1733" spans="1:5" s="137" customFormat="1" x14ac:dyDescent="0.2">
      <c r="A1733" s="80"/>
      <c r="B1733" s="124"/>
      <c r="C1733" s="125"/>
      <c r="D1733" s="125"/>
      <c r="E1733" s="125"/>
    </row>
    <row r="1734" spans="1:5" s="137" customFormat="1" x14ac:dyDescent="0.2">
      <c r="A1734" s="80"/>
      <c r="B1734" s="124"/>
      <c r="C1734" s="125"/>
      <c r="D1734" s="125"/>
      <c r="E1734" s="125"/>
    </row>
    <row r="1735" spans="1:5" s="137" customFormat="1" x14ac:dyDescent="0.2">
      <c r="A1735" s="80"/>
      <c r="B1735" s="124"/>
      <c r="C1735" s="125"/>
      <c r="D1735" s="125"/>
      <c r="E1735" s="125"/>
    </row>
    <row r="1736" spans="1:5" s="137" customFormat="1" x14ac:dyDescent="0.2">
      <c r="A1736" s="80"/>
      <c r="B1736" s="124"/>
      <c r="C1736" s="125"/>
      <c r="D1736" s="125"/>
      <c r="E1736" s="125"/>
    </row>
    <row r="1737" spans="1:5" s="137" customFormat="1" x14ac:dyDescent="0.2">
      <c r="A1737" s="80"/>
      <c r="B1737" s="124"/>
      <c r="C1737" s="125"/>
      <c r="D1737" s="125"/>
      <c r="E1737" s="125"/>
    </row>
    <row r="1738" spans="1:5" s="137" customFormat="1" x14ac:dyDescent="0.2">
      <c r="A1738" s="80"/>
      <c r="B1738" s="124"/>
      <c r="C1738" s="125"/>
      <c r="D1738" s="125"/>
      <c r="E1738" s="125"/>
    </row>
    <row r="1739" spans="1:5" s="137" customFormat="1" x14ac:dyDescent="0.2">
      <c r="A1739" s="80"/>
      <c r="B1739" s="124"/>
      <c r="C1739" s="125"/>
      <c r="D1739" s="125"/>
      <c r="E1739" s="125"/>
    </row>
    <row r="1740" spans="1:5" s="137" customFormat="1" x14ac:dyDescent="0.2">
      <c r="A1740" s="80"/>
      <c r="B1740" s="124"/>
      <c r="C1740" s="125"/>
      <c r="D1740" s="125"/>
      <c r="E1740" s="125"/>
    </row>
    <row r="1741" spans="1:5" s="137" customFormat="1" x14ac:dyDescent="0.2">
      <c r="A1741" s="80"/>
      <c r="B1741" s="124"/>
      <c r="C1741" s="125"/>
      <c r="D1741" s="125"/>
      <c r="E1741" s="125"/>
    </row>
    <row r="1742" spans="1:5" s="137" customFormat="1" x14ac:dyDescent="0.2">
      <c r="A1742" s="80"/>
      <c r="B1742" s="124"/>
      <c r="C1742" s="125"/>
      <c r="D1742" s="125"/>
      <c r="E1742" s="125"/>
    </row>
    <row r="1743" spans="1:5" s="137" customFormat="1" x14ac:dyDescent="0.2">
      <c r="A1743" s="80"/>
      <c r="B1743" s="124"/>
      <c r="C1743" s="125"/>
      <c r="D1743" s="125"/>
      <c r="E1743" s="125"/>
    </row>
    <row r="1744" spans="1:5" s="137" customFormat="1" x14ac:dyDescent="0.2">
      <c r="A1744" s="80"/>
      <c r="B1744" s="124"/>
      <c r="C1744" s="125"/>
      <c r="D1744" s="125"/>
      <c r="E1744" s="125"/>
    </row>
    <row r="1745" spans="1:5" s="137" customFormat="1" x14ac:dyDescent="0.2">
      <c r="A1745" s="80"/>
      <c r="B1745" s="124"/>
      <c r="C1745" s="125"/>
      <c r="D1745" s="125"/>
      <c r="E1745" s="125"/>
    </row>
    <row r="1746" spans="1:5" s="137" customFormat="1" x14ac:dyDescent="0.2">
      <c r="A1746" s="80"/>
      <c r="B1746" s="124"/>
      <c r="C1746" s="125"/>
      <c r="D1746" s="125"/>
      <c r="E1746" s="125"/>
    </row>
    <row r="1747" spans="1:5" s="137" customFormat="1" x14ac:dyDescent="0.2">
      <c r="A1747" s="80"/>
      <c r="B1747" s="124"/>
      <c r="C1747" s="125"/>
      <c r="D1747" s="125"/>
      <c r="E1747" s="125"/>
    </row>
    <row r="1748" spans="1:5" s="137" customFormat="1" x14ac:dyDescent="0.2">
      <c r="A1748" s="80"/>
      <c r="B1748" s="124"/>
      <c r="C1748" s="125"/>
      <c r="D1748" s="125"/>
      <c r="E1748" s="125"/>
    </row>
    <row r="1749" spans="1:5" s="137" customFormat="1" x14ac:dyDescent="0.2">
      <c r="A1749" s="80"/>
      <c r="B1749" s="124"/>
      <c r="C1749" s="125"/>
      <c r="D1749" s="125"/>
      <c r="E1749" s="125"/>
    </row>
    <row r="1750" spans="1:5" s="137" customFormat="1" x14ac:dyDescent="0.2">
      <c r="A1750" s="80"/>
      <c r="B1750" s="124"/>
      <c r="C1750" s="125"/>
      <c r="D1750" s="125"/>
      <c r="E1750" s="125"/>
    </row>
    <row r="1751" spans="1:5" s="137" customFormat="1" x14ac:dyDescent="0.2">
      <c r="A1751" s="80"/>
      <c r="B1751" s="124"/>
      <c r="C1751" s="125"/>
      <c r="D1751" s="125"/>
      <c r="E1751" s="125"/>
    </row>
    <row r="1752" spans="1:5" s="137" customFormat="1" x14ac:dyDescent="0.2">
      <c r="A1752" s="80"/>
      <c r="B1752" s="124"/>
      <c r="C1752" s="125"/>
      <c r="D1752" s="125"/>
      <c r="E1752" s="125"/>
    </row>
    <row r="1753" spans="1:5" s="137" customFormat="1" x14ac:dyDescent="0.2">
      <c r="A1753" s="80"/>
      <c r="B1753" s="124"/>
      <c r="C1753" s="125"/>
      <c r="D1753" s="125"/>
      <c r="E1753" s="125"/>
    </row>
    <row r="1754" spans="1:5" s="137" customFormat="1" x14ac:dyDescent="0.2">
      <c r="A1754" s="80"/>
      <c r="B1754" s="124"/>
      <c r="C1754" s="125"/>
      <c r="D1754" s="125"/>
      <c r="E1754" s="125"/>
    </row>
    <row r="1755" spans="1:5" s="137" customFormat="1" x14ac:dyDescent="0.2">
      <c r="A1755" s="80"/>
      <c r="B1755" s="124"/>
      <c r="C1755" s="125"/>
      <c r="D1755" s="125"/>
      <c r="E1755" s="125"/>
    </row>
    <row r="1756" spans="1:5" s="137" customFormat="1" x14ac:dyDescent="0.2">
      <c r="A1756" s="80"/>
      <c r="B1756" s="124"/>
      <c r="C1756" s="125"/>
      <c r="D1756" s="125"/>
      <c r="E1756" s="125"/>
    </row>
    <row r="1757" spans="1:5" s="137" customFormat="1" x14ac:dyDescent="0.2">
      <c r="A1757" s="80"/>
      <c r="B1757" s="124"/>
      <c r="C1757" s="125"/>
      <c r="D1757" s="125"/>
      <c r="E1757" s="125"/>
    </row>
    <row r="1758" spans="1:5" s="137" customFormat="1" x14ac:dyDescent="0.2">
      <c r="A1758" s="80"/>
      <c r="B1758" s="124"/>
      <c r="C1758" s="125"/>
      <c r="D1758" s="125"/>
      <c r="E1758" s="125"/>
    </row>
    <row r="1759" spans="1:5" s="137" customFormat="1" x14ac:dyDescent="0.2">
      <c r="A1759" s="80"/>
      <c r="B1759" s="124"/>
      <c r="C1759" s="125"/>
      <c r="D1759" s="125"/>
      <c r="E1759" s="125"/>
    </row>
    <row r="1760" spans="1:5" s="137" customFormat="1" x14ac:dyDescent="0.2">
      <c r="A1760" s="80"/>
      <c r="B1760" s="124"/>
      <c r="C1760" s="125"/>
      <c r="D1760" s="125"/>
      <c r="E1760" s="125"/>
    </row>
    <row r="1761" spans="1:5" s="137" customFormat="1" x14ac:dyDescent="0.2">
      <c r="A1761" s="80"/>
      <c r="B1761" s="124"/>
      <c r="C1761" s="125"/>
      <c r="D1761" s="125"/>
      <c r="E1761" s="125"/>
    </row>
    <row r="1762" spans="1:5" s="137" customFormat="1" x14ac:dyDescent="0.2">
      <c r="A1762" s="80"/>
      <c r="B1762" s="124"/>
      <c r="C1762" s="125"/>
      <c r="D1762" s="125"/>
      <c r="E1762" s="125"/>
    </row>
    <row r="1763" spans="1:5" s="137" customFormat="1" x14ac:dyDescent="0.2">
      <c r="A1763" s="80"/>
      <c r="B1763" s="124"/>
      <c r="C1763" s="125"/>
      <c r="D1763" s="125"/>
      <c r="E1763" s="125"/>
    </row>
    <row r="1764" spans="1:5" s="137" customFormat="1" x14ac:dyDescent="0.2">
      <c r="A1764" s="80"/>
      <c r="B1764" s="124"/>
      <c r="C1764" s="125"/>
      <c r="D1764" s="125"/>
      <c r="E1764" s="125"/>
    </row>
    <row r="1765" spans="1:5" s="137" customFormat="1" x14ac:dyDescent="0.2">
      <c r="A1765" s="80"/>
      <c r="B1765" s="124"/>
      <c r="C1765" s="125"/>
      <c r="D1765" s="125"/>
      <c r="E1765" s="125"/>
    </row>
    <row r="1766" spans="1:5" s="137" customFormat="1" x14ac:dyDescent="0.2">
      <c r="A1766" s="80"/>
      <c r="B1766" s="124"/>
      <c r="C1766" s="125"/>
      <c r="D1766" s="125"/>
      <c r="E1766" s="125"/>
    </row>
    <row r="1767" spans="1:5" s="137" customFormat="1" x14ac:dyDescent="0.2">
      <c r="A1767" s="80"/>
      <c r="B1767" s="124"/>
      <c r="C1767" s="125"/>
      <c r="D1767" s="125"/>
      <c r="E1767" s="125"/>
    </row>
    <row r="1768" spans="1:5" s="137" customFormat="1" x14ac:dyDescent="0.2">
      <c r="A1768" s="80"/>
      <c r="B1768" s="124"/>
      <c r="C1768" s="125"/>
      <c r="D1768" s="125"/>
      <c r="E1768" s="125"/>
    </row>
    <row r="1769" spans="1:5" s="137" customFormat="1" x14ac:dyDescent="0.2">
      <c r="A1769" s="80"/>
      <c r="B1769" s="124"/>
      <c r="C1769" s="125"/>
      <c r="D1769" s="125"/>
      <c r="E1769" s="125"/>
    </row>
    <row r="1770" spans="1:5" s="137" customFormat="1" x14ac:dyDescent="0.2">
      <c r="A1770" s="80"/>
      <c r="B1770" s="124"/>
      <c r="C1770" s="125"/>
      <c r="D1770" s="125"/>
      <c r="E1770" s="125"/>
    </row>
    <row r="1771" spans="1:5" s="137" customFormat="1" x14ac:dyDescent="0.2">
      <c r="A1771" s="80"/>
      <c r="B1771" s="124"/>
      <c r="C1771" s="125"/>
      <c r="D1771" s="125"/>
      <c r="E1771" s="125"/>
    </row>
    <row r="1772" spans="1:5" s="137" customFormat="1" x14ac:dyDescent="0.2">
      <c r="A1772" s="80"/>
      <c r="B1772" s="124"/>
      <c r="C1772" s="125"/>
      <c r="D1772" s="125"/>
      <c r="E1772" s="125"/>
    </row>
    <row r="1773" spans="1:5" s="137" customFormat="1" x14ac:dyDescent="0.2">
      <c r="A1773" s="80"/>
      <c r="B1773" s="124"/>
      <c r="C1773" s="125"/>
      <c r="D1773" s="125"/>
      <c r="E1773" s="125"/>
    </row>
    <row r="1774" spans="1:5" s="137" customFormat="1" x14ac:dyDescent="0.2">
      <c r="A1774" s="80"/>
      <c r="B1774" s="124"/>
      <c r="C1774" s="125"/>
      <c r="D1774" s="125"/>
      <c r="E1774" s="125"/>
    </row>
    <row r="1775" spans="1:5" s="137" customFormat="1" x14ac:dyDescent="0.2">
      <c r="A1775" s="80"/>
      <c r="B1775" s="124"/>
      <c r="C1775" s="125"/>
      <c r="D1775" s="125"/>
      <c r="E1775" s="125"/>
    </row>
    <row r="1776" spans="1:5" s="137" customFormat="1" x14ac:dyDescent="0.2">
      <c r="A1776" s="80"/>
      <c r="B1776" s="124"/>
      <c r="C1776" s="125"/>
      <c r="D1776" s="125"/>
      <c r="E1776" s="125"/>
    </row>
    <row r="1777" spans="1:5" s="137" customFormat="1" x14ac:dyDescent="0.2">
      <c r="A1777" s="80"/>
      <c r="B1777" s="124"/>
      <c r="C1777" s="125"/>
      <c r="D1777" s="125"/>
      <c r="E1777" s="125"/>
    </row>
    <row r="1778" spans="1:5" s="137" customFormat="1" x14ac:dyDescent="0.2">
      <c r="A1778" s="80"/>
      <c r="B1778" s="124"/>
      <c r="C1778" s="125"/>
      <c r="D1778" s="125"/>
      <c r="E1778" s="125"/>
    </row>
    <row r="1779" spans="1:5" s="137" customFormat="1" x14ac:dyDescent="0.2">
      <c r="A1779" s="80"/>
      <c r="B1779" s="124"/>
      <c r="C1779" s="125"/>
      <c r="D1779" s="125"/>
      <c r="E1779" s="125"/>
    </row>
    <row r="1780" spans="1:5" s="137" customFormat="1" x14ac:dyDescent="0.2">
      <c r="A1780" s="80"/>
      <c r="B1780" s="124"/>
      <c r="C1780" s="125"/>
      <c r="D1780" s="125"/>
      <c r="E1780" s="125"/>
    </row>
    <row r="1781" spans="1:5" s="137" customFormat="1" x14ac:dyDescent="0.2">
      <c r="A1781" s="80"/>
      <c r="B1781" s="124"/>
      <c r="C1781" s="125"/>
      <c r="D1781" s="125"/>
      <c r="E1781" s="125"/>
    </row>
    <row r="1782" spans="1:5" s="137" customFormat="1" x14ac:dyDescent="0.2">
      <c r="A1782" s="80"/>
      <c r="B1782" s="124"/>
      <c r="C1782" s="125"/>
      <c r="D1782" s="125"/>
      <c r="E1782" s="125"/>
    </row>
    <row r="1783" spans="1:5" s="137" customFormat="1" x14ac:dyDescent="0.2">
      <c r="A1783" s="80"/>
      <c r="B1783" s="124"/>
      <c r="C1783" s="125"/>
      <c r="D1783" s="125"/>
      <c r="E1783" s="125"/>
    </row>
    <row r="1784" spans="1:5" s="137" customFormat="1" x14ac:dyDescent="0.2">
      <c r="A1784" s="80"/>
      <c r="B1784" s="124"/>
      <c r="C1784" s="125"/>
      <c r="D1784" s="125"/>
      <c r="E1784" s="125"/>
    </row>
    <row r="1785" spans="1:5" s="137" customFormat="1" x14ac:dyDescent="0.2">
      <c r="A1785" s="80"/>
      <c r="B1785" s="124"/>
      <c r="C1785" s="125"/>
      <c r="D1785" s="125"/>
      <c r="E1785" s="125"/>
    </row>
    <row r="1786" spans="1:5" s="137" customFormat="1" x14ac:dyDescent="0.2">
      <c r="A1786" s="80"/>
      <c r="B1786" s="124"/>
      <c r="C1786" s="125"/>
      <c r="D1786" s="125"/>
      <c r="E1786" s="125"/>
    </row>
    <row r="1787" spans="1:5" s="137" customFormat="1" x14ac:dyDescent="0.2">
      <c r="A1787" s="80"/>
      <c r="B1787" s="124"/>
      <c r="C1787" s="125"/>
      <c r="D1787" s="125"/>
      <c r="E1787" s="125"/>
    </row>
    <row r="1788" spans="1:5" s="137" customFormat="1" x14ac:dyDescent="0.2">
      <c r="A1788" s="80"/>
      <c r="B1788" s="124"/>
      <c r="C1788" s="125"/>
      <c r="D1788" s="125"/>
      <c r="E1788" s="125"/>
    </row>
    <row r="1789" spans="1:5" s="137" customFormat="1" x14ac:dyDescent="0.2">
      <c r="A1789" s="80"/>
      <c r="B1789" s="124"/>
      <c r="C1789" s="125"/>
      <c r="D1789" s="125"/>
      <c r="E1789" s="125"/>
    </row>
    <row r="1790" spans="1:5" s="137" customFormat="1" x14ac:dyDescent="0.2">
      <c r="A1790" s="80"/>
      <c r="B1790" s="124"/>
      <c r="C1790" s="125"/>
      <c r="D1790" s="125"/>
      <c r="E1790" s="125"/>
    </row>
    <row r="1791" spans="1:5" s="137" customFormat="1" x14ac:dyDescent="0.2">
      <c r="A1791" s="80"/>
      <c r="B1791" s="124"/>
      <c r="C1791" s="125"/>
      <c r="D1791" s="125"/>
      <c r="E1791" s="125"/>
    </row>
    <row r="1792" spans="1:5" s="137" customFormat="1" x14ac:dyDescent="0.2">
      <c r="A1792" s="80"/>
      <c r="B1792" s="124"/>
      <c r="C1792" s="125"/>
      <c r="D1792" s="125"/>
      <c r="E1792" s="125"/>
    </row>
    <row r="1793" spans="1:5" s="137" customFormat="1" x14ac:dyDescent="0.2">
      <c r="A1793" s="80"/>
      <c r="B1793" s="124"/>
      <c r="C1793" s="125"/>
      <c r="D1793" s="125"/>
      <c r="E1793" s="125"/>
    </row>
    <row r="1794" spans="1:5" s="137" customFormat="1" x14ac:dyDescent="0.2">
      <c r="A1794" s="80"/>
      <c r="B1794" s="124"/>
      <c r="C1794" s="125"/>
      <c r="D1794" s="125"/>
      <c r="E1794" s="125"/>
    </row>
    <row r="1795" spans="1:5" s="137" customFormat="1" x14ac:dyDescent="0.2">
      <c r="A1795" s="80"/>
      <c r="B1795" s="124"/>
      <c r="C1795" s="125"/>
      <c r="D1795" s="125"/>
      <c r="E1795" s="125"/>
    </row>
    <row r="1796" spans="1:5" s="137" customFormat="1" x14ac:dyDescent="0.2">
      <c r="A1796" s="80"/>
      <c r="B1796" s="124"/>
      <c r="C1796" s="125"/>
      <c r="D1796" s="125"/>
      <c r="E1796" s="125"/>
    </row>
    <row r="1797" spans="1:5" s="137" customFormat="1" x14ac:dyDescent="0.2">
      <c r="A1797" s="80"/>
      <c r="B1797" s="124"/>
      <c r="C1797" s="125"/>
      <c r="D1797" s="125"/>
      <c r="E1797" s="125"/>
    </row>
    <row r="1798" spans="1:5" s="137" customFormat="1" x14ac:dyDescent="0.2">
      <c r="A1798" s="80"/>
      <c r="B1798" s="124"/>
      <c r="C1798" s="125"/>
      <c r="D1798" s="125"/>
      <c r="E1798" s="125"/>
    </row>
    <row r="1799" spans="1:5" s="137" customFormat="1" x14ac:dyDescent="0.2">
      <c r="A1799" s="80"/>
      <c r="B1799" s="124"/>
      <c r="C1799" s="125"/>
      <c r="D1799" s="125"/>
      <c r="E1799" s="125"/>
    </row>
    <row r="1800" spans="1:5" s="137" customFormat="1" x14ac:dyDescent="0.2">
      <c r="A1800" s="80"/>
      <c r="B1800" s="124"/>
      <c r="C1800" s="125"/>
      <c r="D1800" s="125"/>
      <c r="E1800" s="125"/>
    </row>
    <row r="1801" spans="1:5" s="137" customFormat="1" x14ac:dyDescent="0.2">
      <c r="A1801" s="80"/>
      <c r="B1801" s="124"/>
      <c r="C1801" s="125"/>
      <c r="D1801" s="125"/>
      <c r="E1801" s="125"/>
    </row>
    <row r="1802" spans="1:5" s="137" customFormat="1" x14ac:dyDescent="0.2">
      <c r="A1802" s="80"/>
      <c r="B1802" s="124"/>
      <c r="C1802" s="125"/>
      <c r="D1802" s="125"/>
      <c r="E1802" s="125"/>
    </row>
    <row r="1803" spans="1:5" s="137" customFormat="1" x14ac:dyDescent="0.2">
      <c r="A1803" s="80"/>
      <c r="B1803" s="124"/>
      <c r="C1803" s="125"/>
      <c r="D1803" s="125"/>
      <c r="E1803" s="125"/>
    </row>
    <row r="1804" spans="1:5" s="137" customFormat="1" x14ac:dyDescent="0.2">
      <c r="A1804" s="80"/>
      <c r="B1804" s="124"/>
      <c r="C1804" s="125"/>
      <c r="D1804" s="125"/>
      <c r="E1804" s="125"/>
    </row>
    <row r="1805" spans="1:5" s="137" customFormat="1" x14ac:dyDescent="0.2">
      <c r="A1805" s="80"/>
      <c r="B1805" s="124"/>
      <c r="C1805" s="125"/>
      <c r="D1805" s="125"/>
      <c r="E1805" s="125"/>
    </row>
    <row r="1806" spans="1:5" s="137" customFormat="1" x14ac:dyDescent="0.2">
      <c r="A1806" s="80"/>
      <c r="B1806" s="124"/>
      <c r="C1806" s="125"/>
      <c r="D1806" s="125"/>
      <c r="E1806" s="125"/>
    </row>
    <row r="1807" spans="1:5" s="137" customFormat="1" x14ac:dyDescent="0.2">
      <c r="A1807" s="80"/>
      <c r="B1807" s="124"/>
      <c r="C1807" s="125"/>
      <c r="D1807" s="125"/>
      <c r="E1807" s="125"/>
    </row>
    <row r="1808" spans="1:5" s="137" customFormat="1" x14ac:dyDescent="0.2">
      <c r="A1808" s="80"/>
      <c r="B1808" s="124"/>
      <c r="C1808" s="125"/>
      <c r="D1808" s="125"/>
      <c r="E1808" s="125"/>
    </row>
    <row r="1809" spans="1:5" s="137" customFormat="1" x14ac:dyDescent="0.2">
      <c r="A1809" s="80"/>
      <c r="B1809" s="124"/>
      <c r="C1809" s="125"/>
      <c r="D1809" s="125"/>
      <c r="E1809" s="125"/>
    </row>
    <row r="1810" spans="1:5" s="137" customFormat="1" x14ac:dyDescent="0.2">
      <c r="A1810" s="80"/>
      <c r="B1810" s="124"/>
      <c r="C1810" s="125"/>
      <c r="D1810" s="125"/>
      <c r="E1810" s="125"/>
    </row>
    <row r="1811" spans="1:5" s="137" customFormat="1" x14ac:dyDescent="0.2">
      <c r="A1811" s="80"/>
      <c r="B1811" s="124"/>
      <c r="C1811" s="125"/>
      <c r="D1811" s="125"/>
      <c r="E1811" s="125"/>
    </row>
    <row r="1812" spans="1:5" s="137" customFormat="1" x14ac:dyDescent="0.2">
      <c r="A1812" s="80"/>
      <c r="B1812" s="124"/>
      <c r="C1812" s="125"/>
      <c r="D1812" s="125"/>
      <c r="E1812" s="125"/>
    </row>
    <row r="1813" spans="1:5" s="137" customFormat="1" x14ac:dyDescent="0.2">
      <c r="A1813" s="80"/>
      <c r="B1813" s="124"/>
      <c r="C1813" s="125"/>
      <c r="D1813" s="125"/>
      <c r="E1813" s="125"/>
    </row>
    <row r="1814" spans="1:5" s="137" customFormat="1" x14ac:dyDescent="0.2">
      <c r="A1814" s="80"/>
      <c r="B1814" s="124"/>
      <c r="C1814" s="125"/>
      <c r="D1814" s="125"/>
      <c r="E1814" s="125"/>
    </row>
    <row r="1815" spans="1:5" s="137" customFormat="1" x14ac:dyDescent="0.2">
      <c r="A1815" s="80"/>
      <c r="B1815" s="124"/>
      <c r="C1815" s="125"/>
      <c r="D1815" s="125"/>
      <c r="E1815" s="125"/>
    </row>
    <row r="1816" spans="1:5" s="137" customFormat="1" x14ac:dyDescent="0.2">
      <c r="A1816" s="80"/>
      <c r="B1816" s="124"/>
      <c r="C1816" s="125"/>
      <c r="D1816" s="125"/>
      <c r="E1816" s="125"/>
    </row>
    <row r="1817" spans="1:5" s="137" customFormat="1" x14ac:dyDescent="0.2">
      <c r="A1817" s="80"/>
      <c r="B1817" s="124"/>
      <c r="C1817" s="125"/>
      <c r="D1817" s="125"/>
      <c r="E1817" s="125"/>
    </row>
    <row r="1818" spans="1:5" s="137" customFormat="1" x14ac:dyDescent="0.2">
      <c r="A1818" s="80"/>
      <c r="B1818" s="124"/>
      <c r="C1818" s="125"/>
      <c r="D1818" s="125"/>
      <c r="E1818" s="125"/>
    </row>
    <row r="1819" spans="1:5" s="137" customFormat="1" x14ac:dyDescent="0.2">
      <c r="A1819" s="80"/>
      <c r="B1819" s="124"/>
      <c r="C1819" s="125"/>
      <c r="D1819" s="125"/>
      <c r="E1819" s="125"/>
    </row>
    <row r="1820" spans="1:5" s="137" customFormat="1" x14ac:dyDescent="0.2">
      <c r="A1820" s="80"/>
      <c r="B1820" s="124"/>
      <c r="C1820" s="125"/>
      <c r="D1820" s="125"/>
      <c r="E1820" s="125"/>
    </row>
    <row r="1821" spans="1:5" s="137" customFormat="1" x14ac:dyDescent="0.2">
      <c r="A1821" s="80"/>
      <c r="B1821" s="124"/>
      <c r="C1821" s="125"/>
      <c r="D1821" s="125"/>
      <c r="E1821" s="125"/>
    </row>
    <row r="1822" spans="1:5" s="137" customFormat="1" x14ac:dyDescent="0.2">
      <c r="A1822" s="80"/>
      <c r="B1822" s="124"/>
      <c r="C1822" s="125"/>
      <c r="D1822" s="125"/>
      <c r="E1822" s="125"/>
    </row>
    <row r="1823" spans="1:5" s="137" customFormat="1" x14ac:dyDescent="0.2">
      <c r="A1823" s="80"/>
      <c r="B1823" s="124"/>
      <c r="C1823" s="125"/>
      <c r="D1823" s="125"/>
      <c r="E1823" s="125"/>
    </row>
    <row r="1824" spans="1:5" s="137" customFormat="1" x14ac:dyDescent="0.2">
      <c r="A1824" s="80"/>
      <c r="B1824" s="124"/>
      <c r="C1824" s="125"/>
      <c r="D1824" s="125"/>
      <c r="E1824" s="125"/>
    </row>
    <row r="1825" spans="1:5" s="137" customFormat="1" x14ac:dyDescent="0.2">
      <c r="A1825" s="80"/>
      <c r="B1825" s="124"/>
      <c r="C1825" s="125"/>
      <c r="D1825" s="125"/>
      <c r="E1825" s="125"/>
    </row>
    <row r="1826" spans="1:5" s="137" customFormat="1" x14ac:dyDescent="0.2">
      <c r="A1826" s="80"/>
      <c r="B1826" s="124"/>
      <c r="C1826" s="125"/>
      <c r="D1826" s="125"/>
      <c r="E1826" s="125"/>
    </row>
    <row r="1827" spans="1:5" s="137" customFormat="1" x14ac:dyDescent="0.2">
      <c r="A1827" s="80"/>
      <c r="B1827" s="124"/>
      <c r="C1827" s="125"/>
      <c r="D1827" s="125"/>
      <c r="E1827" s="125"/>
    </row>
    <row r="1828" spans="1:5" s="137" customFormat="1" x14ac:dyDescent="0.2">
      <c r="A1828" s="80"/>
      <c r="B1828" s="124"/>
      <c r="C1828" s="125"/>
      <c r="D1828" s="125"/>
      <c r="E1828" s="125"/>
    </row>
    <row r="1829" spans="1:5" s="137" customFormat="1" x14ac:dyDescent="0.2">
      <c r="A1829" s="80"/>
      <c r="B1829" s="124"/>
      <c r="C1829" s="125"/>
      <c r="D1829" s="125"/>
      <c r="E1829" s="125"/>
    </row>
    <row r="1830" spans="1:5" s="137" customFormat="1" x14ac:dyDescent="0.2">
      <c r="A1830" s="80"/>
      <c r="B1830" s="124"/>
      <c r="C1830" s="125"/>
      <c r="D1830" s="125"/>
      <c r="E1830" s="125"/>
    </row>
    <row r="1831" spans="1:5" s="137" customFormat="1" x14ac:dyDescent="0.2">
      <c r="A1831" s="80"/>
      <c r="B1831" s="124"/>
      <c r="C1831" s="125"/>
      <c r="D1831" s="125"/>
      <c r="E1831" s="125"/>
    </row>
    <row r="1832" spans="1:5" s="137" customFormat="1" x14ac:dyDescent="0.2">
      <c r="A1832" s="80"/>
      <c r="B1832" s="124"/>
      <c r="C1832" s="125"/>
      <c r="D1832" s="125"/>
      <c r="E1832" s="125"/>
    </row>
    <row r="1833" spans="1:5" s="137" customFormat="1" x14ac:dyDescent="0.2">
      <c r="A1833" s="80"/>
      <c r="B1833" s="124"/>
      <c r="C1833" s="125"/>
      <c r="D1833" s="125"/>
      <c r="E1833" s="125"/>
    </row>
    <row r="1834" spans="1:5" s="137" customFormat="1" x14ac:dyDescent="0.2">
      <c r="A1834" s="80"/>
      <c r="B1834" s="124"/>
      <c r="C1834" s="125"/>
      <c r="D1834" s="125"/>
      <c r="E1834" s="125"/>
    </row>
    <row r="1835" spans="1:5" s="137" customFormat="1" x14ac:dyDescent="0.2">
      <c r="A1835" s="80"/>
      <c r="B1835" s="124"/>
      <c r="C1835" s="125"/>
      <c r="D1835" s="125"/>
      <c r="E1835" s="125"/>
    </row>
    <row r="1836" spans="1:5" s="137" customFormat="1" x14ac:dyDescent="0.2">
      <c r="A1836" s="80"/>
      <c r="B1836" s="124"/>
      <c r="C1836" s="125"/>
      <c r="D1836" s="125"/>
      <c r="E1836" s="125"/>
    </row>
    <row r="1837" spans="1:5" s="137" customFormat="1" x14ac:dyDescent="0.2">
      <c r="A1837" s="80"/>
      <c r="B1837" s="124"/>
      <c r="C1837" s="125"/>
      <c r="D1837" s="125"/>
      <c r="E1837" s="125"/>
    </row>
    <row r="1838" spans="1:5" s="137" customFormat="1" x14ac:dyDescent="0.2">
      <c r="A1838" s="80"/>
      <c r="B1838" s="124"/>
      <c r="C1838" s="125"/>
      <c r="D1838" s="125"/>
      <c r="E1838" s="125"/>
    </row>
    <row r="1839" spans="1:5" s="137" customFormat="1" x14ac:dyDescent="0.2">
      <c r="A1839" s="80"/>
      <c r="B1839" s="124"/>
      <c r="C1839" s="125"/>
      <c r="D1839" s="125"/>
      <c r="E1839" s="125"/>
    </row>
    <row r="1840" spans="1:5" s="137" customFormat="1" x14ac:dyDescent="0.2">
      <c r="A1840" s="80"/>
      <c r="B1840" s="124"/>
      <c r="C1840" s="125"/>
      <c r="D1840" s="125"/>
      <c r="E1840" s="125"/>
    </row>
    <row r="1841" spans="1:5" s="137" customFormat="1" x14ac:dyDescent="0.2">
      <c r="A1841" s="80"/>
      <c r="B1841" s="124"/>
      <c r="C1841" s="125"/>
      <c r="D1841" s="125"/>
      <c r="E1841" s="125"/>
    </row>
    <row r="1842" spans="1:5" s="137" customFormat="1" x14ac:dyDescent="0.2">
      <c r="A1842" s="80"/>
      <c r="B1842" s="124"/>
      <c r="C1842" s="125"/>
      <c r="D1842" s="125"/>
      <c r="E1842" s="125"/>
    </row>
    <row r="1843" spans="1:5" s="137" customFormat="1" x14ac:dyDescent="0.2">
      <c r="A1843" s="80"/>
      <c r="B1843" s="124"/>
      <c r="C1843" s="125"/>
      <c r="D1843" s="125"/>
      <c r="E1843" s="125"/>
    </row>
    <row r="1844" spans="1:5" s="137" customFormat="1" x14ac:dyDescent="0.2">
      <c r="A1844" s="80"/>
      <c r="B1844" s="124"/>
      <c r="C1844" s="125"/>
      <c r="D1844" s="125"/>
      <c r="E1844" s="125"/>
    </row>
    <row r="1845" spans="1:5" s="137" customFormat="1" x14ac:dyDescent="0.2">
      <c r="A1845" s="80"/>
      <c r="B1845" s="124"/>
      <c r="C1845" s="125"/>
      <c r="D1845" s="125"/>
      <c r="E1845" s="125"/>
    </row>
    <row r="1846" spans="1:5" s="137" customFormat="1" x14ac:dyDescent="0.2">
      <c r="A1846" s="80"/>
      <c r="B1846" s="124"/>
      <c r="C1846" s="125"/>
      <c r="D1846" s="125"/>
      <c r="E1846" s="125"/>
    </row>
    <row r="1847" spans="1:5" s="137" customFormat="1" x14ac:dyDescent="0.2">
      <c r="A1847" s="80"/>
      <c r="B1847" s="124"/>
      <c r="C1847" s="125"/>
      <c r="D1847" s="125"/>
      <c r="E1847" s="125"/>
    </row>
    <row r="1848" spans="1:5" s="137" customFormat="1" x14ac:dyDescent="0.2">
      <c r="A1848" s="80"/>
      <c r="B1848" s="124"/>
      <c r="C1848" s="125"/>
      <c r="D1848" s="125"/>
      <c r="E1848" s="125"/>
    </row>
    <row r="1849" spans="1:5" s="137" customFormat="1" x14ac:dyDescent="0.2">
      <c r="A1849" s="80"/>
      <c r="B1849" s="124"/>
      <c r="C1849" s="125"/>
      <c r="D1849" s="125"/>
      <c r="E1849" s="125"/>
    </row>
    <row r="1850" spans="1:5" s="137" customFormat="1" x14ac:dyDescent="0.2">
      <c r="A1850" s="80"/>
      <c r="B1850" s="124"/>
      <c r="C1850" s="125"/>
      <c r="D1850" s="125"/>
      <c r="E1850" s="125"/>
    </row>
    <row r="1851" spans="1:5" s="137" customFormat="1" x14ac:dyDescent="0.2">
      <c r="A1851" s="80"/>
      <c r="B1851" s="124"/>
      <c r="C1851" s="125"/>
      <c r="D1851" s="125"/>
      <c r="E1851" s="125"/>
    </row>
    <row r="1852" spans="1:5" s="137" customFormat="1" x14ac:dyDescent="0.2">
      <c r="A1852" s="80"/>
      <c r="B1852" s="124"/>
      <c r="C1852" s="125"/>
      <c r="D1852" s="125"/>
      <c r="E1852" s="125"/>
    </row>
    <row r="1853" spans="1:5" s="137" customFormat="1" x14ac:dyDescent="0.2">
      <c r="A1853" s="80"/>
      <c r="B1853" s="124"/>
      <c r="C1853" s="125"/>
      <c r="D1853" s="125"/>
      <c r="E1853" s="125"/>
    </row>
    <row r="1854" spans="1:5" s="137" customFormat="1" x14ac:dyDescent="0.2">
      <c r="A1854" s="80"/>
      <c r="B1854" s="124"/>
      <c r="C1854" s="125"/>
      <c r="D1854" s="125"/>
      <c r="E1854" s="125"/>
    </row>
    <row r="1855" spans="1:5" s="137" customFormat="1" x14ac:dyDescent="0.2">
      <c r="A1855" s="80"/>
      <c r="B1855" s="124"/>
      <c r="C1855" s="125"/>
      <c r="D1855" s="125"/>
      <c r="E1855" s="125"/>
    </row>
    <row r="1856" spans="1:5" s="137" customFormat="1" x14ac:dyDescent="0.2">
      <c r="A1856" s="80"/>
      <c r="B1856" s="124"/>
      <c r="C1856" s="125"/>
      <c r="D1856" s="125"/>
      <c r="E1856" s="125"/>
    </row>
    <row r="1857" spans="1:5" s="137" customFormat="1" x14ac:dyDescent="0.2">
      <c r="A1857" s="80"/>
      <c r="B1857" s="124"/>
      <c r="C1857" s="125"/>
      <c r="D1857" s="125"/>
      <c r="E1857" s="125"/>
    </row>
    <row r="1858" spans="1:5" s="137" customFormat="1" x14ac:dyDescent="0.2">
      <c r="A1858" s="80"/>
      <c r="B1858" s="124"/>
      <c r="C1858" s="125"/>
      <c r="D1858" s="125"/>
      <c r="E1858" s="125"/>
    </row>
    <row r="1859" spans="1:5" s="137" customFormat="1" x14ac:dyDescent="0.2">
      <c r="A1859" s="80"/>
      <c r="B1859" s="124"/>
      <c r="C1859" s="125"/>
      <c r="D1859" s="125"/>
      <c r="E1859" s="125"/>
    </row>
    <row r="1860" spans="1:5" s="137" customFormat="1" x14ac:dyDescent="0.2">
      <c r="A1860" s="80"/>
      <c r="B1860" s="124"/>
      <c r="C1860" s="125"/>
      <c r="D1860" s="125"/>
      <c r="E1860" s="125"/>
    </row>
    <row r="1861" spans="1:5" s="137" customFormat="1" x14ac:dyDescent="0.2">
      <c r="A1861" s="80"/>
      <c r="B1861" s="124"/>
      <c r="C1861" s="125"/>
      <c r="D1861" s="125"/>
      <c r="E1861" s="125"/>
    </row>
    <row r="1862" spans="1:5" s="137" customFormat="1" x14ac:dyDescent="0.2">
      <c r="A1862" s="80"/>
      <c r="B1862" s="124"/>
      <c r="C1862" s="125"/>
      <c r="D1862" s="125"/>
      <c r="E1862" s="125"/>
    </row>
    <row r="1863" spans="1:5" s="137" customFormat="1" x14ac:dyDescent="0.2">
      <c r="A1863" s="80"/>
      <c r="B1863" s="124"/>
      <c r="C1863" s="125"/>
      <c r="D1863" s="125"/>
      <c r="E1863" s="125"/>
    </row>
    <row r="1864" spans="1:5" s="137" customFormat="1" x14ac:dyDescent="0.2">
      <c r="A1864" s="80"/>
      <c r="B1864" s="124"/>
      <c r="C1864" s="125"/>
      <c r="D1864" s="125"/>
      <c r="E1864" s="125"/>
    </row>
    <row r="1865" spans="1:5" s="137" customFormat="1" x14ac:dyDescent="0.2">
      <c r="A1865" s="80"/>
      <c r="B1865" s="124"/>
      <c r="C1865" s="125"/>
      <c r="D1865" s="125"/>
      <c r="E1865" s="125"/>
    </row>
    <row r="1866" spans="1:5" s="137" customFormat="1" x14ac:dyDescent="0.2">
      <c r="A1866" s="80"/>
      <c r="B1866" s="124"/>
      <c r="C1866" s="125"/>
      <c r="D1866" s="125"/>
      <c r="E1866" s="125"/>
    </row>
    <row r="1867" spans="1:5" s="137" customFormat="1" x14ac:dyDescent="0.2">
      <c r="A1867" s="80"/>
      <c r="B1867" s="124"/>
      <c r="C1867" s="125"/>
      <c r="D1867" s="125"/>
      <c r="E1867" s="125"/>
    </row>
    <row r="1868" spans="1:5" s="137" customFormat="1" x14ac:dyDescent="0.2">
      <c r="A1868" s="80"/>
      <c r="B1868" s="124"/>
      <c r="C1868" s="125"/>
      <c r="D1868" s="125"/>
      <c r="E1868" s="125"/>
    </row>
    <row r="1869" spans="1:5" s="137" customFormat="1" x14ac:dyDescent="0.2">
      <c r="A1869" s="80"/>
      <c r="B1869" s="124"/>
      <c r="C1869" s="125"/>
      <c r="D1869" s="125"/>
      <c r="E1869" s="125"/>
    </row>
    <row r="1870" spans="1:5" s="137" customFormat="1" x14ac:dyDescent="0.2">
      <c r="A1870" s="80"/>
      <c r="B1870" s="124"/>
      <c r="C1870" s="125"/>
      <c r="D1870" s="125"/>
      <c r="E1870" s="125"/>
    </row>
    <row r="1871" spans="1:5" s="137" customFormat="1" x14ac:dyDescent="0.2">
      <c r="A1871" s="80"/>
      <c r="B1871" s="124"/>
      <c r="C1871" s="125"/>
      <c r="D1871" s="125"/>
      <c r="E1871" s="125"/>
    </row>
    <row r="1872" spans="1:5" s="137" customFormat="1" x14ac:dyDescent="0.2">
      <c r="A1872" s="80"/>
      <c r="B1872" s="124"/>
      <c r="C1872" s="125"/>
      <c r="D1872" s="125"/>
      <c r="E1872" s="125"/>
    </row>
    <row r="1873" spans="1:5" s="137" customFormat="1" x14ac:dyDescent="0.2">
      <c r="A1873" s="80"/>
      <c r="B1873" s="124"/>
      <c r="C1873" s="125"/>
      <c r="D1873" s="125"/>
      <c r="E1873" s="125"/>
    </row>
    <row r="1874" spans="1:5" s="137" customFormat="1" x14ac:dyDescent="0.2">
      <c r="A1874" s="80"/>
      <c r="B1874" s="124"/>
      <c r="C1874" s="125"/>
      <c r="D1874" s="125"/>
      <c r="E1874" s="125"/>
    </row>
    <row r="1875" spans="1:5" s="137" customFormat="1" x14ac:dyDescent="0.2">
      <c r="A1875" s="80"/>
      <c r="B1875" s="124"/>
      <c r="C1875" s="125"/>
      <c r="D1875" s="125"/>
      <c r="E1875" s="125"/>
    </row>
    <row r="1876" spans="1:5" s="137" customFormat="1" x14ac:dyDescent="0.2">
      <c r="A1876" s="80"/>
      <c r="B1876" s="124"/>
      <c r="C1876" s="125"/>
      <c r="D1876" s="125"/>
      <c r="E1876" s="125"/>
    </row>
    <row r="1877" spans="1:5" s="137" customFormat="1" x14ac:dyDescent="0.2">
      <c r="A1877" s="80"/>
      <c r="B1877" s="124"/>
      <c r="C1877" s="125"/>
      <c r="D1877" s="125"/>
      <c r="E1877" s="125"/>
    </row>
    <row r="1878" spans="1:5" s="137" customFormat="1" x14ac:dyDescent="0.2">
      <c r="A1878" s="80"/>
      <c r="B1878" s="124"/>
      <c r="C1878" s="125"/>
      <c r="D1878" s="125"/>
      <c r="E1878" s="125"/>
    </row>
    <row r="1879" spans="1:5" s="137" customFormat="1" x14ac:dyDescent="0.2">
      <c r="A1879" s="80"/>
      <c r="B1879" s="124"/>
      <c r="C1879" s="125"/>
      <c r="D1879" s="125"/>
      <c r="E1879" s="125"/>
    </row>
    <row r="1880" spans="1:5" s="137" customFormat="1" x14ac:dyDescent="0.2">
      <c r="A1880" s="80"/>
      <c r="B1880" s="124"/>
      <c r="C1880" s="125"/>
      <c r="D1880" s="125"/>
      <c r="E1880" s="125"/>
    </row>
    <row r="1881" spans="1:5" s="137" customFormat="1" x14ac:dyDescent="0.2">
      <c r="A1881" s="80"/>
      <c r="B1881" s="124"/>
      <c r="C1881" s="125"/>
      <c r="D1881" s="125"/>
      <c r="E1881" s="125"/>
    </row>
    <row r="1882" spans="1:5" s="137" customFormat="1" x14ac:dyDescent="0.2">
      <c r="A1882" s="80"/>
      <c r="B1882" s="124"/>
      <c r="C1882" s="125"/>
      <c r="D1882" s="125"/>
      <c r="E1882" s="125"/>
    </row>
    <row r="1883" spans="1:5" s="137" customFormat="1" x14ac:dyDescent="0.2">
      <c r="A1883" s="80"/>
      <c r="B1883" s="124"/>
      <c r="C1883" s="125"/>
      <c r="D1883" s="125"/>
      <c r="E1883" s="125"/>
    </row>
    <row r="1884" spans="1:5" s="137" customFormat="1" x14ac:dyDescent="0.2">
      <c r="A1884" s="80"/>
      <c r="B1884" s="124"/>
      <c r="C1884" s="125"/>
      <c r="D1884" s="125"/>
      <c r="E1884" s="125"/>
    </row>
    <row r="1885" spans="1:5" s="137" customFormat="1" x14ac:dyDescent="0.2">
      <c r="A1885" s="80"/>
      <c r="B1885" s="124"/>
      <c r="C1885" s="125"/>
      <c r="D1885" s="125"/>
      <c r="E1885" s="125"/>
    </row>
    <row r="1886" spans="1:5" s="137" customFormat="1" x14ac:dyDescent="0.2">
      <c r="A1886" s="80"/>
      <c r="B1886" s="124"/>
      <c r="C1886" s="125"/>
      <c r="D1886" s="125"/>
      <c r="E1886" s="125"/>
    </row>
    <row r="1887" spans="1:5" s="137" customFormat="1" x14ac:dyDescent="0.2">
      <c r="A1887" s="80"/>
      <c r="B1887" s="124"/>
      <c r="C1887" s="125"/>
      <c r="D1887" s="125"/>
      <c r="E1887" s="125"/>
    </row>
    <row r="1888" spans="1:5" s="137" customFormat="1" x14ac:dyDescent="0.2">
      <c r="A1888" s="80"/>
      <c r="B1888" s="124"/>
      <c r="C1888" s="125"/>
      <c r="D1888" s="125"/>
      <c r="E1888" s="125"/>
    </row>
    <row r="1889" spans="1:5" s="137" customFormat="1" x14ac:dyDescent="0.2">
      <c r="A1889" s="80"/>
      <c r="B1889" s="124"/>
      <c r="C1889" s="125"/>
      <c r="D1889" s="125"/>
      <c r="E1889" s="125"/>
    </row>
    <row r="1890" spans="1:5" s="137" customFormat="1" x14ac:dyDescent="0.2">
      <c r="A1890" s="80"/>
      <c r="B1890" s="124"/>
      <c r="C1890" s="125"/>
      <c r="D1890" s="125"/>
      <c r="E1890" s="125"/>
    </row>
    <row r="1891" spans="1:5" s="137" customFormat="1" x14ac:dyDescent="0.2">
      <c r="A1891" s="80"/>
      <c r="B1891" s="124"/>
      <c r="C1891" s="125"/>
      <c r="D1891" s="125"/>
      <c r="E1891" s="125"/>
    </row>
    <row r="1892" spans="1:5" s="137" customFormat="1" x14ac:dyDescent="0.2">
      <c r="A1892" s="80"/>
      <c r="B1892" s="124"/>
      <c r="C1892" s="125"/>
      <c r="D1892" s="125"/>
      <c r="E1892" s="125"/>
    </row>
    <row r="1893" spans="1:5" s="137" customFormat="1" x14ac:dyDescent="0.2">
      <c r="A1893" s="80"/>
      <c r="B1893" s="124"/>
      <c r="C1893" s="125"/>
      <c r="D1893" s="125"/>
      <c r="E1893" s="125"/>
    </row>
    <row r="1894" spans="1:5" s="137" customFormat="1" x14ac:dyDescent="0.2">
      <c r="A1894" s="80"/>
      <c r="B1894" s="124"/>
      <c r="C1894" s="125"/>
      <c r="D1894" s="125"/>
      <c r="E1894" s="125"/>
    </row>
    <row r="1895" spans="1:5" s="137" customFormat="1" x14ac:dyDescent="0.2">
      <c r="A1895" s="80"/>
      <c r="B1895" s="124"/>
      <c r="C1895" s="125"/>
      <c r="D1895" s="125"/>
      <c r="E1895" s="125"/>
    </row>
    <row r="1896" spans="1:5" s="137" customFormat="1" x14ac:dyDescent="0.2">
      <c r="A1896" s="80"/>
      <c r="B1896" s="124"/>
      <c r="C1896" s="125"/>
      <c r="D1896" s="125"/>
      <c r="E1896" s="125"/>
    </row>
    <row r="1897" spans="1:5" s="137" customFormat="1" x14ac:dyDescent="0.2">
      <c r="A1897" s="80"/>
      <c r="B1897" s="124"/>
      <c r="C1897" s="125"/>
      <c r="D1897" s="125"/>
      <c r="E1897" s="125"/>
    </row>
    <row r="1898" spans="1:5" s="137" customFormat="1" x14ac:dyDescent="0.2">
      <c r="A1898" s="80"/>
      <c r="B1898" s="124"/>
      <c r="C1898" s="125"/>
      <c r="D1898" s="125"/>
      <c r="E1898" s="125"/>
    </row>
    <row r="1899" spans="1:5" s="137" customFormat="1" x14ac:dyDescent="0.2">
      <c r="A1899" s="80"/>
      <c r="B1899" s="124"/>
      <c r="C1899" s="125"/>
      <c r="D1899" s="125"/>
      <c r="E1899" s="125"/>
    </row>
    <row r="1900" spans="1:5" s="137" customFormat="1" x14ac:dyDescent="0.2">
      <c r="A1900" s="80"/>
      <c r="B1900" s="124"/>
      <c r="C1900" s="125"/>
      <c r="D1900" s="125"/>
      <c r="E1900" s="125"/>
    </row>
    <row r="1901" spans="1:5" s="137" customFormat="1" x14ac:dyDescent="0.2">
      <c r="A1901" s="80"/>
      <c r="B1901" s="124"/>
      <c r="C1901" s="125"/>
      <c r="D1901" s="125"/>
      <c r="E1901" s="125"/>
    </row>
    <row r="1902" spans="1:5" s="137" customFormat="1" x14ac:dyDescent="0.2">
      <c r="A1902" s="80"/>
      <c r="B1902" s="124"/>
      <c r="C1902" s="125"/>
      <c r="D1902" s="125"/>
      <c r="E1902" s="125"/>
    </row>
    <row r="1903" spans="1:5" s="137" customFormat="1" x14ac:dyDescent="0.2">
      <c r="A1903" s="80"/>
      <c r="B1903" s="124"/>
      <c r="C1903" s="125"/>
      <c r="D1903" s="125"/>
      <c r="E1903" s="125"/>
    </row>
    <row r="1904" spans="1:5" s="137" customFormat="1" x14ac:dyDescent="0.2">
      <c r="A1904" s="80"/>
      <c r="B1904" s="124"/>
      <c r="C1904" s="125"/>
      <c r="D1904" s="125"/>
      <c r="E1904" s="125"/>
    </row>
    <row r="1905" spans="1:5" s="137" customFormat="1" x14ac:dyDescent="0.2">
      <c r="A1905" s="80"/>
      <c r="B1905" s="124"/>
      <c r="C1905" s="125"/>
      <c r="D1905" s="125"/>
      <c r="E1905" s="125"/>
    </row>
    <row r="1906" spans="1:5" s="137" customFormat="1" x14ac:dyDescent="0.2">
      <c r="A1906" s="80"/>
      <c r="B1906" s="124"/>
      <c r="C1906" s="125"/>
      <c r="D1906" s="125"/>
      <c r="E1906" s="125"/>
    </row>
    <row r="1907" spans="1:5" s="137" customFormat="1" x14ac:dyDescent="0.2">
      <c r="A1907" s="80"/>
      <c r="B1907" s="124"/>
      <c r="C1907" s="125"/>
      <c r="D1907" s="125"/>
      <c r="E1907" s="125"/>
    </row>
    <row r="1908" spans="1:5" s="137" customFormat="1" x14ac:dyDescent="0.2">
      <c r="A1908" s="80"/>
      <c r="B1908" s="124"/>
      <c r="C1908" s="125"/>
      <c r="D1908" s="125"/>
      <c r="E1908" s="125"/>
    </row>
    <row r="1909" spans="1:5" s="137" customFormat="1" x14ac:dyDescent="0.2">
      <c r="A1909" s="80"/>
      <c r="B1909" s="124"/>
      <c r="C1909" s="125"/>
      <c r="D1909" s="125"/>
      <c r="E1909" s="125"/>
    </row>
    <row r="1910" spans="1:5" s="137" customFormat="1" x14ac:dyDescent="0.2">
      <c r="A1910" s="80"/>
      <c r="B1910" s="124"/>
      <c r="C1910" s="125"/>
      <c r="D1910" s="125"/>
      <c r="E1910" s="125"/>
    </row>
    <row r="1911" spans="1:5" s="137" customFormat="1" x14ac:dyDescent="0.2">
      <c r="A1911" s="80"/>
      <c r="B1911" s="124"/>
      <c r="C1911" s="125"/>
      <c r="D1911" s="125"/>
      <c r="E1911" s="125"/>
    </row>
    <row r="1912" spans="1:5" s="137" customFormat="1" x14ac:dyDescent="0.2">
      <c r="A1912" s="80"/>
      <c r="B1912" s="124"/>
      <c r="C1912" s="125"/>
      <c r="D1912" s="125"/>
      <c r="E1912" s="125"/>
    </row>
    <row r="1913" spans="1:5" s="137" customFormat="1" x14ac:dyDescent="0.2">
      <c r="A1913" s="80"/>
      <c r="B1913" s="124"/>
      <c r="C1913" s="125"/>
      <c r="D1913" s="125"/>
      <c r="E1913" s="125"/>
    </row>
    <row r="1914" spans="1:5" s="137" customFormat="1" x14ac:dyDescent="0.2">
      <c r="A1914" s="80"/>
      <c r="B1914" s="124"/>
      <c r="C1914" s="125"/>
      <c r="D1914" s="125"/>
      <c r="E1914" s="125"/>
    </row>
    <row r="1915" spans="1:5" s="137" customFormat="1" x14ac:dyDescent="0.2">
      <c r="A1915" s="80"/>
      <c r="B1915" s="124"/>
      <c r="C1915" s="125"/>
      <c r="D1915" s="125"/>
      <c r="E1915" s="125"/>
    </row>
    <row r="1916" spans="1:5" s="137" customFormat="1" x14ac:dyDescent="0.2">
      <c r="A1916" s="80"/>
      <c r="B1916" s="124"/>
      <c r="C1916" s="125"/>
      <c r="D1916" s="125"/>
      <c r="E1916" s="125"/>
    </row>
    <row r="1917" spans="1:5" s="137" customFormat="1" x14ac:dyDescent="0.2">
      <c r="A1917" s="80"/>
      <c r="B1917" s="124"/>
      <c r="C1917" s="125"/>
      <c r="D1917" s="125"/>
      <c r="E1917" s="125"/>
    </row>
    <row r="1918" spans="1:5" s="137" customFormat="1" x14ac:dyDescent="0.2">
      <c r="A1918" s="80"/>
      <c r="B1918" s="124"/>
      <c r="C1918" s="125"/>
      <c r="D1918" s="125"/>
      <c r="E1918" s="125"/>
    </row>
    <row r="1919" spans="1:5" s="137" customFormat="1" x14ac:dyDescent="0.2">
      <c r="A1919" s="80"/>
      <c r="B1919" s="124"/>
      <c r="C1919" s="125"/>
      <c r="D1919" s="125"/>
      <c r="E1919" s="125"/>
    </row>
    <row r="1920" spans="1:5" s="137" customFormat="1" x14ac:dyDescent="0.2">
      <c r="A1920" s="80"/>
      <c r="B1920" s="124"/>
      <c r="C1920" s="125"/>
      <c r="D1920" s="125"/>
      <c r="E1920" s="125"/>
    </row>
    <row r="1921" spans="1:5" s="137" customFormat="1" x14ac:dyDescent="0.2">
      <c r="A1921" s="80"/>
      <c r="B1921" s="124"/>
      <c r="C1921" s="125"/>
      <c r="D1921" s="125"/>
      <c r="E1921" s="125"/>
    </row>
    <row r="1922" spans="1:5" s="137" customFormat="1" x14ac:dyDescent="0.2">
      <c r="A1922" s="80"/>
      <c r="B1922" s="124"/>
      <c r="C1922" s="125"/>
      <c r="D1922" s="125"/>
      <c r="E1922" s="125"/>
    </row>
    <row r="1923" spans="1:5" s="137" customFormat="1" x14ac:dyDescent="0.2">
      <c r="A1923" s="80"/>
      <c r="B1923" s="124"/>
      <c r="C1923" s="125"/>
      <c r="D1923" s="125"/>
      <c r="E1923" s="125"/>
    </row>
    <row r="1924" spans="1:5" s="137" customFormat="1" x14ac:dyDescent="0.2">
      <c r="A1924" s="80"/>
      <c r="B1924" s="124"/>
      <c r="C1924" s="125"/>
      <c r="D1924" s="125"/>
      <c r="E1924" s="125"/>
    </row>
    <row r="1925" spans="1:5" s="137" customFormat="1" x14ac:dyDescent="0.2">
      <c r="A1925" s="80"/>
      <c r="B1925" s="124"/>
      <c r="C1925" s="125"/>
      <c r="D1925" s="125"/>
      <c r="E1925" s="125"/>
    </row>
    <row r="1926" spans="1:5" s="137" customFormat="1" x14ac:dyDescent="0.2">
      <c r="A1926" s="80"/>
      <c r="B1926" s="124"/>
      <c r="C1926" s="125"/>
      <c r="D1926" s="125"/>
      <c r="E1926" s="125"/>
    </row>
    <row r="1927" spans="1:5" s="137" customFormat="1" x14ac:dyDescent="0.2">
      <c r="A1927" s="80"/>
      <c r="B1927" s="124"/>
      <c r="C1927" s="125"/>
      <c r="D1927" s="125"/>
      <c r="E1927" s="125"/>
    </row>
    <row r="1928" spans="1:5" s="137" customFormat="1" x14ac:dyDescent="0.2">
      <c r="A1928" s="80"/>
      <c r="B1928" s="124"/>
      <c r="C1928" s="125"/>
      <c r="D1928" s="125"/>
      <c r="E1928" s="125"/>
    </row>
    <row r="1929" spans="1:5" s="137" customFormat="1" x14ac:dyDescent="0.2">
      <c r="A1929" s="80"/>
      <c r="B1929" s="124"/>
      <c r="C1929" s="125"/>
      <c r="D1929" s="125"/>
      <c r="E1929" s="125"/>
    </row>
    <row r="1930" spans="1:5" s="137" customFormat="1" x14ac:dyDescent="0.2">
      <c r="A1930" s="80"/>
      <c r="B1930" s="124"/>
      <c r="C1930" s="125"/>
      <c r="D1930" s="125"/>
      <c r="E1930" s="125"/>
    </row>
    <row r="1931" spans="1:5" s="137" customFormat="1" x14ac:dyDescent="0.2">
      <c r="A1931" s="80"/>
      <c r="B1931" s="124"/>
      <c r="C1931" s="125"/>
      <c r="D1931" s="125"/>
      <c r="E1931" s="125"/>
    </row>
    <row r="1932" spans="1:5" s="137" customFormat="1" x14ac:dyDescent="0.2">
      <c r="A1932" s="80"/>
      <c r="B1932" s="124"/>
      <c r="C1932" s="125"/>
      <c r="D1932" s="125"/>
      <c r="E1932" s="125"/>
    </row>
    <row r="1933" spans="1:5" s="137" customFormat="1" x14ac:dyDescent="0.2">
      <c r="A1933" s="80"/>
      <c r="B1933" s="124"/>
      <c r="C1933" s="125"/>
      <c r="D1933" s="125"/>
      <c r="E1933" s="125"/>
    </row>
    <row r="1934" spans="1:5" s="137" customFormat="1" x14ac:dyDescent="0.2">
      <c r="A1934" s="80"/>
      <c r="B1934" s="124"/>
      <c r="C1934" s="125"/>
      <c r="D1934" s="125"/>
      <c r="E1934" s="125"/>
    </row>
    <row r="1935" spans="1:5" s="137" customFormat="1" x14ac:dyDescent="0.2">
      <c r="A1935" s="80"/>
      <c r="B1935" s="124"/>
      <c r="C1935" s="125"/>
      <c r="D1935" s="125"/>
      <c r="E1935" s="125"/>
    </row>
    <row r="1936" spans="1:5" s="137" customFormat="1" x14ac:dyDescent="0.2">
      <c r="A1936" s="80"/>
      <c r="B1936" s="124"/>
      <c r="C1936" s="125"/>
      <c r="D1936" s="125"/>
      <c r="E1936" s="125"/>
    </row>
    <row r="1937" spans="1:5" s="137" customFormat="1" x14ac:dyDescent="0.2">
      <c r="A1937" s="80"/>
      <c r="B1937" s="124"/>
      <c r="C1937" s="125"/>
      <c r="D1937" s="125"/>
      <c r="E1937" s="125"/>
    </row>
    <row r="1938" spans="1:5" s="137" customFormat="1" x14ac:dyDescent="0.2">
      <c r="A1938" s="80"/>
      <c r="B1938" s="124"/>
      <c r="C1938" s="125"/>
      <c r="D1938" s="125"/>
      <c r="E1938" s="125"/>
    </row>
    <row r="1939" spans="1:5" s="137" customFormat="1" x14ac:dyDescent="0.2">
      <c r="A1939" s="80"/>
      <c r="B1939" s="124"/>
      <c r="C1939" s="125"/>
      <c r="D1939" s="125"/>
      <c r="E1939" s="125"/>
    </row>
    <row r="1940" spans="1:5" s="137" customFormat="1" x14ac:dyDescent="0.2">
      <c r="A1940" s="80"/>
      <c r="B1940" s="124"/>
      <c r="C1940" s="125"/>
      <c r="D1940" s="125"/>
      <c r="E1940" s="125"/>
    </row>
    <row r="1941" spans="1:5" s="137" customFormat="1" x14ac:dyDescent="0.2">
      <c r="A1941" s="80"/>
      <c r="B1941" s="124"/>
      <c r="C1941" s="125"/>
      <c r="D1941" s="125"/>
      <c r="E1941" s="125"/>
    </row>
    <row r="1942" spans="1:5" s="137" customFormat="1" x14ac:dyDescent="0.2">
      <c r="A1942" s="80"/>
      <c r="B1942" s="124"/>
      <c r="C1942" s="125"/>
      <c r="D1942" s="125"/>
      <c r="E1942" s="125"/>
    </row>
    <row r="1943" spans="1:5" s="137" customFormat="1" x14ac:dyDescent="0.2">
      <c r="A1943" s="80"/>
      <c r="B1943" s="124"/>
      <c r="C1943" s="125"/>
      <c r="D1943" s="125"/>
      <c r="E1943" s="125"/>
    </row>
    <row r="1944" spans="1:5" s="137" customFormat="1" x14ac:dyDescent="0.2">
      <c r="A1944" s="80"/>
      <c r="B1944" s="124"/>
      <c r="C1944" s="125"/>
      <c r="D1944" s="125"/>
      <c r="E1944" s="125"/>
    </row>
    <row r="1945" spans="1:5" s="137" customFormat="1" x14ac:dyDescent="0.2">
      <c r="A1945" s="80"/>
      <c r="B1945" s="124"/>
      <c r="C1945" s="125"/>
      <c r="D1945" s="125"/>
      <c r="E1945" s="125"/>
    </row>
    <row r="1946" spans="1:5" s="137" customFormat="1" x14ac:dyDescent="0.2">
      <c r="A1946" s="80"/>
      <c r="B1946" s="124"/>
      <c r="C1946" s="125"/>
      <c r="D1946" s="125"/>
      <c r="E1946" s="125"/>
    </row>
    <row r="1947" spans="1:5" s="137" customFormat="1" x14ac:dyDescent="0.2">
      <c r="A1947" s="80"/>
      <c r="B1947" s="124"/>
      <c r="C1947" s="125"/>
      <c r="D1947" s="125"/>
      <c r="E1947" s="125"/>
    </row>
    <row r="1948" spans="1:5" s="137" customFormat="1" x14ac:dyDescent="0.2">
      <c r="A1948" s="80"/>
      <c r="B1948" s="124"/>
      <c r="C1948" s="125"/>
      <c r="D1948" s="125"/>
      <c r="E1948" s="125"/>
    </row>
    <row r="1949" spans="1:5" s="137" customFormat="1" x14ac:dyDescent="0.2">
      <c r="A1949" s="80"/>
      <c r="B1949" s="124"/>
      <c r="C1949" s="125"/>
      <c r="D1949" s="125"/>
      <c r="E1949" s="125"/>
    </row>
    <row r="1950" spans="1:5" s="137" customFormat="1" x14ac:dyDescent="0.2">
      <c r="A1950" s="80"/>
      <c r="B1950" s="124"/>
      <c r="C1950" s="125"/>
      <c r="D1950" s="125"/>
      <c r="E1950" s="125"/>
    </row>
    <row r="1951" spans="1:5" s="137" customFormat="1" x14ac:dyDescent="0.2">
      <c r="A1951" s="80"/>
      <c r="B1951" s="124"/>
      <c r="C1951" s="125"/>
      <c r="D1951" s="125"/>
      <c r="E1951" s="125"/>
    </row>
    <row r="1952" spans="1:5" s="137" customFormat="1" x14ac:dyDescent="0.2">
      <c r="A1952" s="80"/>
      <c r="B1952" s="124"/>
      <c r="C1952" s="125"/>
      <c r="D1952" s="125"/>
      <c r="E1952" s="125"/>
    </row>
    <row r="1953" spans="1:5" s="137" customFormat="1" x14ac:dyDescent="0.2">
      <c r="A1953" s="80"/>
      <c r="B1953" s="124"/>
      <c r="C1953" s="125"/>
      <c r="D1953" s="125"/>
      <c r="E1953" s="125"/>
    </row>
    <row r="1954" spans="1:5" s="137" customFormat="1" x14ac:dyDescent="0.2">
      <c r="A1954" s="80"/>
      <c r="B1954" s="124"/>
      <c r="C1954" s="125"/>
      <c r="D1954" s="125"/>
      <c r="E1954" s="125"/>
    </row>
    <row r="1955" spans="1:5" s="137" customFormat="1" x14ac:dyDescent="0.2">
      <c r="A1955" s="80"/>
      <c r="B1955" s="124"/>
      <c r="C1955" s="125"/>
      <c r="D1955" s="125"/>
      <c r="E1955" s="125"/>
    </row>
    <row r="1956" spans="1:5" s="137" customFormat="1" x14ac:dyDescent="0.2">
      <c r="A1956" s="80"/>
      <c r="B1956" s="124"/>
      <c r="C1956" s="125"/>
      <c r="D1956" s="125"/>
      <c r="E1956" s="125"/>
    </row>
    <row r="1957" spans="1:5" s="137" customFormat="1" x14ac:dyDescent="0.2">
      <c r="A1957" s="80"/>
      <c r="B1957" s="124"/>
      <c r="C1957" s="125"/>
      <c r="D1957" s="125"/>
      <c r="E1957" s="125"/>
    </row>
    <row r="1958" spans="1:5" s="137" customFormat="1" x14ac:dyDescent="0.2">
      <c r="A1958" s="80"/>
      <c r="B1958" s="124"/>
      <c r="C1958" s="125"/>
      <c r="D1958" s="125"/>
      <c r="E1958" s="125"/>
    </row>
    <row r="1959" spans="1:5" s="137" customFormat="1" x14ac:dyDescent="0.2">
      <c r="A1959" s="80"/>
      <c r="B1959" s="124"/>
      <c r="C1959" s="125"/>
      <c r="D1959" s="125"/>
      <c r="E1959" s="125"/>
    </row>
    <row r="1960" spans="1:5" s="137" customFormat="1" x14ac:dyDescent="0.2">
      <c r="A1960" s="80"/>
      <c r="B1960" s="124"/>
      <c r="C1960" s="125"/>
      <c r="D1960" s="125"/>
      <c r="E1960" s="125"/>
    </row>
    <row r="1961" spans="1:5" s="137" customFormat="1" x14ac:dyDescent="0.2">
      <c r="A1961" s="80"/>
      <c r="B1961" s="124"/>
      <c r="C1961" s="125"/>
      <c r="D1961" s="125"/>
      <c r="E1961" s="125"/>
    </row>
    <row r="1962" spans="1:5" s="137" customFormat="1" x14ac:dyDescent="0.2">
      <c r="A1962" s="80"/>
      <c r="B1962" s="124"/>
      <c r="C1962" s="125"/>
      <c r="D1962" s="125"/>
      <c r="E1962" s="125"/>
    </row>
    <row r="1963" spans="1:5" s="137" customFormat="1" x14ac:dyDescent="0.2">
      <c r="A1963" s="80"/>
      <c r="B1963" s="124"/>
      <c r="C1963" s="125"/>
      <c r="D1963" s="125"/>
      <c r="E1963" s="125"/>
    </row>
    <row r="1964" spans="1:5" s="137" customFormat="1" x14ac:dyDescent="0.2">
      <c r="A1964" s="80"/>
      <c r="B1964" s="124"/>
      <c r="C1964" s="125"/>
      <c r="D1964" s="125"/>
      <c r="E1964" s="125"/>
    </row>
    <row r="1965" spans="1:5" s="137" customFormat="1" x14ac:dyDescent="0.2">
      <c r="A1965" s="80"/>
      <c r="B1965" s="124"/>
      <c r="C1965" s="125"/>
      <c r="D1965" s="125"/>
      <c r="E1965" s="125"/>
    </row>
    <row r="1966" spans="1:5" s="137" customFormat="1" x14ac:dyDescent="0.2">
      <c r="A1966" s="80"/>
      <c r="B1966" s="124"/>
      <c r="C1966" s="125"/>
      <c r="D1966" s="125"/>
      <c r="E1966" s="125"/>
    </row>
    <row r="1967" spans="1:5" s="137" customFormat="1" x14ac:dyDescent="0.2">
      <c r="A1967" s="80"/>
      <c r="B1967" s="124"/>
      <c r="C1967" s="125"/>
      <c r="D1967" s="125"/>
      <c r="E1967" s="125"/>
    </row>
    <row r="1968" spans="1:5" s="137" customFormat="1" x14ac:dyDescent="0.2">
      <c r="A1968" s="80"/>
      <c r="B1968" s="124"/>
      <c r="C1968" s="125"/>
      <c r="D1968" s="125"/>
      <c r="E1968" s="125"/>
    </row>
    <row r="1969" spans="1:5" s="137" customFormat="1" x14ac:dyDescent="0.2">
      <c r="A1969" s="80"/>
      <c r="B1969" s="124"/>
      <c r="C1969" s="125"/>
      <c r="D1969" s="125"/>
      <c r="E1969" s="125"/>
    </row>
    <row r="1970" spans="1:5" s="137" customFormat="1" x14ac:dyDescent="0.2">
      <c r="A1970" s="80"/>
      <c r="B1970" s="124"/>
      <c r="C1970" s="125"/>
      <c r="D1970" s="125"/>
      <c r="E1970" s="125"/>
    </row>
    <row r="1971" spans="1:5" s="137" customFormat="1" x14ac:dyDescent="0.2">
      <c r="A1971" s="80"/>
      <c r="B1971" s="124"/>
      <c r="C1971" s="125"/>
      <c r="D1971" s="125"/>
      <c r="E1971" s="125"/>
    </row>
    <row r="1972" spans="1:5" s="137" customFormat="1" x14ac:dyDescent="0.2">
      <c r="A1972" s="80"/>
      <c r="B1972" s="124"/>
      <c r="C1972" s="125"/>
      <c r="D1972" s="125"/>
      <c r="E1972" s="125"/>
    </row>
    <row r="1973" spans="1:5" s="137" customFormat="1" x14ac:dyDescent="0.2">
      <c r="A1973" s="80"/>
      <c r="B1973" s="124"/>
      <c r="C1973" s="125"/>
      <c r="D1973" s="125"/>
      <c r="E1973" s="125"/>
    </row>
    <row r="1974" spans="1:5" s="137" customFormat="1" x14ac:dyDescent="0.2">
      <c r="A1974" s="80"/>
      <c r="B1974" s="124"/>
      <c r="C1974" s="125"/>
      <c r="D1974" s="125"/>
      <c r="E1974" s="125"/>
    </row>
    <row r="1975" spans="1:5" s="137" customFormat="1" x14ac:dyDescent="0.2">
      <c r="A1975" s="80"/>
      <c r="B1975" s="124"/>
      <c r="C1975" s="125"/>
      <c r="D1975" s="125"/>
      <c r="E1975" s="125"/>
    </row>
    <row r="1976" spans="1:5" s="137" customFormat="1" x14ac:dyDescent="0.2">
      <c r="A1976" s="80"/>
      <c r="B1976" s="124"/>
      <c r="C1976" s="125"/>
      <c r="D1976" s="125"/>
      <c r="E1976" s="125"/>
    </row>
    <row r="1977" spans="1:5" s="137" customFormat="1" x14ac:dyDescent="0.2">
      <c r="A1977" s="80"/>
      <c r="B1977" s="124"/>
      <c r="C1977" s="125"/>
      <c r="D1977" s="125"/>
      <c r="E1977" s="125"/>
    </row>
    <row r="1978" spans="1:5" s="137" customFormat="1" x14ac:dyDescent="0.2">
      <c r="A1978" s="80"/>
      <c r="B1978" s="124"/>
      <c r="C1978" s="125"/>
      <c r="D1978" s="125"/>
      <c r="E1978" s="125"/>
    </row>
    <row r="1979" spans="1:5" s="137" customFormat="1" x14ac:dyDescent="0.2">
      <c r="A1979" s="80"/>
      <c r="B1979" s="124"/>
      <c r="C1979" s="125"/>
      <c r="D1979" s="125"/>
      <c r="E1979" s="125"/>
    </row>
    <row r="1980" spans="1:5" s="137" customFormat="1" x14ac:dyDescent="0.2">
      <c r="A1980" s="80"/>
      <c r="B1980" s="124"/>
      <c r="C1980" s="125"/>
      <c r="D1980" s="125"/>
      <c r="E1980" s="125"/>
    </row>
    <row r="1981" spans="1:5" s="137" customFormat="1" x14ac:dyDescent="0.2">
      <c r="A1981" s="80"/>
      <c r="B1981" s="124"/>
      <c r="C1981" s="125"/>
      <c r="D1981" s="125"/>
      <c r="E1981" s="125"/>
    </row>
    <row r="1982" spans="1:5" s="137" customFormat="1" x14ac:dyDescent="0.2">
      <c r="A1982" s="80"/>
      <c r="B1982" s="124"/>
      <c r="C1982" s="125"/>
      <c r="D1982" s="125"/>
      <c r="E1982" s="125"/>
    </row>
    <row r="1983" spans="1:5" s="137" customFormat="1" x14ac:dyDescent="0.2">
      <c r="A1983" s="80"/>
      <c r="B1983" s="124"/>
      <c r="C1983" s="125"/>
      <c r="D1983" s="125"/>
      <c r="E1983" s="125"/>
    </row>
    <row r="1984" spans="1:5" s="137" customFormat="1" x14ac:dyDescent="0.2">
      <c r="A1984" s="80"/>
      <c r="B1984" s="124"/>
      <c r="C1984" s="125"/>
      <c r="D1984" s="125"/>
      <c r="E1984" s="125"/>
    </row>
    <row r="1985" spans="1:5" s="137" customFormat="1" x14ac:dyDescent="0.2">
      <c r="A1985" s="80"/>
      <c r="B1985" s="124"/>
      <c r="C1985" s="125"/>
      <c r="D1985" s="125"/>
      <c r="E1985" s="125"/>
    </row>
    <row r="1986" spans="1:5" s="137" customFormat="1" x14ac:dyDescent="0.2">
      <c r="A1986" s="80"/>
      <c r="B1986" s="124"/>
      <c r="C1986" s="125"/>
      <c r="D1986" s="125"/>
      <c r="E1986" s="125"/>
    </row>
    <row r="1987" spans="1:5" s="137" customFormat="1" x14ac:dyDescent="0.2">
      <c r="A1987" s="80"/>
      <c r="B1987" s="124"/>
      <c r="C1987" s="125"/>
      <c r="D1987" s="125"/>
      <c r="E1987" s="125"/>
    </row>
    <row r="1988" spans="1:5" s="137" customFormat="1" x14ac:dyDescent="0.2">
      <c r="A1988" s="80"/>
      <c r="B1988" s="124"/>
      <c r="C1988" s="125"/>
      <c r="D1988" s="125"/>
      <c r="E1988" s="125"/>
    </row>
    <row r="1989" spans="1:5" s="137" customFormat="1" x14ac:dyDescent="0.2">
      <c r="A1989" s="80"/>
      <c r="B1989" s="124"/>
      <c r="C1989" s="125"/>
      <c r="D1989" s="125"/>
      <c r="E1989" s="125"/>
    </row>
    <row r="1990" spans="1:5" s="137" customFormat="1" x14ac:dyDescent="0.2">
      <c r="A1990" s="80"/>
      <c r="B1990" s="124"/>
      <c r="C1990" s="125"/>
      <c r="D1990" s="125"/>
      <c r="E1990" s="125"/>
    </row>
    <row r="1991" spans="1:5" s="137" customFormat="1" x14ac:dyDescent="0.2">
      <c r="A1991" s="80"/>
      <c r="B1991" s="124"/>
      <c r="C1991" s="125"/>
      <c r="D1991" s="125"/>
      <c r="E1991" s="125"/>
    </row>
    <row r="1992" spans="1:5" s="137" customFormat="1" x14ac:dyDescent="0.2">
      <c r="A1992" s="80"/>
      <c r="B1992" s="124"/>
      <c r="C1992" s="125"/>
      <c r="D1992" s="125"/>
      <c r="E1992" s="125"/>
    </row>
    <row r="1993" spans="1:5" s="137" customFormat="1" x14ac:dyDescent="0.2">
      <c r="A1993" s="80"/>
      <c r="B1993" s="124"/>
      <c r="C1993" s="125"/>
      <c r="D1993" s="125"/>
      <c r="E1993" s="125"/>
    </row>
    <row r="1994" spans="1:5" s="137" customFormat="1" x14ac:dyDescent="0.2">
      <c r="A1994" s="80"/>
      <c r="B1994" s="124"/>
      <c r="C1994" s="125"/>
      <c r="D1994" s="125"/>
      <c r="E1994" s="125"/>
    </row>
    <row r="1995" spans="1:5" s="137" customFormat="1" x14ac:dyDescent="0.2">
      <c r="A1995" s="80"/>
      <c r="B1995" s="124"/>
      <c r="C1995" s="125"/>
      <c r="D1995" s="125"/>
      <c r="E1995" s="125"/>
    </row>
    <row r="1996" spans="1:5" s="137" customFormat="1" x14ac:dyDescent="0.2">
      <c r="A1996" s="80"/>
      <c r="B1996" s="124"/>
      <c r="C1996" s="125"/>
      <c r="D1996" s="125"/>
      <c r="E1996" s="125"/>
    </row>
    <row r="1997" spans="1:5" s="137" customFormat="1" x14ac:dyDescent="0.2">
      <c r="A1997" s="80"/>
      <c r="B1997" s="124"/>
      <c r="C1997" s="125"/>
      <c r="D1997" s="125"/>
      <c r="E1997" s="125"/>
    </row>
    <row r="1998" spans="1:5" s="137" customFormat="1" x14ac:dyDescent="0.2">
      <c r="A1998" s="80"/>
      <c r="B1998" s="124"/>
      <c r="C1998" s="125"/>
      <c r="D1998" s="125"/>
      <c r="E1998" s="125"/>
    </row>
    <row r="1999" spans="1:5" s="137" customFormat="1" x14ac:dyDescent="0.2">
      <c r="A1999" s="80"/>
      <c r="B1999" s="124"/>
      <c r="C1999" s="125"/>
      <c r="D1999" s="125"/>
      <c r="E1999" s="125"/>
    </row>
    <row r="2000" spans="1:5" s="137" customFormat="1" x14ac:dyDescent="0.2">
      <c r="A2000" s="80"/>
      <c r="B2000" s="124"/>
      <c r="C2000" s="125"/>
      <c r="D2000" s="125"/>
      <c r="E2000" s="125"/>
    </row>
    <row r="2001" spans="1:5" s="137" customFormat="1" x14ac:dyDescent="0.2">
      <c r="A2001" s="80"/>
      <c r="B2001" s="124"/>
      <c r="C2001" s="125"/>
      <c r="D2001" s="125"/>
      <c r="E2001" s="125"/>
    </row>
    <row r="2002" spans="1:5" s="137" customFormat="1" x14ac:dyDescent="0.2">
      <c r="A2002" s="80"/>
      <c r="B2002" s="124"/>
      <c r="C2002" s="125"/>
      <c r="D2002" s="125"/>
      <c r="E2002" s="125"/>
    </row>
    <row r="2003" spans="1:5" s="137" customFormat="1" x14ac:dyDescent="0.2">
      <c r="A2003" s="80"/>
      <c r="B2003" s="124"/>
      <c r="C2003" s="125"/>
      <c r="D2003" s="125"/>
      <c r="E2003" s="125"/>
    </row>
    <row r="2004" spans="1:5" s="137" customFormat="1" x14ac:dyDescent="0.2">
      <c r="A2004" s="80"/>
      <c r="B2004" s="124"/>
      <c r="C2004" s="125"/>
      <c r="D2004" s="125"/>
      <c r="E2004" s="125"/>
    </row>
    <row r="2005" spans="1:5" s="137" customFormat="1" x14ac:dyDescent="0.2">
      <c r="A2005" s="80"/>
      <c r="B2005" s="124"/>
      <c r="C2005" s="125"/>
      <c r="D2005" s="125"/>
      <c r="E2005" s="125"/>
    </row>
    <row r="2006" spans="1:5" s="137" customFormat="1" x14ac:dyDescent="0.2">
      <c r="A2006" s="80"/>
      <c r="B2006" s="124"/>
      <c r="C2006" s="125"/>
      <c r="D2006" s="125"/>
      <c r="E2006" s="125"/>
    </row>
    <row r="2007" spans="1:5" s="137" customFormat="1" x14ac:dyDescent="0.2">
      <c r="A2007" s="80"/>
      <c r="B2007" s="124"/>
      <c r="C2007" s="125"/>
      <c r="D2007" s="125"/>
      <c r="E2007" s="125"/>
    </row>
    <row r="2008" spans="1:5" s="137" customFormat="1" x14ac:dyDescent="0.2">
      <c r="A2008" s="80"/>
      <c r="B2008" s="124"/>
      <c r="C2008" s="125"/>
      <c r="D2008" s="125"/>
      <c r="E2008" s="125"/>
    </row>
    <row r="2009" spans="1:5" s="137" customFormat="1" x14ac:dyDescent="0.2">
      <c r="A2009" s="80"/>
      <c r="B2009" s="124"/>
      <c r="C2009" s="125"/>
      <c r="D2009" s="125"/>
      <c r="E2009" s="125"/>
    </row>
    <row r="2010" spans="1:5" s="137" customFormat="1" x14ac:dyDescent="0.2">
      <c r="A2010" s="80"/>
      <c r="B2010" s="124"/>
      <c r="C2010" s="125"/>
      <c r="D2010" s="125"/>
      <c r="E2010" s="125"/>
    </row>
    <row r="2011" spans="1:5" s="137" customFormat="1" x14ac:dyDescent="0.2">
      <c r="A2011" s="80"/>
      <c r="B2011" s="124"/>
      <c r="C2011" s="125"/>
      <c r="D2011" s="125"/>
      <c r="E2011" s="125"/>
    </row>
    <row r="2012" spans="1:5" s="137" customFormat="1" x14ac:dyDescent="0.2">
      <c r="A2012" s="80"/>
      <c r="B2012" s="124"/>
      <c r="C2012" s="125"/>
      <c r="D2012" s="125"/>
      <c r="E2012" s="125"/>
    </row>
    <row r="2013" spans="1:5" s="137" customFormat="1" x14ac:dyDescent="0.2">
      <c r="A2013" s="80"/>
      <c r="B2013" s="124"/>
      <c r="C2013" s="125"/>
      <c r="D2013" s="125"/>
      <c r="E2013" s="125"/>
    </row>
    <row r="2014" spans="1:5" s="137" customFormat="1" x14ac:dyDescent="0.2">
      <c r="A2014" s="80"/>
      <c r="B2014" s="124"/>
      <c r="C2014" s="125"/>
      <c r="D2014" s="125"/>
      <c r="E2014" s="125"/>
    </row>
    <row r="2015" spans="1:5" s="137" customFormat="1" x14ac:dyDescent="0.2">
      <c r="A2015" s="80"/>
      <c r="B2015" s="124"/>
      <c r="C2015" s="125"/>
      <c r="D2015" s="125"/>
      <c r="E2015" s="125"/>
    </row>
    <row r="2016" spans="1:5" s="137" customFormat="1" x14ac:dyDescent="0.2">
      <c r="A2016" s="80"/>
      <c r="B2016" s="124"/>
      <c r="C2016" s="125"/>
      <c r="D2016" s="125"/>
      <c r="E2016" s="125"/>
    </row>
    <row r="2017" spans="1:5" s="137" customFormat="1" x14ac:dyDescent="0.2">
      <c r="A2017" s="80"/>
      <c r="B2017" s="124"/>
      <c r="C2017" s="125"/>
      <c r="D2017" s="125"/>
      <c r="E2017" s="125"/>
    </row>
    <row r="2018" spans="1:5" s="137" customFormat="1" x14ac:dyDescent="0.2">
      <c r="A2018" s="80"/>
      <c r="B2018" s="124"/>
      <c r="C2018" s="125"/>
      <c r="D2018" s="125"/>
      <c r="E2018" s="125"/>
    </row>
    <row r="2019" spans="1:5" s="137" customFormat="1" x14ac:dyDescent="0.2">
      <c r="A2019" s="80"/>
      <c r="B2019" s="124"/>
      <c r="C2019" s="125"/>
      <c r="D2019" s="125"/>
      <c r="E2019" s="125"/>
    </row>
    <row r="2020" spans="1:5" s="137" customFormat="1" x14ac:dyDescent="0.2">
      <c r="A2020" s="80"/>
      <c r="B2020" s="124"/>
      <c r="C2020" s="125"/>
      <c r="D2020" s="125"/>
      <c r="E2020" s="125"/>
    </row>
    <row r="2021" spans="1:5" s="137" customFormat="1" x14ac:dyDescent="0.2">
      <c r="A2021" s="80"/>
      <c r="B2021" s="124"/>
      <c r="C2021" s="125"/>
      <c r="D2021" s="125"/>
      <c r="E2021" s="125"/>
    </row>
    <row r="2022" spans="1:5" s="137" customFormat="1" x14ac:dyDescent="0.2">
      <c r="A2022" s="80"/>
      <c r="B2022" s="124"/>
      <c r="C2022" s="125"/>
      <c r="D2022" s="125"/>
      <c r="E2022" s="125"/>
    </row>
    <row r="2023" spans="1:5" s="137" customFormat="1" x14ac:dyDescent="0.2">
      <c r="A2023" s="80"/>
      <c r="B2023" s="124"/>
      <c r="C2023" s="125"/>
      <c r="D2023" s="125"/>
      <c r="E2023" s="125"/>
    </row>
    <row r="2024" spans="1:5" s="137" customFormat="1" x14ac:dyDescent="0.2">
      <c r="A2024" s="80"/>
      <c r="B2024" s="124"/>
      <c r="C2024" s="125"/>
      <c r="D2024" s="125"/>
      <c r="E2024" s="125"/>
    </row>
    <row r="2025" spans="1:5" s="137" customFormat="1" x14ac:dyDescent="0.2">
      <c r="A2025" s="80"/>
      <c r="B2025" s="124"/>
      <c r="C2025" s="125"/>
      <c r="D2025" s="125"/>
      <c r="E2025" s="125"/>
    </row>
    <row r="2026" spans="1:5" s="137" customFormat="1" x14ac:dyDescent="0.2">
      <c r="A2026" s="80"/>
      <c r="B2026" s="124"/>
      <c r="C2026" s="125"/>
      <c r="D2026" s="125"/>
      <c r="E2026" s="125"/>
    </row>
    <row r="2027" spans="1:5" s="137" customFormat="1" x14ac:dyDescent="0.2">
      <c r="A2027" s="80"/>
      <c r="B2027" s="124"/>
      <c r="C2027" s="125"/>
      <c r="D2027" s="125"/>
      <c r="E2027" s="125"/>
    </row>
    <row r="2028" spans="1:5" s="137" customFormat="1" x14ac:dyDescent="0.2">
      <c r="A2028" s="80"/>
      <c r="B2028" s="124"/>
      <c r="C2028" s="125"/>
      <c r="D2028" s="125"/>
      <c r="E2028" s="125"/>
    </row>
    <row r="2029" spans="1:5" s="137" customFormat="1" x14ac:dyDescent="0.2">
      <c r="A2029" s="80"/>
      <c r="B2029" s="124"/>
      <c r="C2029" s="125"/>
      <c r="D2029" s="125"/>
      <c r="E2029" s="125"/>
    </row>
    <row r="2030" spans="1:5" s="137" customFormat="1" x14ac:dyDescent="0.2">
      <c r="A2030" s="80"/>
      <c r="B2030" s="124"/>
      <c r="C2030" s="125"/>
      <c r="D2030" s="125"/>
      <c r="E2030" s="125"/>
    </row>
    <row r="2031" spans="1:5" s="137" customFormat="1" x14ac:dyDescent="0.2">
      <c r="A2031" s="80"/>
      <c r="B2031" s="124"/>
      <c r="C2031" s="125"/>
      <c r="D2031" s="125"/>
      <c r="E2031" s="125"/>
    </row>
    <row r="2032" spans="1:5" s="137" customFormat="1" x14ac:dyDescent="0.2">
      <c r="A2032" s="80"/>
      <c r="B2032" s="124"/>
      <c r="C2032" s="125"/>
      <c r="D2032" s="125"/>
      <c r="E2032" s="125"/>
    </row>
    <row r="2033" spans="1:5" s="137" customFormat="1" x14ac:dyDescent="0.2">
      <c r="A2033" s="80"/>
      <c r="B2033" s="124"/>
      <c r="C2033" s="125"/>
      <c r="D2033" s="125"/>
      <c r="E2033" s="125"/>
    </row>
    <row r="2034" spans="1:5" s="137" customFormat="1" x14ac:dyDescent="0.2">
      <c r="A2034" s="80"/>
      <c r="B2034" s="124"/>
      <c r="C2034" s="125"/>
      <c r="D2034" s="125"/>
      <c r="E2034" s="125"/>
    </row>
    <row r="2035" spans="1:5" s="137" customFormat="1" x14ac:dyDescent="0.2">
      <c r="A2035" s="80"/>
      <c r="B2035" s="124"/>
      <c r="C2035" s="125"/>
      <c r="D2035" s="125"/>
      <c r="E2035" s="125"/>
    </row>
    <row r="2036" spans="1:5" s="137" customFormat="1" x14ac:dyDescent="0.2">
      <c r="A2036" s="80"/>
      <c r="B2036" s="124"/>
      <c r="C2036" s="125"/>
      <c r="D2036" s="125"/>
      <c r="E2036" s="125"/>
    </row>
    <row r="2037" spans="1:5" s="137" customFormat="1" x14ac:dyDescent="0.2">
      <c r="A2037" s="80"/>
      <c r="B2037" s="124"/>
      <c r="C2037" s="125"/>
      <c r="D2037" s="125"/>
      <c r="E2037" s="125"/>
    </row>
    <row r="2038" spans="1:5" s="137" customFormat="1" x14ac:dyDescent="0.2">
      <c r="A2038" s="80"/>
      <c r="B2038" s="124"/>
      <c r="C2038" s="125"/>
      <c r="D2038" s="125"/>
      <c r="E2038" s="125"/>
    </row>
    <row r="2039" spans="1:5" s="137" customFormat="1" x14ac:dyDescent="0.2">
      <c r="A2039" s="80"/>
      <c r="B2039" s="124"/>
      <c r="C2039" s="125"/>
      <c r="D2039" s="125"/>
      <c r="E2039" s="125"/>
    </row>
    <row r="2040" spans="1:5" s="137" customFormat="1" x14ac:dyDescent="0.2">
      <c r="A2040" s="80"/>
      <c r="B2040" s="124"/>
      <c r="C2040" s="125"/>
      <c r="D2040" s="125"/>
      <c r="E2040" s="125"/>
    </row>
    <row r="2041" spans="1:5" s="137" customFormat="1" x14ac:dyDescent="0.2">
      <c r="A2041" s="80"/>
      <c r="B2041" s="124"/>
      <c r="C2041" s="125"/>
      <c r="D2041" s="125"/>
      <c r="E2041" s="125"/>
    </row>
    <row r="2042" spans="1:5" s="137" customFormat="1" x14ac:dyDescent="0.2">
      <c r="A2042" s="80"/>
      <c r="B2042" s="124"/>
      <c r="C2042" s="125"/>
      <c r="D2042" s="125"/>
      <c r="E2042" s="125"/>
    </row>
    <row r="2043" spans="1:5" s="137" customFormat="1" x14ac:dyDescent="0.2">
      <c r="A2043" s="80"/>
      <c r="B2043" s="124"/>
      <c r="C2043" s="125"/>
      <c r="D2043" s="125"/>
      <c r="E2043" s="125"/>
    </row>
    <row r="2044" spans="1:5" s="137" customFormat="1" x14ac:dyDescent="0.2">
      <c r="A2044" s="80"/>
      <c r="B2044" s="124"/>
      <c r="C2044" s="125"/>
      <c r="D2044" s="125"/>
      <c r="E2044" s="125"/>
    </row>
    <row r="2045" spans="1:5" s="137" customFormat="1" x14ac:dyDescent="0.2">
      <c r="A2045" s="80"/>
      <c r="B2045" s="124"/>
      <c r="C2045" s="125"/>
      <c r="D2045" s="125"/>
      <c r="E2045" s="125"/>
    </row>
    <row r="2046" spans="1:5" s="137" customFormat="1" x14ac:dyDescent="0.2">
      <c r="A2046" s="80"/>
      <c r="B2046" s="124"/>
      <c r="C2046" s="125"/>
      <c r="D2046" s="125"/>
      <c r="E2046" s="125"/>
    </row>
    <row r="2047" spans="1:5" s="137" customFormat="1" x14ac:dyDescent="0.2">
      <c r="A2047" s="80"/>
      <c r="B2047" s="124"/>
      <c r="C2047" s="125"/>
      <c r="D2047" s="125"/>
      <c r="E2047" s="125"/>
    </row>
    <row r="2048" spans="1:5" s="137" customFormat="1" x14ac:dyDescent="0.2">
      <c r="A2048" s="80"/>
      <c r="B2048" s="124"/>
      <c r="C2048" s="125"/>
      <c r="D2048" s="125"/>
      <c r="E2048" s="125"/>
    </row>
    <row r="2049" spans="1:5" s="137" customFormat="1" x14ac:dyDescent="0.2">
      <c r="A2049" s="80"/>
      <c r="B2049" s="124"/>
      <c r="C2049" s="125"/>
      <c r="D2049" s="125"/>
      <c r="E2049" s="125"/>
    </row>
    <row r="2050" spans="1:5" s="137" customFormat="1" x14ac:dyDescent="0.2">
      <c r="A2050" s="80"/>
      <c r="B2050" s="124"/>
      <c r="C2050" s="125"/>
      <c r="D2050" s="125"/>
      <c r="E2050" s="125"/>
    </row>
    <row r="2051" spans="1:5" s="137" customFormat="1" x14ac:dyDescent="0.2">
      <c r="A2051" s="80"/>
      <c r="B2051" s="124"/>
      <c r="C2051" s="125"/>
      <c r="D2051" s="125"/>
      <c r="E2051" s="125"/>
    </row>
    <row r="2052" spans="1:5" s="137" customFormat="1" x14ac:dyDescent="0.2">
      <c r="A2052" s="80"/>
      <c r="B2052" s="124"/>
      <c r="C2052" s="125"/>
      <c r="D2052" s="125"/>
      <c r="E2052" s="125"/>
    </row>
    <row r="2053" spans="1:5" s="137" customFormat="1" x14ac:dyDescent="0.2">
      <c r="A2053" s="80"/>
      <c r="B2053" s="124"/>
      <c r="C2053" s="125"/>
      <c r="D2053" s="125"/>
      <c r="E2053" s="125"/>
    </row>
    <row r="2054" spans="1:5" s="137" customFormat="1" x14ac:dyDescent="0.2">
      <c r="A2054" s="80"/>
      <c r="B2054" s="124"/>
      <c r="C2054" s="125"/>
      <c r="D2054" s="125"/>
      <c r="E2054" s="125"/>
    </row>
    <row r="2055" spans="1:5" s="137" customFormat="1" x14ac:dyDescent="0.2">
      <c r="A2055" s="80"/>
      <c r="B2055" s="124"/>
      <c r="C2055" s="125"/>
      <c r="D2055" s="125"/>
      <c r="E2055" s="125"/>
    </row>
    <row r="2056" spans="1:5" s="137" customFormat="1" x14ac:dyDescent="0.2">
      <c r="A2056" s="80"/>
      <c r="B2056" s="124"/>
      <c r="C2056" s="125"/>
      <c r="D2056" s="125"/>
      <c r="E2056" s="125"/>
    </row>
    <row r="2057" spans="1:5" s="137" customFormat="1" x14ac:dyDescent="0.2">
      <c r="A2057" s="80"/>
      <c r="B2057" s="124"/>
      <c r="C2057" s="125"/>
      <c r="D2057" s="125"/>
      <c r="E2057" s="125"/>
    </row>
    <row r="2058" spans="1:5" s="137" customFormat="1" x14ac:dyDescent="0.2">
      <c r="A2058" s="80"/>
      <c r="B2058" s="124"/>
      <c r="C2058" s="125"/>
      <c r="D2058" s="125"/>
      <c r="E2058" s="125"/>
    </row>
    <row r="2059" spans="1:5" s="137" customFormat="1" x14ac:dyDescent="0.2">
      <c r="A2059" s="80"/>
      <c r="B2059" s="124"/>
      <c r="C2059" s="125"/>
      <c r="D2059" s="125"/>
      <c r="E2059" s="125"/>
    </row>
    <row r="2060" spans="1:5" s="137" customFormat="1" x14ac:dyDescent="0.2">
      <c r="A2060" s="80"/>
      <c r="B2060" s="124"/>
      <c r="C2060" s="125"/>
      <c r="D2060" s="125"/>
      <c r="E2060" s="125"/>
    </row>
    <row r="2061" spans="1:5" s="137" customFormat="1" x14ac:dyDescent="0.2">
      <c r="A2061" s="80"/>
      <c r="B2061" s="124"/>
      <c r="C2061" s="125"/>
      <c r="D2061" s="125"/>
      <c r="E2061" s="125"/>
    </row>
    <row r="2062" spans="1:5" s="137" customFormat="1" x14ac:dyDescent="0.2">
      <c r="A2062" s="80"/>
      <c r="B2062" s="124"/>
      <c r="C2062" s="125"/>
      <c r="D2062" s="125"/>
      <c r="E2062" s="125"/>
    </row>
    <row r="2063" spans="1:5" s="137" customFormat="1" x14ac:dyDescent="0.2">
      <c r="A2063" s="80"/>
      <c r="B2063" s="124"/>
      <c r="C2063" s="125"/>
      <c r="D2063" s="125"/>
      <c r="E2063" s="125"/>
    </row>
    <row r="2064" spans="1:5" s="137" customFormat="1" x14ac:dyDescent="0.2">
      <c r="A2064" s="80"/>
      <c r="B2064" s="124"/>
      <c r="C2064" s="125"/>
      <c r="D2064" s="125"/>
      <c r="E2064" s="125"/>
    </row>
    <row r="2065" spans="1:5" s="137" customFormat="1" x14ac:dyDescent="0.2">
      <c r="A2065" s="80"/>
      <c r="B2065" s="124"/>
      <c r="C2065" s="125"/>
      <c r="D2065" s="125"/>
      <c r="E2065" s="125"/>
    </row>
    <row r="2066" spans="1:5" s="137" customFormat="1" x14ac:dyDescent="0.2">
      <c r="A2066" s="80"/>
      <c r="B2066" s="124"/>
      <c r="C2066" s="125"/>
      <c r="D2066" s="125"/>
      <c r="E2066" s="125"/>
    </row>
    <row r="2067" spans="1:5" s="137" customFormat="1" x14ac:dyDescent="0.2">
      <c r="A2067" s="80"/>
      <c r="B2067" s="124"/>
      <c r="C2067" s="125"/>
      <c r="D2067" s="125"/>
      <c r="E2067" s="125"/>
    </row>
    <row r="2068" spans="1:5" s="137" customFormat="1" x14ac:dyDescent="0.2">
      <c r="A2068" s="80"/>
      <c r="B2068" s="124"/>
      <c r="C2068" s="125"/>
      <c r="D2068" s="125"/>
      <c r="E2068" s="125"/>
    </row>
    <row r="2069" spans="1:5" s="137" customFormat="1" x14ac:dyDescent="0.2">
      <c r="A2069" s="80"/>
      <c r="B2069" s="124"/>
      <c r="C2069" s="125"/>
      <c r="D2069" s="125"/>
      <c r="E2069" s="125"/>
    </row>
    <row r="2070" spans="1:5" s="137" customFormat="1" x14ac:dyDescent="0.2">
      <c r="A2070" s="80"/>
      <c r="B2070" s="124"/>
      <c r="C2070" s="125"/>
      <c r="D2070" s="125"/>
      <c r="E2070" s="125"/>
    </row>
    <row r="2071" spans="1:5" s="137" customFormat="1" x14ac:dyDescent="0.2">
      <c r="A2071" s="80"/>
      <c r="B2071" s="124"/>
      <c r="C2071" s="125"/>
      <c r="D2071" s="125"/>
      <c r="E2071" s="125"/>
    </row>
    <row r="2072" spans="1:5" s="137" customFormat="1" x14ac:dyDescent="0.2">
      <c r="A2072" s="80"/>
      <c r="B2072" s="124"/>
      <c r="C2072" s="125"/>
      <c r="D2072" s="125"/>
      <c r="E2072" s="125"/>
    </row>
    <row r="2073" spans="1:5" s="137" customFormat="1" x14ac:dyDescent="0.2">
      <c r="A2073" s="80"/>
      <c r="B2073" s="124"/>
      <c r="C2073" s="125"/>
      <c r="D2073" s="125"/>
      <c r="E2073" s="125"/>
    </row>
    <row r="2074" spans="1:5" s="137" customFormat="1" x14ac:dyDescent="0.2">
      <c r="A2074" s="80"/>
      <c r="B2074" s="124"/>
      <c r="C2074" s="125"/>
      <c r="D2074" s="125"/>
      <c r="E2074" s="125"/>
    </row>
    <row r="2075" spans="1:5" s="137" customFormat="1" x14ac:dyDescent="0.2">
      <c r="A2075" s="80"/>
      <c r="B2075" s="124"/>
      <c r="C2075" s="125"/>
      <c r="D2075" s="125"/>
      <c r="E2075" s="125"/>
    </row>
    <row r="2076" spans="1:5" s="137" customFormat="1" x14ac:dyDescent="0.2">
      <c r="A2076" s="80"/>
      <c r="B2076" s="124"/>
      <c r="C2076" s="125"/>
      <c r="D2076" s="125"/>
      <c r="E2076" s="125"/>
    </row>
    <row r="2077" spans="1:5" s="137" customFormat="1" x14ac:dyDescent="0.2">
      <c r="A2077" s="80"/>
      <c r="B2077" s="124"/>
      <c r="C2077" s="125"/>
      <c r="D2077" s="125"/>
      <c r="E2077" s="125"/>
    </row>
    <row r="2078" spans="1:5" s="137" customFormat="1" x14ac:dyDescent="0.2">
      <c r="A2078" s="80"/>
      <c r="B2078" s="124"/>
      <c r="C2078" s="125"/>
      <c r="D2078" s="125"/>
      <c r="E2078" s="125"/>
    </row>
    <row r="2079" spans="1:5" s="137" customFormat="1" x14ac:dyDescent="0.2">
      <c r="A2079" s="80"/>
      <c r="B2079" s="124"/>
      <c r="C2079" s="125"/>
      <c r="D2079" s="125"/>
      <c r="E2079" s="125"/>
    </row>
    <row r="2080" spans="1:5" s="137" customFormat="1" x14ac:dyDescent="0.2">
      <c r="A2080" s="80"/>
      <c r="B2080" s="124"/>
      <c r="C2080" s="125"/>
      <c r="D2080" s="125"/>
      <c r="E2080" s="125"/>
    </row>
    <row r="2081" spans="1:5" s="137" customFormat="1" x14ac:dyDescent="0.2">
      <c r="A2081" s="80"/>
      <c r="B2081" s="124"/>
      <c r="C2081" s="125"/>
      <c r="D2081" s="125"/>
      <c r="E2081" s="125"/>
    </row>
    <row r="2082" spans="1:5" s="137" customFormat="1" x14ac:dyDescent="0.2">
      <c r="A2082" s="80"/>
      <c r="B2082" s="124"/>
      <c r="C2082" s="125"/>
      <c r="D2082" s="125"/>
      <c r="E2082" s="125"/>
    </row>
    <row r="2083" spans="1:5" s="137" customFormat="1" x14ac:dyDescent="0.2">
      <c r="A2083" s="80"/>
      <c r="B2083" s="124"/>
      <c r="C2083" s="125"/>
      <c r="D2083" s="125"/>
      <c r="E2083" s="125"/>
    </row>
    <row r="2084" spans="1:5" s="137" customFormat="1" x14ac:dyDescent="0.2">
      <c r="A2084" s="80"/>
      <c r="B2084" s="124"/>
      <c r="C2084" s="125"/>
      <c r="D2084" s="125"/>
      <c r="E2084" s="125"/>
    </row>
    <row r="2085" spans="1:5" s="137" customFormat="1" x14ac:dyDescent="0.2">
      <c r="A2085" s="80"/>
      <c r="B2085" s="124"/>
      <c r="C2085" s="125"/>
      <c r="D2085" s="125"/>
      <c r="E2085" s="125"/>
    </row>
    <row r="2086" spans="1:5" s="137" customFormat="1" x14ac:dyDescent="0.2">
      <c r="A2086" s="80"/>
      <c r="B2086" s="124"/>
      <c r="C2086" s="125"/>
      <c r="D2086" s="125"/>
      <c r="E2086" s="125"/>
    </row>
    <row r="2087" spans="1:5" s="137" customFormat="1" x14ac:dyDescent="0.2">
      <c r="A2087" s="80"/>
      <c r="B2087" s="124"/>
      <c r="C2087" s="125"/>
      <c r="D2087" s="125"/>
      <c r="E2087" s="125"/>
    </row>
    <row r="2088" spans="1:5" s="137" customFormat="1" x14ac:dyDescent="0.2">
      <c r="A2088" s="80"/>
      <c r="B2088" s="124"/>
      <c r="C2088" s="125"/>
      <c r="D2088" s="125"/>
      <c r="E2088" s="125"/>
    </row>
    <row r="2089" spans="1:5" s="137" customFormat="1" x14ac:dyDescent="0.2">
      <c r="A2089" s="80"/>
      <c r="B2089" s="124"/>
      <c r="C2089" s="125"/>
      <c r="D2089" s="125"/>
      <c r="E2089" s="125"/>
    </row>
    <row r="2090" spans="1:5" s="137" customFormat="1" x14ac:dyDescent="0.2">
      <c r="A2090" s="80"/>
      <c r="B2090" s="124"/>
      <c r="C2090" s="125"/>
      <c r="D2090" s="125"/>
      <c r="E2090" s="125"/>
    </row>
    <row r="2091" spans="1:5" s="137" customFormat="1" x14ac:dyDescent="0.2">
      <c r="A2091" s="80"/>
      <c r="B2091" s="124"/>
      <c r="C2091" s="125"/>
      <c r="D2091" s="125"/>
      <c r="E2091" s="125"/>
    </row>
    <row r="2092" spans="1:5" s="137" customFormat="1" x14ac:dyDescent="0.2">
      <c r="A2092" s="80"/>
      <c r="B2092" s="124"/>
      <c r="C2092" s="125"/>
      <c r="D2092" s="125"/>
      <c r="E2092" s="125"/>
    </row>
    <row r="2093" spans="1:5" s="137" customFormat="1" x14ac:dyDescent="0.2">
      <c r="A2093" s="80"/>
      <c r="B2093" s="124"/>
      <c r="C2093" s="125"/>
      <c r="D2093" s="125"/>
      <c r="E2093" s="125"/>
    </row>
    <row r="2094" spans="1:5" s="137" customFormat="1" x14ac:dyDescent="0.2">
      <c r="A2094" s="80"/>
      <c r="B2094" s="124"/>
      <c r="C2094" s="125"/>
      <c r="D2094" s="125"/>
      <c r="E2094" s="125"/>
    </row>
    <row r="2095" spans="1:5" s="137" customFormat="1" x14ac:dyDescent="0.2">
      <c r="A2095" s="80"/>
      <c r="B2095" s="124"/>
      <c r="C2095" s="125"/>
      <c r="D2095" s="125"/>
      <c r="E2095" s="125"/>
    </row>
    <row r="2096" spans="1:5" s="137" customFormat="1" x14ac:dyDescent="0.2">
      <c r="A2096" s="80"/>
      <c r="B2096" s="124"/>
      <c r="C2096" s="125"/>
      <c r="D2096" s="125"/>
      <c r="E2096" s="125"/>
    </row>
    <row r="2097" spans="1:5" s="137" customFormat="1" x14ac:dyDescent="0.2">
      <c r="A2097" s="80"/>
      <c r="B2097" s="124"/>
      <c r="C2097" s="125"/>
      <c r="D2097" s="125"/>
      <c r="E2097" s="125"/>
    </row>
    <row r="2098" spans="1:5" s="137" customFormat="1" x14ac:dyDescent="0.2">
      <c r="A2098" s="80"/>
      <c r="B2098" s="124"/>
      <c r="C2098" s="125"/>
      <c r="D2098" s="125"/>
      <c r="E2098" s="125"/>
    </row>
    <row r="2099" spans="1:5" s="137" customFormat="1" x14ac:dyDescent="0.2">
      <c r="A2099" s="80"/>
      <c r="B2099" s="124"/>
      <c r="C2099" s="125"/>
      <c r="D2099" s="125"/>
      <c r="E2099" s="125"/>
    </row>
    <row r="2100" spans="1:5" s="137" customFormat="1" x14ac:dyDescent="0.2">
      <c r="A2100" s="80"/>
      <c r="B2100" s="124"/>
      <c r="C2100" s="125"/>
      <c r="D2100" s="125"/>
      <c r="E2100" s="125"/>
    </row>
    <row r="2101" spans="1:5" s="137" customFormat="1" x14ac:dyDescent="0.2">
      <c r="A2101" s="80"/>
      <c r="B2101" s="124"/>
      <c r="C2101" s="125"/>
      <c r="D2101" s="125"/>
      <c r="E2101" s="125"/>
    </row>
    <row r="2102" spans="1:5" s="137" customFormat="1" x14ac:dyDescent="0.2">
      <c r="A2102" s="80"/>
      <c r="B2102" s="124"/>
      <c r="C2102" s="125"/>
      <c r="D2102" s="125"/>
      <c r="E2102" s="125"/>
    </row>
    <row r="2103" spans="1:5" s="137" customFormat="1" x14ac:dyDescent="0.2">
      <c r="A2103" s="80"/>
      <c r="B2103" s="124"/>
      <c r="C2103" s="125"/>
      <c r="D2103" s="125"/>
      <c r="E2103" s="125"/>
    </row>
    <row r="2104" spans="1:5" s="137" customFormat="1" x14ac:dyDescent="0.2">
      <c r="A2104" s="80"/>
      <c r="B2104" s="124"/>
      <c r="C2104" s="125"/>
      <c r="D2104" s="125"/>
      <c r="E2104" s="125"/>
    </row>
    <row r="2105" spans="1:5" s="137" customFormat="1" x14ac:dyDescent="0.2">
      <c r="A2105" s="80"/>
      <c r="B2105" s="124"/>
      <c r="C2105" s="125"/>
      <c r="D2105" s="125"/>
      <c r="E2105" s="125"/>
    </row>
    <row r="2106" spans="1:5" s="137" customFormat="1" x14ac:dyDescent="0.2">
      <c r="A2106" s="80"/>
      <c r="B2106" s="124"/>
      <c r="C2106" s="125"/>
      <c r="D2106" s="125"/>
      <c r="E2106" s="125"/>
    </row>
    <row r="2107" spans="1:5" s="137" customFormat="1" x14ac:dyDescent="0.2">
      <c r="A2107" s="80"/>
      <c r="B2107" s="124"/>
      <c r="C2107" s="125"/>
      <c r="D2107" s="125"/>
      <c r="E2107" s="125"/>
    </row>
    <row r="2108" spans="1:5" s="137" customFormat="1" x14ac:dyDescent="0.2">
      <c r="A2108" s="80"/>
      <c r="B2108" s="124"/>
      <c r="C2108" s="125"/>
      <c r="D2108" s="125"/>
      <c r="E2108" s="125"/>
    </row>
    <row r="2109" spans="1:5" s="137" customFormat="1" x14ac:dyDescent="0.2">
      <c r="A2109" s="80"/>
      <c r="B2109" s="124"/>
      <c r="C2109" s="125"/>
      <c r="D2109" s="125"/>
      <c r="E2109" s="125"/>
    </row>
    <row r="2110" spans="1:5" s="137" customFormat="1" x14ac:dyDescent="0.2">
      <c r="A2110" s="80"/>
      <c r="B2110" s="124"/>
      <c r="C2110" s="125"/>
      <c r="D2110" s="125"/>
      <c r="E2110" s="125"/>
    </row>
    <row r="2111" spans="1:5" s="137" customFormat="1" x14ac:dyDescent="0.2">
      <c r="A2111" s="80"/>
      <c r="B2111" s="124"/>
      <c r="C2111" s="125"/>
      <c r="D2111" s="125"/>
      <c r="E2111" s="125"/>
    </row>
    <row r="2112" spans="1:5" s="137" customFormat="1" x14ac:dyDescent="0.2">
      <c r="A2112" s="80"/>
      <c r="B2112" s="124"/>
      <c r="C2112" s="125"/>
      <c r="D2112" s="125"/>
      <c r="E2112" s="125"/>
    </row>
    <row r="2113" spans="1:5" s="137" customFormat="1" x14ac:dyDescent="0.2">
      <c r="A2113" s="80"/>
      <c r="B2113" s="124"/>
      <c r="C2113" s="125"/>
      <c r="D2113" s="125"/>
      <c r="E2113" s="125"/>
    </row>
    <row r="2114" spans="1:5" s="137" customFormat="1" x14ac:dyDescent="0.2">
      <c r="A2114" s="80"/>
      <c r="B2114" s="124"/>
      <c r="C2114" s="125"/>
      <c r="D2114" s="125"/>
      <c r="E2114" s="125"/>
    </row>
    <row r="2115" spans="1:5" s="137" customFormat="1" x14ac:dyDescent="0.2">
      <c r="A2115" s="80"/>
      <c r="B2115" s="124"/>
      <c r="C2115" s="125"/>
      <c r="D2115" s="125"/>
      <c r="E2115" s="125"/>
    </row>
    <row r="2116" spans="1:5" s="137" customFormat="1" x14ac:dyDescent="0.2">
      <c r="A2116" s="80"/>
      <c r="B2116" s="124"/>
      <c r="C2116" s="125"/>
      <c r="D2116" s="125"/>
      <c r="E2116" s="125"/>
    </row>
    <row r="2117" spans="1:5" s="137" customFormat="1" x14ac:dyDescent="0.2">
      <c r="A2117" s="80"/>
      <c r="B2117" s="124"/>
      <c r="C2117" s="125"/>
      <c r="D2117" s="125"/>
      <c r="E2117" s="125"/>
    </row>
    <row r="2118" spans="1:5" s="137" customFormat="1" x14ac:dyDescent="0.2">
      <c r="A2118" s="80"/>
      <c r="B2118" s="124"/>
      <c r="C2118" s="125"/>
      <c r="D2118" s="125"/>
      <c r="E2118" s="125"/>
    </row>
    <row r="2119" spans="1:5" s="137" customFormat="1" x14ac:dyDescent="0.2">
      <c r="A2119" s="80"/>
      <c r="B2119" s="124"/>
      <c r="C2119" s="125"/>
      <c r="D2119" s="125"/>
      <c r="E2119" s="125"/>
    </row>
    <row r="2120" spans="1:5" s="137" customFormat="1" x14ac:dyDescent="0.2">
      <c r="A2120" s="80"/>
      <c r="B2120" s="124"/>
      <c r="C2120" s="125"/>
      <c r="D2120" s="125"/>
      <c r="E2120" s="125"/>
    </row>
    <row r="2121" spans="1:5" s="137" customFormat="1" x14ac:dyDescent="0.2">
      <c r="A2121" s="80"/>
      <c r="B2121" s="124"/>
      <c r="C2121" s="125"/>
      <c r="D2121" s="125"/>
      <c r="E2121" s="125"/>
    </row>
    <row r="2122" spans="1:5" s="137" customFormat="1" x14ac:dyDescent="0.2">
      <c r="A2122" s="80"/>
      <c r="B2122" s="124"/>
      <c r="C2122" s="125"/>
      <c r="D2122" s="125"/>
      <c r="E2122" s="125"/>
    </row>
    <row r="2123" spans="1:5" s="137" customFormat="1" x14ac:dyDescent="0.2">
      <c r="A2123" s="80"/>
      <c r="B2123" s="124"/>
      <c r="C2123" s="125"/>
      <c r="D2123" s="125"/>
      <c r="E2123" s="125"/>
    </row>
    <row r="2124" spans="1:5" s="137" customFormat="1" x14ac:dyDescent="0.2">
      <c r="A2124" s="80"/>
      <c r="B2124" s="124"/>
      <c r="C2124" s="125"/>
      <c r="D2124" s="125"/>
      <c r="E2124" s="125"/>
    </row>
    <row r="2125" spans="1:5" s="137" customFormat="1" x14ac:dyDescent="0.2">
      <c r="A2125" s="80"/>
      <c r="B2125" s="124"/>
      <c r="C2125" s="125"/>
      <c r="D2125" s="125"/>
      <c r="E2125" s="125"/>
    </row>
    <row r="2126" spans="1:5" s="137" customFormat="1" x14ac:dyDescent="0.2">
      <c r="A2126" s="80"/>
      <c r="B2126" s="124"/>
      <c r="C2126" s="125"/>
      <c r="D2126" s="125"/>
      <c r="E2126" s="125"/>
    </row>
    <row r="2127" spans="1:5" s="137" customFormat="1" x14ac:dyDescent="0.2">
      <c r="A2127" s="80"/>
      <c r="B2127" s="124"/>
      <c r="C2127" s="125"/>
      <c r="D2127" s="125"/>
      <c r="E2127" s="125"/>
    </row>
    <row r="2128" spans="1:5" s="137" customFormat="1" x14ac:dyDescent="0.2">
      <c r="A2128" s="80"/>
      <c r="B2128" s="124"/>
      <c r="C2128" s="125"/>
      <c r="D2128" s="125"/>
      <c r="E2128" s="125"/>
    </row>
    <row r="2129" spans="1:5" s="137" customFormat="1" x14ac:dyDescent="0.2">
      <c r="A2129" s="80"/>
      <c r="B2129" s="124"/>
      <c r="C2129" s="125"/>
      <c r="D2129" s="125"/>
      <c r="E2129" s="125"/>
    </row>
    <row r="2130" spans="1:5" s="137" customFormat="1" x14ac:dyDescent="0.2">
      <c r="A2130" s="80"/>
      <c r="B2130" s="124"/>
      <c r="C2130" s="125"/>
      <c r="D2130" s="125"/>
      <c r="E2130" s="125"/>
    </row>
    <row r="2131" spans="1:5" s="137" customFormat="1" x14ac:dyDescent="0.2">
      <c r="A2131" s="80"/>
      <c r="B2131" s="124"/>
      <c r="C2131" s="125"/>
      <c r="D2131" s="125"/>
      <c r="E2131" s="125"/>
    </row>
    <row r="2132" spans="1:5" s="137" customFormat="1" x14ac:dyDescent="0.2">
      <c r="A2132" s="80"/>
      <c r="B2132" s="124"/>
      <c r="C2132" s="125"/>
      <c r="D2132" s="125"/>
      <c r="E2132" s="125"/>
    </row>
    <row r="2133" spans="1:5" s="137" customFormat="1" x14ac:dyDescent="0.2">
      <c r="A2133" s="80"/>
      <c r="B2133" s="124"/>
      <c r="C2133" s="125"/>
      <c r="D2133" s="125"/>
      <c r="E2133" s="125"/>
    </row>
    <row r="2134" spans="1:5" s="137" customFormat="1" x14ac:dyDescent="0.2">
      <c r="A2134" s="80"/>
      <c r="B2134" s="124"/>
      <c r="C2134" s="125"/>
      <c r="D2134" s="125"/>
      <c r="E2134" s="125"/>
    </row>
    <row r="2135" spans="1:5" s="137" customFormat="1" x14ac:dyDescent="0.2">
      <c r="A2135" s="80"/>
      <c r="B2135" s="124"/>
      <c r="C2135" s="125"/>
      <c r="D2135" s="125"/>
      <c r="E2135" s="125"/>
    </row>
    <row r="2136" spans="1:5" s="137" customFormat="1" x14ac:dyDescent="0.2">
      <c r="A2136" s="80"/>
      <c r="B2136" s="124"/>
      <c r="C2136" s="125"/>
      <c r="D2136" s="125"/>
      <c r="E2136" s="125"/>
    </row>
    <row r="2137" spans="1:5" s="137" customFormat="1" x14ac:dyDescent="0.2">
      <c r="A2137" s="80"/>
      <c r="B2137" s="124"/>
      <c r="C2137" s="125"/>
      <c r="D2137" s="125"/>
      <c r="E2137" s="125"/>
    </row>
    <row r="2138" spans="1:5" s="137" customFormat="1" x14ac:dyDescent="0.2">
      <c r="A2138" s="80"/>
      <c r="B2138" s="124"/>
      <c r="C2138" s="125"/>
      <c r="D2138" s="125"/>
      <c r="E2138" s="125"/>
    </row>
    <row r="2139" spans="1:5" s="137" customFormat="1" x14ac:dyDescent="0.2">
      <c r="A2139" s="80"/>
      <c r="B2139" s="124"/>
      <c r="C2139" s="125"/>
      <c r="D2139" s="125"/>
      <c r="E2139" s="125"/>
    </row>
    <row r="2140" spans="1:5" s="137" customFormat="1" x14ac:dyDescent="0.2">
      <c r="A2140" s="80"/>
      <c r="B2140" s="124"/>
      <c r="C2140" s="125"/>
      <c r="D2140" s="125"/>
      <c r="E2140" s="125"/>
    </row>
    <row r="2141" spans="1:5" s="137" customFormat="1" x14ac:dyDescent="0.2">
      <c r="A2141" s="80"/>
      <c r="B2141" s="124"/>
      <c r="C2141" s="125"/>
      <c r="D2141" s="125"/>
      <c r="E2141" s="125"/>
    </row>
    <row r="2142" spans="1:5" s="137" customFormat="1" x14ac:dyDescent="0.2">
      <c r="A2142" s="80"/>
      <c r="B2142" s="124"/>
      <c r="C2142" s="125"/>
      <c r="D2142" s="125"/>
      <c r="E2142" s="125"/>
    </row>
    <row r="2143" spans="1:5" s="137" customFormat="1" x14ac:dyDescent="0.2">
      <c r="A2143" s="80"/>
      <c r="B2143" s="124"/>
      <c r="C2143" s="125"/>
      <c r="D2143" s="125"/>
      <c r="E2143" s="125"/>
    </row>
    <row r="2144" spans="1:5" s="137" customFormat="1" x14ac:dyDescent="0.2">
      <c r="A2144" s="80"/>
      <c r="B2144" s="124"/>
      <c r="C2144" s="125"/>
      <c r="D2144" s="125"/>
      <c r="E2144" s="125"/>
    </row>
    <row r="2145" spans="1:5" s="137" customFormat="1" x14ac:dyDescent="0.2">
      <c r="A2145" s="80"/>
      <c r="B2145" s="124"/>
      <c r="C2145" s="125"/>
      <c r="D2145" s="125"/>
      <c r="E2145" s="125"/>
    </row>
    <row r="2146" spans="1:5" s="137" customFormat="1" x14ac:dyDescent="0.2">
      <c r="A2146" s="80"/>
      <c r="B2146" s="124"/>
      <c r="C2146" s="125"/>
      <c r="D2146" s="125"/>
      <c r="E2146" s="125"/>
    </row>
    <row r="2147" spans="1:5" s="137" customFormat="1" x14ac:dyDescent="0.2">
      <c r="A2147" s="80"/>
      <c r="B2147" s="124"/>
      <c r="C2147" s="125"/>
      <c r="D2147" s="125"/>
      <c r="E2147" s="125"/>
    </row>
    <row r="2148" spans="1:5" s="137" customFormat="1" x14ac:dyDescent="0.2">
      <c r="A2148" s="80"/>
      <c r="B2148" s="124"/>
      <c r="C2148" s="125"/>
      <c r="D2148" s="125"/>
      <c r="E2148" s="125"/>
    </row>
    <row r="2149" spans="1:5" s="137" customFormat="1" x14ac:dyDescent="0.2">
      <c r="A2149" s="80"/>
      <c r="B2149" s="124"/>
      <c r="C2149" s="125"/>
      <c r="D2149" s="125"/>
      <c r="E2149" s="125"/>
    </row>
    <row r="2150" spans="1:5" s="137" customFormat="1" x14ac:dyDescent="0.2">
      <c r="A2150" s="80"/>
      <c r="B2150" s="124"/>
      <c r="C2150" s="125"/>
      <c r="D2150" s="125"/>
      <c r="E2150" s="125"/>
    </row>
    <row r="2151" spans="1:5" s="137" customFormat="1" x14ac:dyDescent="0.2">
      <c r="A2151" s="80"/>
      <c r="B2151" s="124"/>
      <c r="C2151" s="125"/>
      <c r="D2151" s="125"/>
      <c r="E2151" s="125"/>
    </row>
    <row r="2152" spans="1:5" s="137" customFormat="1" x14ac:dyDescent="0.2">
      <c r="A2152" s="80"/>
      <c r="B2152" s="124"/>
      <c r="C2152" s="125"/>
      <c r="D2152" s="125"/>
      <c r="E2152" s="125"/>
    </row>
    <row r="2153" spans="1:5" s="137" customFormat="1" x14ac:dyDescent="0.2">
      <c r="A2153" s="80"/>
      <c r="B2153" s="124"/>
      <c r="C2153" s="125"/>
      <c r="D2153" s="125"/>
      <c r="E2153" s="125"/>
    </row>
    <row r="2154" spans="1:5" s="137" customFormat="1" x14ac:dyDescent="0.2">
      <c r="A2154" s="80"/>
      <c r="B2154" s="124"/>
      <c r="C2154" s="125"/>
      <c r="D2154" s="125"/>
      <c r="E2154" s="125"/>
    </row>
    <row r="2155" spans="1:5" s="137" customFormat="1" x14ac:dyDescent="0.2">
      <c r="A2155" s="80"/>
      <c r="B2155" s="124"/>
      <c r="C2155" s="125"/>
      <c r="D2155" s="125"/>
      <c r="E2155" s="125"/>
    </row>
    <row r="2156" spans="1:5" s="137" customFormat="1" x14ac:dyDescent="0.2">
      <c r="A2156" s="80"/>
      <c r="B2156" s="124"/>
      <c r="C2156" s="125"/>
      <c r="D2156" s="125"/>
      <c r="E2156" s="125"/>
    </row>
    <row r="2157" spans="1:5" s="137" customFormat="1" x14ac:dyDescent="0.2">
      <c r="A2157" s="80"/>
      <c r="B2157" s="124"/>
      <c r="C2157" s="125"/>
      <c r="D2157" s="125"/>
      <c r="E2157" s="125"/>
    </row>
    <row r="2158" spans="1:5" s="137" customFormat="1" x14ac:dyDescent="0.2">
      <c r="A2158" s="80"/>
      <c r="B2158" s="124"/>
      <c r="C2158" s="125"/>
      <c r="D2158" s="125"/>
      <c r="E2158" s="125"/>
    </row>
    <row r="2159" spans="1:5" s="137" customFormat="1" x14ac:dyDescent="0.2">
      <c r="A2159" s="80"/>
      <c r="B2159" s="124"/>
      <c r="C2159" s="125"/>
      <c r="D2159" s="125"/>
      <c r="E2159" s="125"/>
    </row>
    <row r="2160" spans="1:5" s="137" customFormat="1" x14ac:dyDescent="0.2">
      <c r="A2160" s="80"/>
      <c r="B2160" s="124"/>
      <c r="C2160" s="125"/>
      <c r="D2160" s="125"/>
      <c r="E2160" s="125"/>
    </row>
    <row r="2161" spans="1:5" s="137" customFormat="1" x14ac:dyDescent="0.2">
      <c r="A2161" s="80"/>
      <c r="B2161" s="124"/>
      <c r="C2161" s="125"/>
      <c r="D2161" s="125"/>
      <c r="E2161" s="125"/>
    </row>
    <row r="2162" spans="1:5" s="137" customFormat="1" x14ac:dyDescent="0.2">
      <c r="A2162" s="80"/>
      <c r="B2162" s="124"/>
      <c r="C2162" s="125"/>
      <c r="D2162" s="125"/>
      <c r="E2162" s="125"/>
    </row>
    <row r="2163" spans="1:5" s="137" customFormat="1" x14ac:dyDescent="0.2">
      <c r="A2163" s="80"/>
      <c r="B2163" s="124"/>
      <c r="C2163" s="125"/>
      <c r="D2163" s="125"/>
      <c r="E2163" s="125"/>
    </row>
    <row r="2164" spans="1:5" s="137" customFormat="1" x14ac:dyDescent="0.2">
      <c r="A2164" s="80"/>
      <c r="B2164" s="124"/>
      <c r="C2164" s="125"/>
      <c r="D2164" s="125"/>
      <c r="E2164" s="125"/>
    </row>
    <row r="2165" spans="1:5" s="137" customFormat="1" x14ac:dyDescent="0.2">
      <c r="A2165" s="80"/>
      <c r="B2165" s="124"/>
      <c r="C2165" s="125"/>
      <c r="D2165" s="125"/>
      <c r="E2165" s="125"/>
    </row>
    <row r="2166" spans="1:5" s="137" customFormat="1" x14ac:dyDescent="0.2">
      <c r="A2166" s="80"/>
      <c r="B2166" s="124"/>
      <c r="C2166" s="125"/>
      <c r="D2166" s="125"/>
      <c r="E2166" s="125"/>
    </row>
    <row r="2167" spans="1:5" s="137" customFormat="1" x14ac:dyDescent="0.2">
      <c r="A2167" s="80"/>
      <c r="B2167" s="124"/>
      <c r="C2167" s="125"/>
      <c r="D2167" s="125"/>
      <c r="E2167" s="125"/>
    </row>
    <row r="2168" spans="1:5" s="137" customFormat="1" x14ac:dyDescent="0.2">
      <c r="A2168" s="80"/>
      <c r="B2168" s="124"/>
      <c r="C2168" s="125"/>
      <c r="D2168" s="125"/>
      <c r="E2168" s="125"/>
    </row>
    <row r="2169" spans="1:5" s="137" customFormat="1" x14ac:dyDescent="0.2">
      <c r="A2169" s="80"/>
      <c r="B2169" s="124"/>
      <c r="C2169" s="125"/>
      <c r="D2169" s="125"/>
      <c r="E2169" s="125"/>
    </row>
    <row r="2170" spans="1:5" s="137" customFormat="1" x14ac:dyDescent="0.2">
      <c r="A2170" s="80"/>
      <c r="B2170" s="124"/>
      <c r="C2170" s="125"/>
      <c r="D2170" s="125"/>
      <c r="E2170" s="125"/>
    </row>
    <row r="2171" spans="1:5" s="137" customFormat="1" x14ac:dyDescent="0.2">
      <c r="A2171" s="80"/>
      <c r="B2171" s="124"/>
      <c r="C2171" s="125"/>
      <c r="D2171" s="125"/>
      <c r="E2171" s="125"/>
    </row>
    <row r="2172" spans="1:5" s="137" customFormat="1" x14ac:dyDescent="0.2">
      <c r="A2172" s="80"/>
      <c r="B2172" s="124"/>
      <c r="C2172" s="125"/>
      <c r="D2172" s="125"/>
      <c r="E2172" s="125"/>
    </row>
    <row r="2173" spans="1:5" s="137" customFormat="1" x14ac:dyDescent="0.2">
      <c r="A2173" s="80"/>
      <c r="B2173" s="124"/>
      <c r="C2173" s="125"/>
      <c r="D2173" s="125"/>
      <c r="E2173" s="125"/>
    </row>
    <row r="2174" spans="1:5" s="137" customFormat="1" x14ac:dyDescent="0.2">
      <c r="A2174" s="80"/>
      <c r="B2174" s="124"/>
      <c r="C2174" s="125"/>
      <c r="D2174" s="125"/>
      <c r="E2174" s="125"/>
    </row>
    <row r="2175" spans="1:5" s="137" customFormat="1" x14ac:dyDescent="0.2">
      <c r="A2175" s="80"/>
      <c r="B2175" s="124"/>
      <c r="C2175" s="125"/>
      <c r="D2175" s="125"/>
      <c r="E2175" s="125"/>
    </row>
    <row r="2176" spans="1:5" s="137" customFormat="1" x14ac:dyDescent="0.2">
      <c r="A2176" s="80"/>
      <c r="B2176" s="124"/>
      <c r="C2176" s="125"/>
      <c r="D2176" s="125"/>
      <c r="E2176" s="125"/>
    </row>
    <row r="2177" spans="1:5" s="137" customFormat="1" x14ac:dyDescent="0.2">
      <c r="A2177" s="80"/>
      <c r="B2177" s="124"/>
      <c r="C2177" s="125"/>
      <c r="D2177" s="125"/>
      <c r="E2177" s="125"/>
    </row>
    <row r="2178" spans="1:5" s="137" customFormat="1" x14ac:dyDescent="0.2">
      <c r="A2178" s="80"/>
      <c r="B2178" s="124"/>
      <c r="C2178" s="125"/>
      <c r="D2178" s="125"/>
      <c r="E2178" s="125"/>
    </row>
    <row r="2179" spans="1:5" s="137" customFormat="1" x14ac:dyDescent="0.2">
      <c r="A2179" s="80"/>
      <c r="B2179" s="124"/>
      <c r="C2179" s="125"/>
      <c r="D2179" s="125"/>
      <c r="E2179" s="125"/>
    </row>
    <row r="2180" spans="1:5" s="137" customFormat="1" x14ac:dyDescent="0.2">
      <c r="A2180" s="80"/>
      <c r="B2180" s="124"/>
      <c r="C2180" s="125"/>
      <c r="D2180" s="125"/>
      <c r="E2180" s="125"/>
    </row>
    <row r="2181" spans="1:5" s="137" customFormat="1" x14ac:dyDescent="0.2">
      <c r="A2181" s="80"/>
      <c r="B2181" s="124"/>
      <c r="C2181" s="125"/>
      <c r="D2181" s="125"/>
      <c r="E2181" s="125"/>
    </row>
    <row r="2182" spans="1:5" s="137" customFormat="1" x14ac:dyDescent="0.2">
      <c r="A2182" s="80"/>
      <c r="B2182" s="124"/>
      <c r="C2182" s="125"/>
      <c r="D2182" s="125"/>
      <c r="E2182" s="125"/>
    </row>
    <row r="2183" spans="1:5" s="137" customFormat="1" x14ac:dyDescent="0.2">
      <c r="A2183" s="80"/>
      <c r="B2183" s="124"/>
      <c r="C2183" s="125"/>
      <c r="D2183" s="125"/>
      <c r="E2183" s="125"/>
    </row>
    <row r="2184" spans="1:5" s="137" customFormat="1" x14ac:dyDescent="0.2">
      <c r="A2184" s="80"/>
      <c r="B2184" s="124"/>
      <c r="C2184" s="125"/>
      <c r="D2184" s="125"/>
      <c r="E2184" s="125"/>
    </row>
    <row r="2185" spans="1:5" s="137" customFormat="1" x14ac:dyDescent="0.2">
      <c r="A2185" s="80"/>
      <c r="B2185" s="124"/>
      <c r="C2185" s="125"/>
      <c r="D2185" s="125"/>
      <c r="E2185" s="125"/>
    </row>
    <row r="2186" spans="1:5" s="137" customFormat="1" x14ac:dyDescent="0.2">
      <c r="A2186" s="80"/>
      <c r="B2186" s="124"/>
      <c r="C2186" s="125"/>
      <c r="D2186" s="125"/>
      <c r="E2186" s="125"/>
    </row>
    <row r="2187" spans="1:5" s="137" customFormat="1" x14ac:dyDescent="0.2">
      <c r="A2187" s="80"/>
      <c r="B2187" s="124"/>
      <c r="C2187" s="125"/>
      <c r="D2187" s="125"/>
      <c r="E2187" s="125"/>
    </row>
    <row r="2188" spans="1:5" s="137" customFormat="1" x14ac:dyDescent="0.2">
      <c r="A2188" s="80"/>
      <c r="B2188" s="124"/>
      <c r="C2188" s="125"/>
      <c r="D2188" s="125"/>
      <c r="E2188" s="125"/>
    </row>
    <row r="2189" spans="1:5" s="137" customFormat="1" x14ac:dyDescent="0.2">
      <c r="A2189" s="80"/>
      <c r="B2189" s="124"/>
      <c r="C2189" s="125"/>
      <c r="D2189" s="125"/>
      <c r="E2189" s="125"/>
    </row>
    <row r="2190" spans="1:5" s="137" customFormat="1" x14ac:dyDescent="0.2">
      <c r="A2190" s="80"/>
      <c r="B2190" s="124"/>
      <c r="C2190" s="125"/>
      <c r="D2190" s="125"/>
      <c r="E2190" s="125"/>
    </row>
    <row r="2191" spans="1:5" s="137" customFormat="1" x14ac:dyDescent="0.2">
      <c r="A2191" s="80"/>
      <c r="B2191" s="124"/>
      <c r="C2191" s="125"/>
      <c r="D2191" s="125"/>
      <c r="E2191" s="125"/>
    </row>
    <row r="2192" spans="1:5" s="137" customFormat="1" x14ac:dyDescent="0.2">
      <c r="A2192" s="80"/>
      <c r="B2192" s="124"/>
      <c r="C2192" s="125"/>
      <c r="D2192" s="125"/>
      <c r="E2192" s="125"/>
    </row>
    <row r="2193" spans="1:5" s="137" customFormat="1" x14ac:dyDescent="0.2">
      <c r="A2193" s="80"/>
      <c r="B2193" s="124"/>
      <c r="C2193" s="125"/>
      <c r="D2193" s="125"/>
      <c r="E2193" s="125"/>
    </row>
    <row r="2194" spans="1:5" s="137" customFormat="1" x14ac:dyDescent="0.2">
      <c r="A2194" s="80"/>
      <c r="B2194" s="124"/>
      <c r="C2194" s="125"/>
      <c r="D2194" s="125"/>
      <c r="E2194" s="125"/>
    </row>
    <row r="2195" spans="1:5" s="137" customFormat="1" x14ac:dyDescent="0.2">
      <c r="A2195" s="80"/>
      <c r="B2195" s="124"/>
      <c r="C2195" s="125"/>
      <c r="D2195" s="125"/>
      <c r="E2195" s="125"/>
    </row>
    <row r="2196" spans="1:5" s="137" customFormat="1" x14ac:dyDescent="0.2">
      <c r="A2196" s="80"/>
      <c r="B2196" s="124"/>
      <c r="C2196" s="125"/>
      <c r="D2196" s="125"/>
      <c r="E2196" s="125"/>
    </row>
    <row r="2197" spans="1:5" s="137" customFormat="1" x14ac:dyDescent="0.2">
      <c r="A2197" s="80"/>
      <c r="B2197" s="124"/>
      <c r="C2197" s="125"/>
      <c r="D2197" s="125"/>
      <c r="E2197" s="125"/>
    </row>
    <row r="2198" spans="1:5" s="137" customFormat="1" x14ac:dyDescent="0.2">
      <c r="A2198" s="80"/>
      <c r="B2198" s="124"/>
      <c r="C2198" s="125"/>
      <c r="D2198" s="125"/>
      <c r="E2198" s="125"/>
    </row>
    <row r="2199" spans="1:5" s="137" customFormat="1" x14ac:dyDescent="0.2">
      <c r="A2199" s="80"/>
      <c r="B2199" s="124"/>
      <c r="C2199" s="125"/>
      <c r="D2199" s="125"/>
      <c r="E2199" s="125"/>
    </row>
    <row r="2200" spans="1:5" s="137" customFormat="1" x14ac:dyDescent="0.2">
      <c r="A2200" s="80"/>
      <c r="B2200" s="124"/>
      <c r="C2200" s="125"/>
      <c r="D2200" s="125"/>
      <c r="E2200" s="125"/>
    </row>
    <row r="2201" spans="1:5" s="137" customFormat="1" x14ac:dyDescent="0.2">
      <c r="A2201" s="80"/>
      <c r="B2201" s="124"/>
      <c r="C2201" s="125"/>
      <c r="D2201" s="125"/>
      <c r="E2201" s="125"/>
    </row>
    <row r="2202" spans="1:5" s="137" customFormat="1" x14ac:dyDescent="0.2">
      <c r="A2202" s="80"/>
      <c r="B2202" s="124"/>
      <c r="C2202" s="125"/>
      <c r="D2202" s="125"/>
      <c r="E2202" s="125"/>
    </row>
    <row r="2203" spans="1:5" s="137" customFormat="1" x14ac:dyDescent="0.2">
      <c r="A2203" s="80"/>
      <c r="B2203" s="124"/>
      <c r="C2203" s="125"/>
      <c r="D2203" s="125"/>
      <c r="E2203" s="125"/>
    </row>
    <row r="2204" spans="1:5" s="137" customFormat="1" x14ac:dyDescent="0.2">
      <c r="A2204" s="80"/>
      <c r="B2204" s="124"/>
      <c r="C2204" s="125"/>
      <c r="D2204" s="125"/>
      <c r="E2204" s="125"/>
    </row>
    <row r="2205" spans="1:5" s="137" customFormat="1" x14ac:dyDescent="0.2">
      <c r="A2205" s="80"/>
      <c r="B2205" s="124"/>
      <c r="C2205" s="125"/>
      <c r="D2205" s="125"/>
      <c r="E2205" s="125"/>
    </row>
    <row r="2206" spans="1:5" s="137" customFormat="1" x14ac:dyDescent="0.2">
      <c r="A2206" s="80"/>
      <c r="B2206" s="124"/>
      <c r="C2206" s="125"/>
      <c r="D2206" s="125"/>
      <c r="E2206" s="125"/>
    </row>
    <row r="2207" spans="1:5" s="137" customFormat="1" x14ac:dyDescent="0.2">
      <c r="A2207" s="80"/>
      <c r="B2207" s="124"/>
      <c r="C2207" s="125"/>
      <c r="D2207" s="125"/>
      <c r="E2207" s="125"/>
    </row>
    <row r="2208" spans="1:5" s="137" customFormat="1" x14ac:dyDescent="0.2">
      <c r="A2208" s="80"/>
      <c r="B2208" s="124"/>
      <c r="C2208" s="125"/>
      <c r="D2208" s="125"/>
      <c r="E2208" s="125"/>
    </row>
    <row r="2209" spans="1:5" s="137" customFormat="1" x14ac:dyDescent="0.2">
      <c r="A2209" s="80"/>
      <c r="B2209" s="124"/>
      <c r="C2209" s="125"/>
      <c r="D2209" s="125"/>
      <c r="E2209" s="125"/>
    </row>
    <row r="2210" spans="1:5" s="137" customFormat="1" x14ac:dyDescent="0.2">
      <c r="A2210" s="80"/>
      <c r="B2210" s="124"/>
      <c r="C2210" s="125"/>
      <c r="D2210" s="125"/>
      <c r="E2210" s="125"/>
    </row>
    <row r="2211" spans="1:5" s="137" customFormat="1" x14ac:dyDescent="0.2">
      <c r="A2211" s="80"/>
      <c r="B2211" s="124"/>
      <c r="C2211" s="125"/>
      <c r="D2211" s="125"/>
      <c r="E2211" s="125"/>
    </row>
    <row r="2212" spans="1:5" s="137" customFormat="1" x14ac:dyDescent="0.2">
      <c r="A2212" s="80"/>
      <c r="B2212" s="124"/>
      <c r="C2212" s="125"/>
      <c r="D2212" s="125"/>
      <c r="E2212" s="125"/>
    </row>
    <row r="2213" spans="1:5" s="137" customFormat="1" x14ac:dyDescent="0.2">
      <c r="A2213" s="80"/>
      <c r="B2213" s="124"/>
      <c r="C2213" s="125"/>
      <c r="D2213" s="125"/>
      <c r="E2213" s="125"/>
    </row>
    <row r="2214" spans="1:5" s="137" customFormat="1" x14ac:dyDescent="0.2">
      <c r="A2214" s="80"/>
      <c r="B2214" s="124"/>
      <c r="C2214" s="125"/>
      <c r="D2214" s="125"/>
      <c r="E2214" s="125"/>
    </row>
    <row r="2215" spans="1:5" s="137" customFormat="1" x14ac:dyDescent="0.2">
      <c r="A2215" s="80"/>
      <c r="B2215" s="124"/>
      <c r="C2215" s="125"/>
      <c r="D2215" s="125"/>
      <c r="E2215" s="125"/>
    </row>
    <row r="2216" spans="1:5" s="137" customFormat="1" x14ac:dyDescent="0.2">
      <c r="A2216" s="80"/>
      <c r="B2216" s="124"/>
      <c r="C2216" s="125"/>
      <c r="D2216" s="125"/>
      <c r="E2216" s="125"/>
    </row>
    <row r="2217" spans="1:5" s="137" customFormat="1" x14ac:dyDescent="0.2">
      <c r="A2217" s="80"/>
      <c r="B2217" s="124"/>
      <c r="C2217" s="125"/>
      <c r="D2217" s="125"/>
      <c r="E2217" s="125"/>
    </row>
    <row r="2218" spans="1:5" s="137" customFormat="1" x14ac:dyDescent="0.2">
      <c r="A2218" s="80"/>
      <c r="B2218" s="124"/>
      <c r="C2218" s="125"/>
      <c r="D2218" s="125"/>
      <c r="E2218" s="125"/>
    </row>
    <row r="2219" spans="1:5" s="137" customFormat="1" x14ac:dyDescent="0.2">
      <c r="A2219" s="80"/>
      <c r="B2219" s="124"/>
      <c r="C2219" s="125"/>
      <c r="D2219" s="125"/>
      <c r="E2219" s="125"/>
    </row>
    <row r="2220" spans="1:5" s="137" customFormat="1" x14ac:dyDescent="0.2">
      <c r="A2220" s="80"/>
      <c r="B2220" s="124"/>
      <c r="C2220" s="125"/>
      <c r="D2220" s="125"/>
      <c r="E2220" s="125"/>
    </row>
    <row r="2221" spans="1:5" s="137" customFormat="1" x14ac:dyDescent="0.2">
      <c r="A2221" s="80"/>
      <c r="B2221" s="124"/>
      <c r="C2221" s="125"/>
      <c r="D2221" s="125"/>
      <c r="E2221" s="125"/>
    </row>
    <row r="2222" spans="1:5" s="137" customFormat="1" x14ac:dyDescent="0.2">
      <c r="A2222" s="80"/>
      <c r="B2222" s="124"/>
      <c r="C2222" s="125"/>
      <c r="D2222" s="125"/>
      <c r="E2222" s="125"/>
    </row>
    <row r="2223" spans="1:5" s="137" customFormat="1" x14ac:dyDescent="0.2">
      <c r="A2223" s="80"/>
      <c r="B2223" s="124"/>
      <c r="C2223" s="125"/>
      <c r="D2223" s="125"/>
      <c r="E2223" s="125"/>
    </row>
    <row r="2224" spans="1:5" s="137" customFormat="1" x14ac:dyDescent="0.2">
      <c r="A2224" s="80"/>
      <c r="B2224" s="124"/>
      <c r="C2224" s="125"/>
      <c r="D2224" s="125"/>
      <c r="E2224" s="125"/>
    </row>
    <row r="2225" spans="1:5" s="137" customFormat="1" x14ac:dyDescent="0.2">
      <c r="A2225" s="80"/>
      <c r="B2225" s="124"/>
      <c r="C2225" s="125"/>
      <c r="D2225" s="125"/>
      <c r="E2225" s="125"/>
    </row>
    <row r="2226" spans="1:5" s="137" customFormat="1" x14ac:dyDescent="0.2">
      <c r="A2226" s="80"/>
      <c r="B2226" s="124"/>
      <c r="C2226" s="125"/>
      <c r="D2226" s="125"/>
      <c r="E2226" s="125"/>
    </row>
    <row r="2227" spans="1:5" s="137" customFormat="1" x14ac:dyDescent="0.2">
      <c r="A2227" s="80"/>
      <c r="B2227" s="124"/>
      <c r="C2227" s="125"/>
      <c r="D2227" s="125"/>
      <c r="E2227" s="125"/>
    </row>
    <row r="2228" spans="1:5" s="137" customFormat="1" x14ac:dyDescent="0.2">
      <c r="A2228" s="80"/>
      <c r="B2228" s="124"/>
      <c r="C2228" s="125"/>
      <c r="D2228" s="125"/>
      <c r="E2228" s="125"/>
    </row>
    <row r="2229" spans="1:5" s="137" customFormat="1" x14ac:dyDescent="0.2">
      <c r="A2229" s="80"/>
      <c r="B2229" s="124"/>
      <c r="C2229" s="125"/>
      <c r="D2229" s="125"/>
      <c r="E2229" s="125"/>
    </row>
    <row r="2230" spans="1:5" s="137" customFormat="1" x14ac:dyDescent="0.2">
      <c r="A2230" s="80"/>
      <c r="B2230" s="124"/>
      <c r="C2230" s="125"/>
      <c r="D2230" s="125"/>
      <c r="E2230" s="125"/>
    </row>
    <row r="2231" spans="1:5" s="137" customFormat="1" x14ac:dyDescent="0.2">
      <c r="A2231" s="80"/>
      <c r="B2231" s="124"/>
      <c r="C2231" s="125"/>
      <c r="D2231" s="125"/>
      <c r="E2231" s="125"/>
    </row>
    <row r="2232" spans="1:5" s="137" customFormat="1" x14ac:dyDescent="0.2">
      <c r="A2232" s="80"/>
      <c r="B2232" s="124"/>
      <c r="C2232" s="125"/>
      <c r="D2232" s="125"/>
      <c r="E2232" s="125"/>
    </row>
    <row r="2233" spans="1:5" s="137" customFormat="1" x14ac:dyDescent="0.2">
      <c r="A2233" s="80"/>
      <c r="B2233" s="124"/>
      <c r="C2233" s="125"/>
      <c r="D2233" s="125"/>
      <c r="E2233" s="125"/>
    </row>
    <row r="2234" spans="1:5" s="137" customFormat="1" x14ac:dyDescent="0.2">
      <c r="A2234" s="80"/>
      <c r="B2234" s="124"/>
      <c r="C2234" s="125"/>
      <c r="D2234" s="125"/>
      <c r="E2234" s="125"/>
    </row>
    <row r="2235" spans="1:5" s="137" customFormat="1" x14ac:dyDescent="0.2">
      <c r="A2235" s="80"/>
      <c r="B2235" s="124"/>
      <c r="C2235" s="125"/>
      <c r="D2235" s="125"/>
      <c r="E2235" s="125"/>
    </row>
    <row r="2236" spans="1:5" s="137" customFormat="1" x14ac:dyDescent="0.2">
      <c r="A2236" s="80"/>
      <c r="B2236" s="124"/>
      <c r="C2236" s="125"/>
      <c r="D2236" s="125"/>
      <c r="E2236" s="125"/>
    </row>
    <row r="2237" spans="1:5" s="137" customFormat="1" x14ac:dyDescent="0.2">
      <c r="A2237" s="80"/>
      <c r="B2237" s="124"/>
      <c r="C2237" s="125"/>
      <c r="D2237" s="125"/>
      <c r="E2237" s="125"/>
    </row>
    <row r="2238" spans="1:5" s="137" customFormat="1" x14ac:dyDescent="0.2">
      <c r="A2238" s="80"/>
      <c r="B2238" s="124"/>
      <c r="C2238" s="125"/>
      <c r="D2238" s="125"/>
      <c r="E2238" s="125"/>
    </row>
    <row r="2239" spans="1:5" s="137" customFormat="1" x14ac:dyDescent="0.2">
      <c r="A2239" s="80"/>
      <c r="B2239" s="124"/>
      <c r="C2239" s="125"/>
      <c r="D2239" s="125"/>
      <c r="E2239" s="125"/>
    </row>
    <row r="2240" spans="1:5" s="137" customFormat="1" x14ac:dyDescent="0.2">
      <c r="A2240" s="80"/>
      <c r="B2240" s="124"/>
      <c r="C2240" s="125"/>
      <c r="D2240" s="125"/>
      <c r="E2240" s="125"/>
    </row>
    <row r="2241" spans="1:5" s="137" customFormat="1" x14ac:dyDescent="0.2">
      <c r="A2241" s="80"/>
      <c r="B2241" s="124"/>
      <c r="C2241" s="125"/>
      <c r="D2241" s="125"/>
      <c r="E2241" s="125"/>
    </row>
    <row r="2242" spans="1:5" s="137" customFormat="1" x14ac:dyDescent="0.2">
      <c r="A2242" s="80"/>
      <c r="B2242" s="124"/>
      <c r="C2242" s="125"/>
      <c r="D2242" s="125"/>
      <c r="E2242" s="125"/>
    </row>
    <row r="2243" spans="1:5" s="137" customFormat="1" x14ac:dyDescent="0.2">
      <c r="A2243" s="80"/>
      <c r="B2243" s="124"/>
      <c r="C2243" s="125"/>
      <c r="D2243" s="125"/>
      <c r="E2243" s="125"/>
    </row>
    <row r="2244" spans="1:5" s="137" customFormat="1" x14ac:dyDescent="0.2">
      <c r="A2244" s="80"/>
      <c r="B2244" s="124"/>
      <c r="C2244" s="125"/>
      <c r="D2244" s="125"/>
      <c r="E2244" s="125"/>
    </row>
    <row r="2245" spans="1:5" s="137" customFormat="1" x14ac:dyDescent="0.2">
      <c r="A2245" s="80"/>
      <c r="B2245" s="124"/>
      <c r="C2245" s="125"/>
      <c r="D2245" s="125"/>
      <c r="E2245" s="125"/>
    </row>
    <row r="2246" spans="1:5" s="137" customFormat="1" x14ac:dyDescent="0.2">
      <c r="A2246" s="80"/>
      <c r="B2246" s="124"/>
      <c r="C2246" s="125"/>
      <c r="D2246" s="125"/>
      <c r="E2246" s="125"/>
    </row>
    <row r="2247" spans="1:5" s="137" customFormat="1" x14ac:dyDescent="0.2">
      <c r="A2247" s="80"/>
      <c r="B2247" s="124"/>
      <c r="C2247" s="125"/>
      <c r="D2247" s="125"/>
      <c r="E2247" s="125"/>
    </row>
    <row r="2248" spans="1:5" s="137" customFormat="1" x14ac:dyDescent="0.2">
      <c r="A2248" s="80"/>
      <c r="B2248" s="124"/>
      <c r="C2248" s="125"/>
      <c r="D2248" s="125"/>
      <c r="E2248" s="125"/>
    </row>
    <row r="2249" spans="1:5" s="137" customFormat="1" x14ac:dyDescent="0.2">
      <c r="A2249" s="80"/>
      <c r="B2249" s="124"/>
      <c r="C2249" s="125"/>
      <c r="D2249" s="125"/>
      <c r="E2249" s="125"/>
    </row>
    <row r="2250" spans="1:5" s="137" customFormat="1" x14ac:dyDescent="0.2">
      <c r="A2250" s="80"/>
      <c r="B2250" s="124"/>
      <c r="C2250" s="125"/>
      <c r="D2250" s="125"/>
      <c r="E2250" s="125"/>
    </row>
    <row r="2251" spans="1:5" s="137" customFormat="1" x14ac:dyDescent="0.2">
      <c r="A2251" s="80"/>
      <c r="B2251" s="124"/>
      <c r="C2251" s="125"/>
      <c r="D2251" s="125"/>
      <c r="E2251" s="125"/>
    </row>
    <row r="2252" spans="1:5" s="137" customFormat="1" x14ac:dyDescent="0.2">
      <c r="A2252" s="80"/>
      <c r="B2252" s="124"/>
      <c r="C2252" s="125"/>
      <c r="D2252" s="125"/>
      <c r="E2252" s="125"/>
    </row>
    <row r="2253" spans="1:5" s="137" customFormat="1" x14ac:dyDescent="0.2">
      <c r="A2253" s="80"/>
      <c r="B2253" s="124"/>
      <c r="C2253" s="125"/>
      <c r="D2253" s="125"/>
      <c r="E2253" s="125"/>
    </row>
    <row r="2254" spans="1:5" s="137" customFormat="1" x14ac:dyDescent="0.2">
      <c r="A2254" s="80"/>
      <c r="B2254" s="124"/>
      <c r="C2254" s="125"/>
      <c r="D2254" s="125"/>
      <c r="E2254" s="125"/>
    </row>
    <row r="2255" spans="1:5" s="137" customFormat="1" x14ac:dyDescent="0.2">
      <c r="A2255" s="80"/>
      <c r="B2255" s="124"/>
      <c r="C2255" s="125"/>
      <c r="D2255" s="125"/>
      <c r="E2255" s="125"/>
    </row>
    <row r="2256" spans="1:5" s="137" customFormat="1" x14ac:dyDescent="0.2">
      <c r="A2256" s="80"/>
      <c r="B2256" s="124"/>
      <c r="C2256" s="125"/>
      <c r="D2256" s="125"/>
      <c r="E2256" s="125"/>
    </row>
    <row r="2257" spans="1:5" s="137" customFormat="1" x14ac:dyDescent="0.2">
      <c r="A2257" s="80"/>
      <c r="B2257" s="124"/>
      <c r="C2257" s="125"/>
      <c r="D2257" s="125"/>
      <c r="E2257" s="125"/>
    </row>
    <row r="2258" spans="1:5" s="137" customFormat="1" x14ac:dyDescent="0.2">
      <c r="A2258" s="80"/>
      <c r="B2258" s="124"/>
      <c r="C2258" s="125"/>
      <c r="D2258" s="125"/>
      <c r="E2258" s="125"/>
    </row>
    <row r="2259" spans="1:5" s="137" customFormat="1" x14ac:dyDescent="0.2">
      <c r="A2259" s="80"/>
      <c r="B2259" s="124"/>
      <c r="C2259" s="125"/>
      <c r="D2259" s="125"/>
      <c r="E2259" s="125"/>
    </row>
    <row r="2260" spans="1:5" s="137" customFormat="1" x14ac:dyDescent="0.2">
      <c r="A2260" s="80"/>
      <c r="B2260" s="124"/>
      <c r="C2260" s="125"/>
      <c r="D2260" s="125"/>
      <c r="E2260" s="125"/>
    </row>
    <row r="2261" spans="1:5" s="137" customFormat="1" x14ac:dyDescent="0.2">
      <c r="A2261" s="80"/>
      <c r="B2261" s="124"/>
      <c r="C2261" s="125"/>
      <c r="D2261" s="125"/>
      <c r="E2261" s="125"/>
    </row>
    <row r="2262" spans="1:5" s="137" customFormat="1" x14ac:dyDescent="0.2">
      <c r="A2262" s="80"/>
      <c r="B2262" s="124"/>
      <c r="C2262" s="125"/>
      <c r="D2262" s="125"/>
      <c r="E2262" s="125"/>
    </row>
    <row r="2263" spans="1:5" s="137" customFormat="1" x14ac:dyDescent="0.2">
      <c r="A2263" s="80"/>
      <c r="B2263" s="124"/>
      <c r="C2263" s="125"/>
      <c r="D2263" s="125"/>
      <c r="E2263" s="125"/>
    </row>
    <row r="2264" spans="1:5" s="137" customFormat="1" x14ac:dyDescent="0.2">
      <c r="A2264" s="80"/>
      <c r="B2264" s="124"/>
      <c r="C2264" s="125"/>
      <c r="D2264" s="125"/>
      <c r="E2264" s="125"/>
    </row>
    <row r="2265" spans="1:5" s="137" customFormat="1" x14ac:dyDescent="0.2">
      <c r="A2265" s="80"/>
      <c r="B2265" s="124"/>
      <c r="C2265" s="125"/>
      <c r="D2265" s="125"/>
      <c r="E2265" s="125"/>
    </row>
    <row r="2266" spans="1:5" s="137" customFormat="1" x14ac:dyDescent="0.2">
      <c r="A2266" s="80"/>
      <c r="B2266" s="124"/>
      <c r="C2266" s="125"/>
      <c r="D2266" s="125"/>
      <c r="E2266" s="125"/>
    </row>
    <row r="2267" spans="1:5" s="137" customFormat="1" x14ac:dyDescent="0.2">
      <c r="A2267" s="80"/>
      <c r="B2267" s="124"/>
      <c r="C2267" s="125"/>
      <c r="D2267" s="125"/>
      <c r="E2267" s="125"/>
    </row>
    <row r="2268" spans="1:5" s="137" customFormat="1" x14ac:dyDescent="0.2">
      <c r="A2268" s="80"/>
      <c r="B2268" s="124"/>
      <c r="C2268" s="125"/>
      <c r="D2268" s="125"/>
      <c r="E2268" s="125"/>
    </row>
    <row r="2269" spans="1:5" s="137" customFormat="1" x14ac:dyDescent="0.2">
      <c r="A2269" s="80"/>
      <c r="B2269" s="124"/>
      <c r="C2269" s="125"/>
      <c r="D2269" s="125"/>
      <c r="E2269" s="125"/>
    </row>
    <row r="2270" spans="1:5" s="137" customFormat="1" x14ac:dyDescent="0.2">
      <c r="A2270" s="80"/>
      <c r="B2270" s="124"/>
      <c r="C2270" s="125"/>
      <c r="D2270" s="125"/>
      <c r="E2270" s="125"/>
    </row>
    <row r="2271" spans="1:5" s="137" customFormat="1" x14ac:dyDescent="0.2">
      <c r="A2271" s="80"/>
      <c r="B2271" s="124"/>
      <c r="C2271" s="125"/>
      <c r="D2271" s="125"/>
      <c r="E2271" s="125"/>
    </row>
    <row r="2272" spans="1:5" s="137" customFormat="1" x14ac:dyDescent="0.2">
      <c r="A2272" s="80"/>
      <c r="B2272" s="124"/>
      <c r="C2272" s="125"/>
      <c r="D2272" s="125"/>
      <c r="E2272" s="125"/>
    </row>
    <row r="2273" spans="1:5" s="137" customFormat="1" x14ac:dyDescent="0.2">
      <c r="A2273" s="80"/>
      <c r="B2273" s="124"/>
      <c r="C2273" s="125"/>
      <c r="D2273" s="125"/>
      <c r="E2273" s="125"/>
    </row>
    <row r="2274" spans="1:5" s="137" customFormat="1" x14ac:dyDescent="0.2">
      <c r="A2274" s="80"/>
      <c r="B2274" s="124"/>
      <c r="C2274" s="125"/>
      <c r="D2274" s="125"/>
      <c r="E2274" s="125"/>
    </row>
    <row r="2275" spans="1:5" s="137" customFormat="1" x14ac:dyDescent="0.2">
      <c r="A2275" s="80"/>
      <c r="B2275" s="124"/>
      <c r="C2275" s="125"/>
      <c r="D2275" s="125"/>
      <c r="E2275" s="125"/>
    </row>
    <row r="2276" spans="1:5" s="137" customFormat="1" x14ac:dyDescent="0.2">
      <c r="A2276" s="80"/>
      <c r="B2276" s="124"/>
      <c r="C2276" s="125"/>
      <c r="D2276" s="125"/>
      <c r="E2276" s="125"/>
    </row>
    <row r="2277" spans="1:5" s="137" customFormat="1" x14ac:dyDescent="0.2">
      <c r="A2277" s="80"/>
      <c r="B2277" s="124"/>
      <c r="C2277" s="125"/>
      <c r="D2277" s="125"/>
      <c r="E2277" s="125"/>
    </row>
    <row r="2278" spans="1:5" s="137" customFormat="1" x14ac:dyDescent="0.2">
      <c r="A2278" s="80"/>
      <c r="B2278" s="124"/>
      <c r="C2278" s="125"/>
      <c r="D2278" s="125"/>
      <c r="E2278" s="125"/>
    </row>
    <row r="2279" spans="1:5" s="137" customFormat="1" x14ac:dyDescent="0.2">
      <c r="A2279" s="80"/>
      <c r="B2279" s="124"/>
      <c r="C2279" s="125"/>
      <c r="D2279" s="125"/>
      <c r="E2279" s="125"/>
    </row>
    <row r="2280" spans="1:5" s="137" customFormat="1" x14ac:dyDescent="0.2">
      <c r="A2280" s="80"/>
      <c r="B2280" s="124"/>
      <c r="C2280" s="125"/>
      <c r="D2280" s="125"/>
      <c r="E2280" s="125"/>
    </row>
    <row r="2281" spans="1:5" s="137" customFormat="1" x14ac:dyDescent="0.2">
      <c r="A2281" s="80"/>
      <c r="B2281" s="124"/>
      <c r="C2281" s="125"/>
      <c r="D2281" s="125"/>
      <c r="E2281" s="125"/>
    </row>
    <row r="2282" spans="1:5" s="137" customFormat="1" x14ac:dyDescent="0.2">
      <c r="A2282" s="80"/>
      <c r="B2282" s="124"/>
      <c r="C2282" s="125"/>
      <c r="D2282" s="125"/>
      <c r="E2282" s="125"/>
    </row>
    <row r="2283" spans="1:5" s="137" customFormat="1" x14ac:dyDescent="0.2">
      <c r="A2283" s="80"/>
      <c r="B2283" s="124"/>
      <c r="C2283" s="125"/>
      <c r="D2283" s="125"/>
      <c r="E2283" s="125"/>
    </row>
    <row r="2284" spans="1:5" s="137" customFormat="1" x14ac:dyDescent="0.2">
      <c r="A2284" s="80"/>
      <c r="B2284" s="124"/>
      <c r="C2284" s="125"/>
      <c r="D2284" s="125"/>
      <c r="E2284" s="125"/>
    </row>
    <row r="2285" spans="1:5" s="137" customFormat="1" x14ac:dyDescent="0.2">
      <c r="A2285" s="80"/>
      <c r="B2285" s="124"/>
      <c r="C2285" s="125"/>
      <c r="D2285" s="125"/>
      <c r="E2285" s="125"/>
    </row>
    <row r="2286" spans="1:5" s="137" customFormat="1" x14ac:dyDescent="0.2">
      <c r="A2286" s="80"/>
      <c r="B2286" s="124"/>
      <c r="C2286" s="125"/>
      <c r="D2286" s="125"/>
      <c r="E2286" s="125"/>
    </row>
    <row r="2287" spans="1:5" s="137" customFormat="1" x14ac:dyDescent="0.2">
      <c r="A2287" s="80"/>
      <c r="B2287" s="124"/>
      <c r="C2287" s="125"/>
      <c r="D2287" s="125"/>
      <c r="E2287" s="125"/>
    </row>
    <row r="2288" spans="1:5" s="137" customFormat="1" x14ac:dyDescent="0.2">
      <c r="A2288" s="80"/>
      <c r="B2288" s="124"/>
      <c r="C2288" s="125"/>
      <c r="D2288" s="125"/>
      <c r="E2288" s="125"/>
    </row>
    <row r="2289" spans="1:5" s="137" customFormat="1" x14ac:dyDescent="0.2">
      <c r="A2289" s="80"/>
      <c r="B2289" s="124"/>
      <c r="C2289" s="125"/>
      <c r="D2289" s="125"/>
      <c r="E2289" s="125"/>
    </row>
    <row r="2290" spans="1:5" s="137" customFormat="1" x14ac:dyDescent="0.2">
      <c r="A2290" s="80"/>
      <c r="B2290" s="124"/>
      <c r="C2290" s="125"/>
      <c r="D2290" s="125"/>
      <c r="E2290" s="125"/>
    </row>
    <row r="2291" spans="1:5" s="137" customFormat="1" x14ac:dyDescent="0.2">
      <c r="A2291" s="80"/>
      <c r="B2291" s="124"/>
      <c r="C2291" s="125"/>
      <c r="D2291" s="125"/>
      <c r="E2291" s="125"/>
    </row>
    <row r="2292" spans="1:5" s="137" customFormat="1" x14ac:dyDescent="0.2">
      <c r="A2292" s="80"/>
      <c r="B2292" s="124"/>
      <c r="C2292" s="125"/>
      <c r="D2292" s="125"/>
      <c r="E2292" s="125"/>
    </row>
    <row r="2293" spans="1:5" s="137" customFormat="1" x14ac:dyDescent="0.2">
      <c r="A2293" s="80"/>
      <c r="B2293" s="124"/>
      <c r="C2293" s="125"/>
      <c r="D2293" s="125"/>
      <c r="E2293" s="125"/>
    </row>
    <row r="2294" spans="1:5" s="137" customFormat="1" x14ac:dyDescent="0.2">
      <c r="A2294" s="80"/>
      <c r="B2294" s="124"/>
      <c r="C2294" s="125"/>
      <c r="D2294" s="125"/>
      <c r="E2294" s="125"/>
    </row>
    <row r="2295" spans="1:5" s="137" customFormat="1" x14ac:dyDescent="0.2">
      <c r="A2295" s="80"/>
      <c r="B2295" s="124"/>
      <c r="C2295" s="125"/>
      <c r="D2295" s="125"/>
      <c r="E2295" s="125"/>
    </row>
    <row r="2296" spans="1:5" s="137" customFormat="1" x14ac:dyDescent="0.2">
      <c r="A2296" s="80"/>
      <c r="B2296" s="124"/>
      <c r="C2296" s="125"/>
      <c r="D2296" s="125"/>
      <c r="E2296" s="125"/>
    </row>
    <row r="2297" spans="1:5" s="137" customFormat="1" x14ac:dyDescent="0.2">
      <c r="A2297" s="80"/>
      <c r="B2297" s="124"/>
      <c r="C2297" s="125"/>
      <c r="D2297" s="125"/>
      <c r="E2297" s="125"/>
    </row>
    <row r="2298" spans="1:5" s="137" customFormat="1" x14ac:dyDescent="0.2">
      <c r="A2298" s="80"/>
      <c r="B2298" s="124"/>
      <c r="C2298" s="125"/>
      <c r="D2298" s="125"/>
      <c r="E2298" s="125"/>
    </row>
    <row r="2299" spans="1:5" s="137" customFormat="1" x14ac:dyDescent="0.2">
      <c r="A2299" s="80"/>
      <c r="B2299" s="124"/>
      <c r="C2299" s="125"/>
      <c r="D2299" s="125"/>
      <c r="E2299" s="125"/>
    </row>
    <row r="2300" spans="1:5" s="137" customFormat="1" x14ac:dyDescent="0.2">
      <c r="A2300" s="80"/>
      <c r="B2300" s="124"/>
      <c r="C2300" s="125"/>
      <c r="D2300" s="125"/>
      <c r="E2300" s="125"/>
    </row>
    <row r="2301" spans="1:5" s="137" customFormat="1" x14ac:dyDescent="0.2">
      <c r="A2301" s="80"/>
      <c r="B2301" s="124"/>
      <c r="C2301" s="125"/>
      <c r="D2301" s="125"/>
      <c r="E2301" s="125"/>
    </row>
    <row r="2302" spans="1:5" s="137" customFormat="1" x14ac:dyDescent="0.2">
      <c r="A2302" s="80"/>
      <c r="B2302" s="124"/>
      <c r="C2302" s="125"/>
      <c r="D2302" s="125"/>
      <c r="E2302" s="125"/>
    </row>
    <row r="2303" spans="1:5" s="137" customFormat="1" x14ac:dyDescent="0.2">
      <c r="A2303" s="80"/>
      <c r="B2303" s="124"/>
      <c r="C2303" s="125"/>
      <c r="D2303" s="125"/>
      <c r="E2303" s="125"/>
    </row>
    <row r="2304" spans="1:5" s="137" customFormat="1" x14ac:dyDescent="0.2">
      <c r="A2304" s="80"/>
      <c r="B2304" s="124"/>
      <c r="C2304" s="125"/>
      <c r="D2304" s="125"/>
      <c r="E2304" s="125"/>
    </row>
    <row r="2305" spans="1:5" s="137" customFormat="1" x14ac:dyDescent="0.2">
      <c r="A2305" s="80"/>
      <c r="B2305" s="124"/>
      <c r="C2305" s="125"/>
      <c r="D2305" s="125"/>
      <c r="E2305" s="125"/>
    </row>
    <row r="2306" spans="1:5" s="137" customFormat="1" x14ac:dyDescent="0.2">
      <c r="A2306" s="80"/>
      <c r="B2306" s="124"/>
      <c r="C2306" s="125"/>
      <c r="D2306" s="125"/>
      <c r="E2306" s="125"/>
    </row>
    <row r="2307" spans="1:5" s="137" customFormat="1" x14ac:dyDescent="0.2">
      <c r="A2307" s="80"/>
      <c r="B2307" s="124"/>
      <c r="C2307" s="125"/>
      <c r="D2307" s="125"/>
      <c r="E2307" s="125"/>
    </row>
    <row r="2308" spans="1:5" s="137" customFormat="1" x14ac:dyDescent="0.2">
      <c r="A2308" s="80"/>
      <c r="B2308" s="124"/>
      <c r="C2308" s="125"/>
      <c r="D2308" s="125"/>
      <c r="E2308" s="125"/>
    </row>
    <row r="2309" spans="1:5" s="137" customFormat="1" x14ac:dyDescent="0.2">
      <c r="A2309" s="80"/>
      <c r="B2309" s="124"/>
      <c r="C2309" s="125"/>
      <c r="D2309" s="125"/>
      <c r="E2309" s="125"/>
    </row>
    <row r="2310" spans="1:5" s="137" customFormat="1" x14ac:dyDescent="0.2">
      <c r="A2310" s="80"/>
      <c r="B2310" s="124"/>
      <c r="C2310" s="125"/>
      <c r="D2310" s="125"/>
      <c r="E2310" s="125"/>
    </row>
    <row r="2311" spans="1:5" s="137" customFormat="1" x14ac:dyDescent="0.2">
      <c r="A2311" s="80"/>
      <c r="B2311" s="124"/>
      <c r="C2311" s="125"/>
      <c r="D2311" s="125"/>
      <c r="E2311" s="125"/>
    </row>
    <row r="2312" spans="1:5" s="137" customFormat="1" x14ac:dyDescent="0.2">
      <c r="A2312" s="80"/>
      <c r="B2312" s="124"/>
      <c r="C2312" s="125"/>
      <c r="D2312" s="125"/>
      <c r="E2312" s="125"/>
    </row>
    <row r="2313" spans="1:5" s="137" customFormat="1" x14ac:dyDescent="0.2">
      <c r="A2313" s="80"/>
      <c r="B2313" s="124"/>
      <c r="C2313" s="125"/>
      <c r="D2313" s="125"/>
      <c r="E2313" s="125"/>
    </row>
    <row r="2314" spans="1:5" s="137" customFormat="1" x14ac:dyDescent="0.2">
      <c r="A2314" s="80"/>
      <c r="B2314" s="124"/>
      <c r="C2314" s="125"/>
      <c r="D2314" s="125"/>
      <c r="E2314" s="125"/>
    </row>
    <row r="2315" spans="1:5" s="137" customFormat="1" x14ac:dyDescent="0.2">
      <c r="A2315" s="80"/>
      <c r="B2315" s="124"/>
      <c r="C2315" s="125"/>
      <c r="D2315" s="125"/>
      <c r="E2315" s="125"/>
    </row>
    <row r="2316" spans="1:5" s="137" customFormat="1" x14ac:dyDescent="0.2">
      <c r="A2316" s="80"/>
      <c r="B2316" s="124"/>
      <c r="C2316" s="125"/>
      <c r="D2316" s="125"/>
      <c r="E2316" s="125"/>
    </row>
    <row r="2317" spans="1:5" s="137" customFormat="1" x14ac:dyDescent="0.2">
      <c r="A2317" s="80"/>
      <c r="B2317" s="124"/>
      <c r="C2317" s="125"/>
      <c r="D2317" s="125"/>
      <c r="E2317" s="125"/>
    </row>
    <row r="2318" spans="1:5" s="137" customFormat="1" x14ac:dyDescent="0.2">
      <c r="A2318" s="80"/>
      <c r="B2318" s="124"/>
      <c r="C2318" s="125"/>
      <c r="D2318" s="125"/>
      <c r="E2318" s="125"/>
    </row>
    <row r="2319" spans="1:5" s="137" customFormat="1" x14ac:dyDescent="0.2">
      <c r="A2319" s="80"/>
      <c r="B2319" s="124"/>
      <c r="C2319" s="125"/>
      <c r="D2319" s="125"/>
      <c r="E2319" s="125"/>
    </row>
    <row r="2320" spans="1:5" s="137" customFormat="1" x14ac:dyDescent="0.2">
      <c r="A2320" s="80"/>
      <c r="B2320" s="124"/>
      <c r="C2320" s="125"/>
      <c r="D2320" s="125"/>
      <c r="E2320" s="125"/>
    </row>
    <row r="2321" spans="1:5" s="137" customFormat="1" x14ac:dyDescent="0.2">
      <c r="A2321" s="80"/>
      <c r="B2321" s="124"/>
      <c r="C2321" s="125"/>
      <c r="D2321" s="125"/>
      <c r="E2321" s="125"/>
    </row>
    <row r="2322" spans="1:5" s="137" customFormat="1" x14ac:dyDescent="0.2">
      <c r="A2322" s="80"/>
      <c r="B2322" s="124"/>
      <c r="C2322" s="125"/>
      <c r="D2322" s="125"/>
      <c r="E2322" s="125"/>
    </row>
    <row r="2323" spans="1:5" s="137" customFormat="1" x14ac:dyDescent="0.2">
      <c r="A2323" s="80"/>
      <c r="B2323" s="124"/>
      <c r="C2323" s="125"/>
      <c r="D2323" s="125"/>
      <c r="E2323" s="125"/>
    </row>
    <row r="2324" spans="1:5" s="137" customFormat="1" x14ac:dyDescent="0.2">
      <c r="A2324" s="80"/>
      <c r="B2324" s="124"/>
      <c r="C2324" s="125"/>
      <c r="D2324" s="125"/>
      <c r="E2324" s="125"/>
    </row>
    <row r="2325" spans="1:5" s="137" customFormat="1" x14ac:dyDescent="0.2">
      <c r="A2325" s="80"/>
      <c r="B2325" s="124"/>
      <c r="C2325" s="125"/>
      <c r="D2325" s="125"/>
      <c r="E2325" s="125"/>
    </row>
    <row r="2326" spans="1:5" s="137" customFormat="1" x14ac:dyDescent="0.2">
      <c r="A2326" s="80"/>
      <c r="B2326" s="124"/>
      <c r="C2326" s="125"/>
      <c r="D2326" s="125"/>
      <c r="E2326" s="125"/>
    </row>
    <row r="2327" spans="1:5" s="137" customFormat="1" x14ac:dyDescent="0.2">
      <c r="A2327" s="80"/>
      <c r="B2327" s="124"/>
      <c r="C2327" s="125"/>
      <c r="D2327" s="125"/>
      <c r="E2327" s="125"/>
    </row>
    <row r="2328" spans="1:5" s="137" customFormat="1" x14ac:dyDescent="0.2">
      <c r="A2328" s="80"/>
      <c r="B2328" s="124"/>
      <c r="C2328" s="125"/>
      <c r="D2328" s="125"/>
      <c r="E2328" s="125"/>
    </row>
    <row r="2329" spans="1:5" s="137" customFormat="1" x14ac:dyDescent="0.2">
      <c r="A2329" s="80"/>
      <c r="B2329" s="124"/>
      <c r="C2329" s="125"/>
      <c r="D2329" s="125"/>
      <c r="E2329" s="125"/>
    </row>
    <row r="2330" spans="1:5" s="137" customFormat="1" x14ac:dyDescent="0.2">
      <c r="A2330" s="80"/>
      <c r="B2330" s="124"/>
      <c r="C2330" s="125"/>
      <c r="D2330" s="125"/>
      <c r="E2330" s="125"/>
    </row>
    <row r="2331" spans="1:5" s="137" customFormat="1" x14ac:dyDescent="0.2">
      <c r="A2331" s="80"/>
      <c r="B2331" s="124"/>
      <c r="C2331" s="125"/>
      <c r="D2331" s="125"/>
      <c r="E2331" s="125"/>
    </row>
    <row r="2332" spans="1:5" s="137" customFormat="1" x14ac:dyDescent="0.2">
      <c r="A2332" s="80"/>
      <c r="B2332" s="124"/>
      <c r="C2332" s="125"/>
      <c r="D2332" s="125"/>
      <c r="E2332" s="125"/>
    </row>
    <row r="2333" spans="1:5" s="137" customFormat="1" x14ac:dyDescent="0.2">
      <c r="A2333" s="80"/>
      <c r="B2333" s="124"/>
      <c r="C2333" s="125"/>
      <c r="D2333" s="125"/>
      <c r="E2333" s="125"/>
    </row>
    <row r="2334" spans="1:5" s="137" customFormat="1" x14ac:dyDescent="0.2">
      <c r="A2334" s="80"/>
      <c r="B2334" s="124"/>
      <c r="C2334" s="125"/>
      <c r="D2334" s="125"/>
      <c r="E2334" s="125"/>
    </row>
    <row r="2335" spans="1:5" s="137" customFormat="1" x14ac:dyDescent="0.2">
      <c r="A2335" s="80"/>
      <c r="B2335" s="124"/>
      <c r="C2335" s="125"/>
      <c r="D2335" s="125"/>
      <c r="E2335" s="125"/>
    </row>
    <row r="2336" spans="1:5" s="137" customFormat="1" x14ac:dyDescent="0.2">
      <c r="A2336" s="80"/>
      <c r="B2336" s="124"/>
      <c r="C2336" s="125"/>
      <c r="D2336" s="125"/>
      <c r="E2336" s="125"/>
    </row>
    <row r="2337" spans="1:5" s="137" customFormat="1" x14ac:dyDescent="0.2">
      <c r="A2337" s="80"/>
      <c r="B2337" s="124"/>
      <c r="C2337" s="125"/>
      <c r="D2337" s="125"/>
      <c r="E2337" s="125"/>
    </row>
    <row r="2338" spans="1:5" s="137" customFormat="1" x14ac:dyDescent="0.2">
      <c r="A2338" s="80"/>
      <c r="B2338" s="124"/>
      <c r="C2338" s="125"/>
      <c r="D2338" s="125"/>
      <c r="E2338" s="125"/>
    </row>
    <row r="2339" spans="1:5" s="137" customFormat="1" x14ac:dyDescent="0.2">
      <c r="A2339" s="80"/>
      <c r="B2339" s="124"/>
      <c r="C2339" s="125"/>
      <c r="D2339" s="125"/>
      <c r="E2339" s="125"/>
    </row>
    <row r="2340" spans="1:5" s="137" customFormat="1" x14ac:dyDescent="0.2">
      <c r="A2340" s="80"/>
      <c r="B2340" s="124"/>
      <c r="C2340" s="125"/>
      <c r="D2340" s="125"/>
      <c r="E2340" s="125"/>
    </row>
    <row r="2341" spans="1:5" s="137" customFormat="1" x14ac:dyDescent="0.2">
      <c r="A2341" s="80"/>
      <c r="B2341" s="124"/>
      <c r="C2341" s="125"/>
      <c r="D2341" s="125"/>
      <c r="E2341" s="125"/>
    </row>
    <row r="2342" spans="1:5" s="137" customFormat="1" x14ac:dyDescent="0.2">
      <c r="A2342" s="80"/>
      <c r="B2342" s="124"/>
      <c r="C2342" s="125"/>
      <c r="D2342" s="125"/>
      <c r="E2342" s="125"/>
    </row>
    <row r="2343" spans="1:5" s="137" customFormat="1" x14ac:dyDescent="0.2">
      <c r="A2343" s="80"/>
      <c r="B2343" s="124"/>
      <c r="C2343" s="125"/>
      <c r="D2343" s="125"/>
      <c r="E2343" s="125"/>
    </row>
    <row r="2344" spans="1:5" s="137" customFormat="1" x14ac:dyDescent="0.2">
      <c r="A2344" s="80"/>
      <c r="B2344" s="124"/>
      <c r="C2344" s="125"/>
      <c r="D2344" s="125"/>
      <c r="E2344" s="125"/>
    </row>
    <row r="2345" spans="1:5" s="137" customFormat="1" x14ac:dyDescent="0.2">
      <c r="A2345" s="80"/>
      <c r="B2345" s="124"/>
      <c r="C2345" s="125"/>
      <c r="D2345" s="125"/>
      <c r="E2345" s="125"/>
    </row>
    <row r="2346" spans="1:5" s="137" customFormat="1" x14ac:dyDescent="0.2">
      <c r="A2346" s="80"/>
      <c r="B2346" s="124"/>
      <c r="C2346" s="125"/>
      <c r="D2346" s="125"/>
      <c r="E2346" s="125"/>
    </row>
    <row r="2347" spans="1:5" s="137" customFormat="1" x14ac:dyDescent="0.2">
      <c r="A2347" s="80"/>
      <c r="B2347" s="124"/>
      <c r="C2347" s="125"/>
      <c r="D2347" s="125"/>
      <c r="E2347" s="125"/>
    </row>
    <row r="2348" spans="1:5" s="137" customFormat="1" x14ac:dyDescent="0.2">
      <c r="A2348" s="80"/>
      <c r="B2348" s="124"/>
      <c r="C2348" s="125"/>
      <c r="D2348" s="125"/>
      <c r="E2348" s="125"/>
    </row>
    <row r="2349" spans="1:5" s="137" customFormat="1" x14ac:dyDescent="0.2">
      <c r="A2349" s="80"/>
      <c r="B2349" s="124"/>
      <c r="C2349" s="125"/>
      <c r="D2349" s="125"/>
      <c r="E2349" s="125"/>
    </row>
    <row r="2350" spans="1:5" s="137" customFormat="1" x14ac:dyDescent="0.2">
      <c r="A2350" s="80"/>
      <c r="B2350" s="124"/>
      <c r="C2350" s="125"/>
      <c r="D2350" s="125"/>
      <c r="E2350" s="125"/>
    </row>
    <row r="2351" spans="1:5" s="137" customFormat="1" x14ac:dyDescent="0.2">
      <c r="A2351" s="80"/>
      <c r="B2351" s="124"/>
      <c r="C2351" s="125"/>
      <c r="D2351" s="125"/>
      <c r="E2351" s="125"/>
    </row>
    <row r="2352" spans="1:5" s="137" customFormat="1" x14ac:dyDescent="0.2">
      <c r="A2352" s="80"/>
      <c r="B2352" s="124"/>
      <c r="C2352" s="125"/>
      <c r="D2352" s="125"/>
      <c r="E2352" s="125"/>
    </row>
    <row r="2353" spans="1:5" s="137" customFormat="1" x14ac:dyDescent="0.2">
      <c r="A2353" s="80"/>
      <c r="B2353" s="124"/>
      <c r="C2353" s="125"/>
      <c r="D2353" s="125"/>
      <c r="E2353" s="125"/>
    </row>
    <row r="2354" spans="1:5" s="137" customFormat="1" x14ac:dyDescent="0.2">
      <c r="A2354" s="80"/>
      <c r="B2354" s="124"/>
      <c r="C2354" s="125"/>
      <c r="D2354" s="125"/>
      <c r="E2354" s="125"/>
    </row>
    <row r="2355" spans="1:5" s="137" customFormat="1" x14ac:dyDescent="0.2">
      <c r="A2355" s="80"/>
      <c r="B2355" s="124"/>
      <c r="C2355" s="125"/>
      <c r="D2355" s="125"/>
      <c r="E2355" s="125"/>
    </row>
    <row r="2356" spans="1:5" s="137" customFormat="1" x14ac:dyDescent="0.2">
      <c r="A2356" s="80"/>
      <c r="B2356" s="124"/>
      <c r="C2356" s="125"/>
      <c r="D2356" s="125"/>
      <c r="E2356" s="125"/>
    </row>
    <row r="2357" spans="1:5" s="137" customFormat="1" x14ac:dyDescent="0.2">
      <c r="A2357" s="80"/>
      <c r="B2357" s="124"/>
      <c r="C2357" s="125"/>
      <c r="D2357" s="125"/>
      <c r="E2357" s="125"/>
    </row>
    <row r="2358" spans="1:5" s="137" customFormat="1" x14ac:dyDescent="0.2">
      <c r="A2358" s="80"/>
      <c r="B2358" s="124"/>
      <c r="C2358" s="125"/>
      <c r="D2358" s="125"/>
      <c r="E2358" s="125"/>
    </row>
    <row r="2359" spans="1:5" s="137" customFormat="1" x14ac:dyDescent="0.2">
      <c r="A2359" s="80"/>
      <c r="B2359" s="124"/>
      <c r="C2359" s="125"/>
      <c r="D2359" s="125"/>
      <c r="E2359" s="125"/>
    </row>
    <row r="2360" spans="1:5" s="137" customFormat="1" x14ac:dyDescent="0.2">
      <c r="A2360" s="80"/>
      <c r="B2360" s="124"/>
      <c r="C2360" s="125"/>
      <c r="D2360" s="125"/>
      <c r="E2360" s="125"/>
    </row>
    <row r="2361" spans="1:5" s="137" customFormat="1" x14ac:dyDescent="0.2">
      <c r="A2361" s="80"/>
      <c r="B2361" s="124"/>
      <c r="C2361" s="125"/>
      <c r="D2361" s="125"/>
      <c r="E2361" s="125"/>
    </row>
    <row r="2362" spans="1:5" s="137" customFormat="1" x14ac:dyDescent="0.2">
      <c r="A2362" s="80"/>
      <c r="B2362" s="124"/>
      <c r="C2362" s="125"/>
      <c r="D2362" s="125"/>
      <c r="E2362" s="125"/>
    </row>
    <row r="2363" spans="1:5" s="137" customFormat="1" x14ac:dyDescent="0.2">
      <c r="A2363" s="80"/>
      <c r="B2363" s="124"/>
      <c r="C2363" s="125"/>
      <c r="D2363" s="125"/>
      <c r="E2363" s="125"/>
    </row>
    <row r="2364" spans="1:5" s="137" customFormat="1" x14ac:dyDescent="0.2">
      <c r="A2364" s="80"/>
      <c r="B2364" s="124"/>
      <c r="C2364" s="125"/>
      <c r="D2364" s="125"/>
      <c r="E2364" s="125"/>
    </row>
    <row r="2365" spans="1:5" s="137" customFormat="1" x14ac:dyDescent="0.2">
      <c r="A2365" s="80"/>
      <c r="B2365" s="124"/>
      <c r="C2365" s="125"/>
      <c r="D2365" s="125"/>
      <c r="E2365" s="125"/>
    </row>
    <row r="2366" spans="1:5" s="137" customFormat="1" x14ac:dyDescent="0.2">
      <c r="A2366" s="80"/>
      <c r="B2366" s="124"/>
      <c r="C2366" s="125"/>
      <c r="D2366" s="125"/>
      <c r="E2366" s="125"/>
    </row>
    <row r="2367" spans="1:5" s="137" customFormat="1" x14ac:dyDescent="0.2">
      <c r="A2367" s="80"/>
      <c r="B2367" s="124"/>
      <c r="C2367" s="125"/>
      <c r="D2367" s="125"/>
      <c r="E2367" s="125"/>
    </row>
    <row r="2368" spans="1:5" s="137" customFormat="1" x14ac:dyDescent="0.2">
      <c r="A2368" s="80"/>
      <c r="B2368" s="124"/>
      <c r="C2368" s="125"/>
      <c r="D2368" s="125"/>
      <c r="E2368" s="125"/>
    </row>
    <row r="2369" spans="1:5" s="137" customFormat="1" x14ac:dyDescent="0.2">
      <c r="A2369" s="80"/>
      <c r="B2369" s="124"/>
      <c r="C2369" s="125"/>
      <c r="D2369" s="125"/>
      <c r="E2369" s="125"/>
    </row>
    <row r="2370" spans="1:5" s="137" customFormat="1" x14ac:dyDescent="0.2">
      <c r="A2370" s="80"/>
      <c r="B2370" s="124"/>
      <c r="C2370" s="125"/>
      <c r="D2370" s="125"/>
      <c r="E2370" s="125"/>
    </row>
    <row r="2371" spans="1:5" s="137" customFormat="1" x14ac:dyDescent="0.2">
      <c r="A2371" s="80"/>
      <c r="B2371" s="124"/>
      <c r="C2371" s="125"/>
      <c r="D2371" s="125"/>
      <c r="E2371" s="125"/>
    </row>
    <row r="2372" spans="1:5" s="137" customFormat="1" x14ac:dyDescent="0.2">
      <c r="A2372" s="80"/>
      <c r="B2372" s="124"/>
      <c r="C2372" s="125"/>
      <c r="D2372" s="125"/>
      <c r="E2372" s="125"/>
    </row>
    <row r="2373" spans="1:5" s="137" customFormat="1" x14ac:dyDescent="0.2">
      <c r="A2373" s="80"/>
      <c r="B2373" s="124"/>
      <c r="C2373" s="125"/>
      <c r="D2373" s="125"/>
      <c r="E2373" s="125"/>
    </row>
    <row r="2374" spans="1:5" s="137" customFormat="1" x14ac:dyDescent="0.2">
      <c r="A2374" s="80"/>
      <c r="B2374" s="124"/>
      <c r="C2374" s="125"/>
      <c r="D2374" s="125"/>
      <c r="E2374" s="125"/>
    </row>
    <row r="2375" spans="1:5" s="137" customFormat="1" x14ac:dyDescent="0.2">
      <c r="A2375" s="80"/>
      <c r="B2375" s="124"/>
      <c r="C2375" s="125"/>
      <c r="D2375" s="125"/>
      <c r="E2375" s="125"/>
    </row>
    <row r="2376" spans="1:5" s="137" customFormat="1" x14ac:dyDescent="0.2">
      <c r="A2376" s="80"/>
      <c r="B2376" s="124"/>
      <c r="C2376" s="125"/>
      <c r="D2376" s="125"/>
      <c r="E2376" s="125"/>
    </row>
    <row r="2377" spans="1:5" s="137" customFormat="1" x14ac:dyDescent="0.2">
      <c r="A2377" s="80"/>
      <c r="B2377" s="124"/>
      <c r="C2377" s="125"/>
      <c r="D2377" s="125"/>
      <c r="E2377" s="125"/>
    </row>
    <row r="2378" spans="1:5" s="137" customFormat="1" x14ac:dyDescent="0.2">
      <c r="A2378" s="80"/>
      <c r="B2378" s="124"/>
      <c r="C2378" s="125"/>
      <c r="D2378" s="125"/>
      <c r="E2378" s="125"/>
    </row>
    <row r="2379" spans="1:5" s="137" customFormat="1" x14ac:dyDescent="0.2">
      <c r="A2379" s="80"/>
      <c r="B2379" s="124"/>
      <c r="C2379" s="125"/>
      <c r="D2379" s="125"/>
      <c r="E2379" s="125"/>
    </row>
    <row r="2380" spans="1:5" s="137" customFormat="1" x14ac:dyDescent="0.2">
      <c r="A2380" s="80"/>
      <c r="B2380" s="124"/>
      <c r="C2380" s="125"/>
      <c r="D2380" s="125"/>
      <c r="E2380" s="125"/>
    </row>
    <row r="2381" spans="1:5" s="137" customFormat="1" x14ac:dyDescent="0.2">
      <c r="A2381" s="80"/>
      <c r="B2381" s="124"/>
      <c r="C2381" s="125"/>
      <c r="D2381" s="125"/>
      <c r="E2381" s="125"/>
    </row>
    <row r="2382" spans="1:5" s="137" customFormat="1" x14ac:dyDescent="0.2">
      <c r="A2382" s="80"/>
      <c r="B2382" s="124"/>
      <c r="C2382" s="125"/>
      <c r="D2382" s="125"/>
      <c r="E2382" s="125"/>
    </row>
    <row r="2383" spans="1:5" s="137" customFormat="1" x14ac:dyDescent="0.2">
      <c r="A2383" s="80"/>
      <c r="B2383" s="124"/>
      <c r="C2383" s="125"/>
      <c r="D2383" s="125"/>
      <c r="E2383" s="125"/>
    </row>
    <row r="2384" spans="1:5" s="137" customFormat="1" x14ac:dyDescent="0.2">
      <c r="A2384" s="80"/>
      <c r="B2384" s="124"/>
      <c r="C2384" s="125"/>
      <c r="D2384" s="125"/>
      <c r="E2384" s="125"/>
    </row>
    <row r="2385" spans="1:5" s="137" customFormat="1" x14ac:dyDescent="0.2">
      <c r="A2385" s="80"/>
      <c r="B2385" s="124"/>
      <c r="C2385" s="125"/>
      <c r="D2385" s="125"/>
      <c r="E2385" s="125"/>
    </row>
    <row r="2386" spans="1:5" s="137" customFormat="1" x14ac:dyDescent="0.2">
      <c r="A2386" s="80"/>
      <c r="B2386" s="124"/>
      <c r="C2386" s="125"/>
      <c r="D2386" s="125"/>
      <c r="E2386" s="125"/>
    </row>
    <row r="2387" spans="1:5" s="137" customFormat="1" x14ac:dyDescent="0.2">
      <c r="A2387" s="80"/>
      <c r="B2387" s="124"/>
      <c r="C2387" s="125"/>
      <c r="D2387" s="125"/>
      <c r="E2387" s="125"/>
    </row>
    <row r="2388" spans="1:5" s="137" customFormat="1" x14ac:dyDescent="0.2">
      <c r="A2388" s="80"/>
      <c r="B2388" s="124"/>
      <c r="C2388" s="125"/>
      <c r="D2388" s="125"/>
      <c r="E2388" s="125"/>
    </row>
    <row r="2389" spans="1:5" s="137" customFormat="1" x14ac:dyDescent="0.2">
      <c r="A2389" s="80"/>
      <c r="B2389" s="124"/>
      <c r="C2389" s="125"/>
      <c r="D2389" s="125"/>
      <c r="E2389" s="125"/>
    </row>
    <row r="2390" spans="1:5" s="137" customFormat="1" x14ac:dyDescent="0.2">
      <c r="A2390" s="80"/>
      <c r="B2390" s="124"/>
      <c r="C2390" s="125"/>
      <c r="D2390" s="125"/>
      <c r="E2390" s="125"/>
    </row>
    <row r="2391" spans="1:5" s="137" customFormat="1" x14ac:dyDescent="0.2">
      <c r="A2391" s="80"/>
      <c r="B2391" s="124"/>
      <c r="C2391" s="125"/>
      <c r="D2391" s="125"/>
      <c r="E2391" s="125"/>
    </row>
    <row r="2392" spans="1:5" s="137" customFormat="1" x14ac:dyDescent="0.2">
      <c r="A2392" s="80"/>
      <c r="B2392" s="124"/>
      <c r="C2392" s="125"/>
      <c r="D2392" s="125"/>
      <c r="E2392" s="125"/>
    </row>
    <row r="2393" spans="1:5" s="137" customFormat="1" x14ac:dyDescent="0.2">
      <c r="A2393" s="80"/>
      <c r="B2393" s="124"/>
      <c r="C2393" s="125"/>
      <c r="D2393" s="125"/>
      <c r="E2393" s="125"/>
    </row>
    <row r="2394" spans="1:5" s="137" customFormat="1" x14ac:dyDescent="0.2">
      <c r="A2394" s="80"/>
      <c r="B2394" s="124"/>
      <c r="C2394" s="125"/>
      <c r="D2394" s="125"/>
      <c r="E2394" s="125"/>
    </row>
    <row r="2395" spans="1:5" s="137" customFormat="1" x14ac:dyDescent="0.2">
      <c r="A2395" s="80"/>
      <c r="B2395" s="124"/>
      <c r="C2395" s="125"/>
      <c r="D2395" s="125"/>
      <c r="E2395" s="125"/>
    </row>
    <row r="2396" spans="1:5" s="137" customFormat="1" x14ac:dyDescent="0.2">
      <c r="A2396" s="80"/>
      <c r="B2396" s="124"/>
      <c r="C2396" s="125"/>
      <c r="D2396" s="125"/>
      <c r="E2396" s="125"/>
    </row>
    <row r="2397" spans="1:5" s="137" customFormat="1" x14ac:dyDescent="0.2">
      <c r="A2397" s="80"/>
      <c r="B2397" s="124"/>
      <c r="C2397" s="125"/>
      <c r="D2397" s="125"/>
      <c r="E2397" s="125"/>
    </row>
    <row r="2398" spans="1:5" s="137" customFormat="1" x14ac:dyDescent="0.2">
      <c r="A2398" s="80"/>
      <c r="B2398" s="124"/>
      <c r="C2398" s="125"/>
      <c r="D2398" s="125"/>
      <c r="E2398" s="125"/>
    </row>
    <row r="2399" spans="1:5" s="137" customFormat="1" x14ac:dyDescent="0.2">
      <c r="A2399" s="80"/>
      <c r="B2399" s="124"/>
      <c r="C2399" s="125"/>
      <c r="D2399" s="125"/>
      <c r="E2399" s="125"/>
    </row>
    <row r="2400" spans="1:5" s="137" customFormat="1" x14ac:dyDescent="0.2">
      <c r="A2400" s="80"/>
      <c r="B2400" s="124"/>
      <c r="C2400" s="125"/>
      <c r="D2400" s="125"/>
      <c r="E2400" s="125"/>
    </row>
    <row r="2401" spans="1:5" s="137" customFormat="1" x14ac:dyDescent="0.2">
      <c r="A2401" s="80"/>
      <c r="B2401" s="124"/>
      <c r="C2401" s="125"/>
      <c r="D2401" s="125"/>
      <c r="E2401" s="125"/>
    </row>
    <row r="2402" spans="1:5" s="137" customFormat="1" x14ac:dyDescent="0.2">
      <c r="A2402" s="80"/>
      <c r="B2402" s="124"/>
      <c r="C2402" s="125"/>
      <c r="D2402" s="125"/>
      <c r="E2402" s="125"/>
    </row>
    <row r="2403" spans="1:5" s="137" customFormat="1" x14ac:dyDescent="0.2">
      <c r="A2403" s="80"/>
      <c r="B2403" s="124"/>
      <c r="C2403" s="125"/>
      <c r="D2403" s="125"/>
      <c r="E2403" s="125"/>
    </row>
    <row r="2404" spans="1:5" s="137" customFormat="1" x14ac:dyDescent="0.2">
      <c r="A2404" s="80"/>
      <c r="B2404" s="124"/>
      <c r="C2404" s="125"/>
      <c r="D2404" s="125"/>
      <c r="E2404" s="125"/>
    </row>
    <row r="2405" spans="1:5" s="137" customFormat="1" x14ac:dyDescent="0.2">
      <c r="A2405" s="80"/>
      <c r="B2405" s="124"/>
      <c r="C2405" s="125"/>
      <c r="D2405" s="125"/>
      <c r="E2405" s="125"/>
    </row>
    <row r="2406" spans="1:5" s="137" customFormat="1" x14ac:dyDescent="0.2">
      <c r="A2406" s="80"/>
      <c r="B2406" s="124"/>
      <c r="C2406" s="125"/>
      <c r="D2406" s="125"/>
      <c r="E2406" s="125"/>
    </row>
    <row r="2407" spans="1:5" s="137" customFormat="1" x14ac:dyDescent="0.2">
      <c r="A2407" s="80"/>
      <c r="B2407" s="124"/>
      <c r="C2407" s="125"/>
      <c r="D2407" s="125"/>
      <c r="E2407" s="125"/>
    </row>
    <row r="2408" spans="1:5" s="137" customFormat="1" x14ac:dyDescent="0.2">
      <c r="A2408" s="80"/>
      <c r="B2408" s="124"/>
      <c r="C2408" s="125"/>
      <c r="D2408" s="125"/>
      <c r="E2408" s="125"/>
    </row>
    <row r="2409" spans="1:5" s="137" customFormat="1" x14ac:dyDescent="0.2">
      <c r="A2409" s="80"/>
      <c r="B2409" s="124"/>
      <c r="C2409" s="125"/>
      <c r="D2409" s="125"/>
      <c r="E2409" s="125"/>
    </row>
    <row r="2410" spans="1:5" s="137" customFormat="1" x14ac:dyDescent="0.2">
      <c r="A2410" s="80"/>
      <c r="B2410" s="124"/>
      <c r="C2410" s="125"/>
      <c r="D2410" s="125"/>
      <c r="E2410" s="125"/>
    </row>
    <row r="2411" spans="1:5" s="137" customFormat="1" x14ac:dyDescent="0.2">
      <c r="A2411" s="80"/>
      <c r="B2411" s="124"/>
      <c r="C2411" s="125"/>
      <c r="D2411" s="125"/>
      <c r="E2411" s="125"/>
    </row>
    <row r="2412" spans="1:5" s="137" customFormat="1" x14ac:dyDescent="0.2">
      <c r="A2412" s="80"/>
      <c r="B2412" s="124"/>
      <c r="C2412" s="125"/>
      <c r="D2412" s="125"/>
      <c r="E2412" s="125"/>
    </row>
    <row r="2413" spans="1:5" s="137" customFormat="1" x14ac:dyDescent="0.2">
      <c r="A2413" s="80"/>
      <c r="B2413" s="124"/>
      <c r="C2413" s="125"/>
      <c r="D2413" s="125"/>
      <c r="E2413" s="125"/>
    </row>
    <row r="2414" spans="1:5" s="137" customFormat="1" x14ac:dyDescent="0.2">
      <c r="A2414" s="80"/>
      <c r="B2414" s="124"/>
      <c r="C2414" s="125"/>
      <c r="D2414" s="125"/>
      <c r="E2414" s="125"/>
    </row>
    <row r="2415" spans="1:5" s="137" customFormat="1" x14ac:dyDescent="0.2">
      <c r="A2415" s="80"/>
      <c r="B2415" s="124"/>
      <c r="C2415" s="125"/>
      <c r="D2415" s="125"/>
      <c r="E2415" s="125"/>
    </row>
    <row r="2416" spans="1:5" s="137" customFormat="1" x14ac:dyDescent="0.2">
      <c r="A2416" s="80"/>
      <c r="B2416" s="124"/>
      <c r="C2416" s="125"/>
      <c r="D2416" s="125"/>
      <c r="E2416" s="125"/>
    </row>
    <row r="2417" spans="1:5" s="137" customFormat="1" x14ac:dyDescent="0.2">
      <c r="A2417" s="80"/>
      <c r="B2417" s="124"/>
      <c r="C2417" s="125"/>
      <c r="D2417" s="125"/>
      <c r="E2417" s="125"/>
    </row>
    <row r="2418" spans="1:5" s="137" customFormat="1" x14ac:dyDescent="0.2">
      <c r="A2418" s="80"/>
      <c r="B2418" s="124"/>
      <c r="C2418" s="125"/>
      <c r="D2418" s="125"/>
      <c r="E2418" s="125"/>
    </row>
    <row r="2419" spans="1:5" s="137" customFormat="1" x14ac:dyDescent="0.2">
      <c r="A2419" s="80"/>
      <c r="B2419" s="124"/>
      <c r="C2419" s="125"/>
      <c r="D2419" s="125"/>
      <c r="E2419" s="125"/>
    </row>
    <row r="2420" spans="1:5" s="137" customFormat="1" x14ac:dyDescent="0.2">
      <c r="A2420" s="80"/>
      <c r="B2420" s="124"/>
      <c r="C2420" s="125"/>
      <c r="D2420" s="125"/>
      <c r="E2420" s="125"/>
    </row>
    <row r="2421" spans="1:5" s="137" customFormat="1" x14ac:dyDescent="0.2">
      <c r="A2421" s="80"/>
      <c r="B2421" s="124"/>
      <c r="C2421" s="125"/>
      <c r="D2421" s="125"/>
      <c r="E2421" s="125"/>
    </row>
    <row r="2422" spans="1:5" s="137" customFormat="1" x14ac:dyDescent="0.2">
      <c r="A2422" s="80"/>
      <c r="B2422" s="124"/>
      <c r="C2422" s="125"/>
      <c r="D2422" s="125"/>
      <c r="E2422" s="125"/>
    </row>
    <row r="2423" spans="1:5" s="137" customFormat="1" x14ac:dyDescent="0.2">
      <c r="A2423" s="80"/>
      <c r="B2423" s="124"/>
      <c r="C2423" s="125"/>
      <c r="D2423" s="125"/>
      <c r="E2423" s="125"/>
    </row>
    <row r="2424" spans="1:5" s="137" customFormat="1" x14ac:dyDescent="0.2">
      <c r="A2424" s="80"/>
      <c r="B2424" s="124"/>
      <c r="C2424" s="125"/>
      <c r="D2424" s="125"/>
      <c r="E2424" s="125"/>
    </row>
    <row r="2425" spans="1:5" s="137" customFormat="1" x14ac:dyDescent="0.2">
      <c r="A2425" s="80"/>
      <c r="B2425" s="124"/>
      <c r="C2425" s="125"/>
      <c r="D2425" s="125"/>
      <c r="E2425" s="125"/>
    </row>
    <row r="2426" spans="1:5" s="137" customFormat="1" x14ac:dyDescent="0.2">
      <c r="A2426" s="80"/>
      <c r="B2426" s="124"/>
      <c r="C2426" s="125"/>
      <c r="D2426" s="125"/>
      <c r="E2426" s="125"/>
    </row>
    <row r="2427" spans="1:5" s="137" customFormat="1" x14ac:dyDescent="0.2">
      <c r="A2427" s="80"/>
      <c r="B2427" s="124"/>
      <c r="C2427" s="125"/>
      <c r="D2427" s="125"/>
      <c r="E2427" s="125"/>
    </row>
    <row r="2428" spans="1:5" s="137" customFormat="1" x14ac:dyDescent="0.2">
      <c r="A2428" s="80"/>
      <c r="B2428" s="124"/>
      <c r="C2428" s="125"/>
      <c r="D2428" s="125"/>
      <c r="E2428" s="125"/>
    </row>
    <row r="2429" spans="1:5" s="137" customFormat="1" x14ac:dyDescent="0.2">
      <c r="A2429" s="80"/>
      <c r="B2429" s="124"/>
      <c r="C2429" s="125"/>
      <c r="D2429" s="125"/>
      <c r="E2429" s="125"/>
    </row>
    <row r="2430" spans="1:5" s="137" customFormat="1" x14ac:dyDescent="0.2">
      <c r="A2430" s="80"/>
      <c r="B2430" s="124"/>
      <c r="C2430" s="125"/>
      <c r="D2430" s="125"/>
      <c r="E2430" s="125"/>
    </row>
    <row r="2431" spans="1:5" s="137" customFormat="1" x14ac:dyDescent="0.2">
      <c r="A2431" s="80"/>
      <c r="B2431" s="124"/>
      <c r="C2431" s="125"/>
      <c r="D2431" s="125"/>
      <c r="E2431" s="125"/>
    </row>
    <row r="2432" spans="1:5" s="137" customFormat="1" x14ac:dyDescent="0.2">
      <c r="A2432" s="80"/>
      <c r="B2432" s="124"/>
      <c r="C2432" s="125"/>
      <c r="D2432" s="125"/>
      <c r="E2432" s="125"/>
    </row>
    <row r="2433" spans="1:5" s="137" customFormat="1" x14ac:dyDescent="0.2">
      <c r="A2433" s="80"/>
      <c r="B2433" s="124"/>
      <c r="C2433" s="125"/>
      <c r="D2433" s="125"/>
      <c r="E2433" s="125"/>
    </row>
    <row r="2434" spans="1:5" s="137" customFormat="1" x14ac:dyDescent="0.2">
      <c r="A2434" s="80"/>
      <c r="B2434" s="124"/>
      <c r="C2434" s="125"/>
      <c r="D2434" s="125"/>
      <c r="E2434" s="125"/>
    </row>
    <row r="2435" spans="1:5" s="137" customFormat="1" x14ac:dyDescent="0.2">
      <c r="A2435" s="80"/>
      <c r="B2435" s="124"/>
      <c r="C2435" s="125"/>
      <c r="D2435" s="125"/>
      <c r="E2435" s="125"/>
    </row>
    <row r="2436" spans="1:5" s="137" customFormat="1" x14ac:dyDescent="0.2">
      <c r="A2436" s="80"/>
      <c r="B2436" s="124"/>
      <c r="C2436" s="125"/>
      <c r="D2436" s="125"/>
      <c r="E2436" s="125"/>
    </row>
    <row r="2437" spans="1:5" s="137" customFormat="1" x14ac:dyDescent="0.2">
      <c r="A2437" s="80"/>
      <c r="B2437" s="124"/>
      <c r="C2437" s="125"/>
      <c r="D2437" s="125"/>
      <c r="E2437" s="125"/>
    </row>
    <row r="2438" spans="1:5" s="137" customFormat="1" x14ac:dyDescent="0.2">
      <c r="A2438" s="80"/>
      <c r="B2438" s="124"/>
      <c r="C2438" s="125"/>
      <c r="D2438" s="125"/>
      <c r="E2438" s="125"/>
    </row>
    <row r="2439" spans="1:5" s="137" customFormat="1" x14ac:dyDescent="0.2">
      <c r="A2439" s="80"/>
      <c r="B2439" s="124"/>
      <c r="C2439" s="125"/>
      <c r="D2439" s="125"/>
      <c r="E2439" s="125"/>
    </row>
    <row r="2440" spans="1:5" s="137" customFormat="1" x14ac:dyDescent="0.2">
      <c r="A2440" s="80"/>
      <c r="B2440" s="124"/>
      <c r="C2440" s="125"/>
      <c r="D2440" s="125"/>
      <c r="E2440" s="125"/>
    </row>
    <row r="2441" spans="1:5" s="137" customFormat="1" x14ac:dyDescent="0.2">
      <c r="A2441" s="80"/>
      <c r="B2441" s="124"/>
      <c r="C2441" s="125"/>
      <c r="D2441" s="125"/>
      <c r="E2441" s="125"/>
    </row>
    <row r="2442" spans="1:5" s="137" customFormat="1" x14ac:dyDescent="0.2">
      <c r="A2442" s="80"/>
      <c r="B2442" s="124"/>
      <c r="C2442" s="125"/>
      <c r="D2442" s="125"/>
      <c r="E2442" s="125"/>
    </row>
    <row r="2443" spans="1:5" s="137" customFormat="1" x14ac:dyDescent="0.2">
      <c r="A2443" s="80"/>
      <c r="B2443" s="124"/>
      <c r="C2443" s="125"/>
      <c r="D2443" s="125"/>
      <c r="E2443" s="125"/>
    </row>
    <row r="2444" spans="1:5" s="137" customFormat="1" x14ac:dyDescent="0.2">
      <c r="A2444" s="80"/>
      <c r="B2444" s="124"/>
      <c r="C2444" s="125"/>
      <c r="D2444" s="125"/>
      <c r="E2444" s="125"/>
    </row>
    <row r="2445" spans="1:5" s="137" customFormat="1" x14ac:dyDescent="0.2">
      <c r="A2445" s="80"/>
      <c r="B2445" s="124"/>
      <c r="C2445" s="125"/>
      <c r="D2445" s="125"/>
      <c r="E2445" s="125"/>
    </row>
    <row r="2446" spans="1:5" s="137" customFormat="1" x14ac:dyDescent="0.2">
      <c r="A2446" s="80"/>
      <c r="B2446" s="124"/>
      <c r="C2446" s="125"/>
      <c r="D2446" s="125"/>
      <c r="E2446" s="125"/>
    </row>
    <row r="2447" spans="1:5" s="137" customFormat="1" x14ac:dyDescent="0.2">
      <c r="A2447" s="80"/>
      <c r="B2447" s="124"/>
      <c r="C2447" s="125"/>
      <c r="D2447" s="125"/>
      <c r="E2447" s="125"/>
    </row>
    <row r="2448" spans="1:5" s="137" customFormat="1" x14ac:dyDescent="0.2">
      <c r="A2448" s="80"/>
      <c r="B2448" s="124"/>
      <c r="C2448" s="125"/>
      <c r="D2448" s="125"/>
      <c r="E2448" s="125"/>
    </row>
    <row r="2449" spans="1:5" s="137" customFormat="1" x14ac:dyDescent="0.2">
      <c r="A2449" s="80"/>
      <c r="B2449" s="124"/>
      <c r="C2449" s="125"/>
      <c r="D2449" s="125"/>
      <c r="E2449" s="125"/>
    </row>
    <row r="2450" spans="1:5" s="137" customFormat="1" x14ac:dyDescent="0.2">
      <c r="A2450" s="80"/>
      <c r="B2450" s="124"/>
      <c r="C2450" s="125"/>
      <c r="D2450" s="125"/>
      <c r="E2450" s="125"/>
    </row>
    <row r="2451" spans="1:5" s="137" customFormat="1" x14ac:dyDescent="0.2">
      <c r="A2451" s="80"/>
      <c r="B2451" s="124"/>
      <c r="C2451" s="125"/>
      <c r="D2451" s="125"/>
      <c r="E2451" s="125"/>
    </row>
    <row r="2452" spans="1:5" s="137" customFormat="1" x14ac:dyDescent="0.2">
      <c r="A2452" s="80"/>
      <c r="B2452" s="124"/>
      <c r="C2452" s="125"/>
      <c r="D2452" s="125"/>
      <c r="E2452" s="125"/>
    </row>
    <row r="2453" spans="1:5" s="137" customFormat="1" x14ac:dyDescent="0.2">
      <c r="A2453" s="80"/>
      <c r="B2453" s="124"/>
      <c r="C2453" s="125"/>
      <c r="D2453" s="125"/>
      <c r="E2453" s="125"/>
    </row>
    <row r="2454" spans="1:5" s="137" customFormat="1" x14ac:dyDescent="0.2">
      <c r="A2454" s="80"/>
      <c r="B2454" s="124"/>
      <c r="C2454" s="125"/>
      <c r="D2454" s="125"/>
      <c r="E2454" s="125"/>
    </row>
    <row r="2455" spans="1:5" s="137" customFormat="1" x14ac:dyDescent="0.2">
      <c r="A2455" s="80"/>
      <c r="B2455" s="124"/>
      <c r="C2455" s="125"/>
      <c r="D2455" s="125"/>
      <c r="E2455" s="125"/>
    </row>
    <row r="2456" spans="1:5" s="137" customFormat="1" x14ac:dyDescent="0.2">
      <c r="A2456" s="80"/>
      <c r="B2456" s="124"/>
      <c r="C2456" s="125"/>
      <c r="D2456" s="125"/>
      <c r="E2456" s="125"/>
    </row>
    <row r="2457" spans="1:5" s="137" customFormat="1" x14ac:dyDescent="0.2">
      <c r="A2457" s="80"/>
      <c r="B2457" s="124"/>
      <c r="C2457" s="125"/>
      <c r="D2457" s="125"/>
      <c r="E2457" s="125"/>
    </row>
    <row r="2458" spans="1:5" s="137" customFormat="1" x14ac:dyDescent="0.2">
      <c r="A2458" s="80"/>
      <c r="B2458" s="124"/>
      <c r="C2458" s="125"/>
      <c r="D2458" s="125"/>
      <c r="E2458" s="125"/>
    </row>
    <row r="2459" spans="1:5" s="137" customFormat="1" x14ac:dyDescent="0.2">
      <c r="A2459" s="80"/>
      <c r="B2459" s="124"/>
      <c r="C2459" s="125"/>
      <c r="D2459" s="125"/>
      <c r="E2459" s="125"/>
    </row>
    <row r="2460" spans="1:5" s="137" customFormat="1" x14ac:dyDescent="0.2">
      <c r="A2460" s="80"/>
      <c r="B2460" s="124"/>
      <c r="C2460" s="125"/>
      <c r="D2460" s="125"/>
      <c r="E2460" s="125"/>
    </row>
    <row r="2461" spans="1:5" s="137" customFormat="1" x14ac:dyDescent="0.2">
      <c r="A2461" s="80"/>
      <c r="B2461" s="124"/>
      <c r="C2461" s="125"/>
      <c r="D2461" s="125"/>
      <c r="E2461" s="125"/>
    </row>
    <row r="2462" spans="1:5" s="137" customFormat="1" x14ac:dyDescent="0.2">
      <c r="A2462" s="80"/>
      <c r="B2462" s="124"/>
      <c r="C2462" s="125"/>
      <c r="D2462" s="125"/>
      <c r="E2462" s="125"/>
    </row>
    <row r="2463" spans="1:5" s="137" customFormat="1" x14ac:dyDescent="0.2">
      <c r="A2463" s="80"/>
      <c r="B2463" s="124"/>
      <c r="C2463" s="125"/>
      <c r="D2463" s="125"/>
      <c r="E2463" s="125"/>
    </row>
    <row r="2464" spans="1:5" s="137" customFormat="1" x14ac:dyDescent="0.2">
      <c r="A2464" s="80"/>
      <c r="B2464" s="124"/>
      <c r="C2464" s="125"/>
      <c r="D2464" s="125"/>
      <c r="E2464" s="125"/>
    </row>
    <row r="2465" spans="1:5" s="137" customFormat="1" x14ac:dyDescent="0.2">
      <c r="A2465" s="80"/>
      <c r="B2465" s="124"/>
      <c r="C2465" s="125"/>
      <c r="D2465" s="125"/>
      <c r="E2465" s="125"/>
    </row>
    <row r="2466" spans="1:5" s="137" customFormat="1" x14ac:dyDescent="0.2">
      <c r="A2466" s="80"/>
      <c r="B2466" s="124"/>
      <c r="C2466" s="125"/>
      <c r="D2466" s="125"/>
      <c r="E2466" s="125"/>
    </row>
    <row r="2467" spans="1:5" s="137" customFormat="1" x14ac:dyDescent="0.2">
      <c r="A2467" s="80"/>
      <c r="B2467" s="124"/>
      <c r="C2467" s="125"/>
      <c r="D2467" s="125"/>
      <c r="E2467" s="125"/>
    </row>
    <row r="2468" spans="1:5" s="137" customFormat="1" x14ac:dyDescent="0.2">
      <c r="A2468" s="80"/>
      <c r="B2468" s="124"/>
      <c r="C2468" s="125"/>
      <c r="D2468" s="125"/>
      <c r="E2468" s="125"/>
    </row>
    <row r="2469" spans="1:5" s="137" customFormat="1" x14ac:dyDescent="0.2">
      <c r="A2469" s="80"/>
      <c r="B2469" s="124"/>
      <c r="C2469" s="125"/>
      <c r="D2469" s="125"/>
      <c r="E2469" s="125"/>
    </row>
    <row r="2470" spans="1:5" s="137" customFormat="1" x14ac:dyDescent="0.2">
      <c r="A2470" s="80"/>
      <c r="B2470" s="124"/>
      <c r="C2470" s="125"/>
      <c r="D2470" s="125"/>
      <c r="E2470" s="125"/>
    </row>
    <row r="2471" spans="1:5" s="137" customFormat="1" x14ac:dyDescent="0.2">
      <c r="A2471" s="80"/>
      <c r="B2471" s="124"/>
      <c r="C2471" s="125"/>
      <c r="D2471" s="125"/>
      <c r="E2471" s="125"/>
    </row>
    <row r="2472" spans="1:5" s="137" customFormat="1" x14ac:dyDescent="0.2">
      <c r="A2472" s="80"/>
      <c r="B2472" s="124"/>
      <c r="C2472" s="125"/>
      <c r="D2472" s="125"/>
      <c r="E2472" s="125"/>
    </row>
    <row r="2473" spans="1:5" s="137" customFormat="1" x14ac:dyDescent="0.2">
      <c r="A2473" s="80"/>
      <c r="B2473" s="124"/>
      <c r="C2473" s="125"/>
      <c r="D2473" s="125"/>
      <c r="E2473" s="125"/>
    </row>
    <row r="2474" spans="1:5" s="137" customFormat="1" x14ac:dyDescent="0.2">
      <c r="A2474" s="80"/>
      <c r="B2474" s="124"/>
      <c r="C2474" s="125"/>
      <c r="D2474" s="125"/>
      <c r="E2474" s="125"/>
    </row>
    <row r="2475" spans="1:5" s="137" customFormat="1" x14ac:dyDescent="0.2">
      <c r="A2475" s="80"/>
      <c r="B2475" s="124"/>
      <c r="C2475" s="125"/>
      <c r="D2475" s="125"/>
      <c r="E2475" s="125"/>
    </row>
    <row r="2476" spans="1:5" s="137" customFormat="1" x14ac:dyDescent="0.2">
      <c r="A2476" s="80"/>
      <c r="B2476" s="124"/>
      <c r="C2476" s="125"/>
      <c r="D2476" s="125"/>
      <c r="E2476" s="125"/>
    </row>
    <row r="2477" spans="1:5" s="137" customFormat="1" x14ac:dyDescent="0.2">
      <c r="A2477" s="80"/>
      <c r="B2477" s="124"/>
      <c r="C2477" s="125"/>
      <c r="D2477" s="125"/>
      <c r="E2477" s="125"/>
    </row>
    <row r="2478" spans="1:5" s="137" customFormat="1" x14ac:dyDescent="0.2">
      <c r="A2478" s="80"/>
      <c r="B2478" s="124"/>
      <c r="C2478" s="125"/>
      <c r="D2478" s="125"/>
      <c r="E2478" s="125"/>
    </row>
    <row r="2479" spans="1:5" s="137" customFormat="1" x14ac:dyDescent="0.2">
      <c r="A2479" s="80"/>
      <c r="B2479" s="124"/>
      <c r="C2479" s="125"/>
      <c r="D2479" s="125"/>
      <c r="E2479" s="125"/>
    </row>
    <row r="2480" spans="1:5" s="137" customFormat="1" x14ac:dyDescent="0.2">
      <c r="A2480" s="80"/>
      <c r="B2480" s="124"/>
      <c r="C2480" s="125"/>
      <c r="D2480" s="125"/>
      <c r="E2480" s="125"/>
    </row>
    <row r="2481" spans="1:5" s="137" customFormat="1" x14ac:dyDescent="0.2">
      <c r="A2481" s="80"/>
      <c r="B2481" s="124"/>
      <c r="C2481" s="125"/>
      <c r="D2481" s="125"/>
      <c r="E2481" s="125"/>
    </row>
    <row r="2482" spans="1:5" s="137" customFormat="1" x14ac:dyDescent="0.2">
      <c r="A2482" s="80"/>
      <c r="B2482" s="124"/>
      <c r="C2482" s="125"/>
      <c r="D2482" s="125"/>
      <c r="E2482" s="125"/>
    </row>
    <row r="2483" spans="1:5" s="137" customFormat="1" x14ac:dyDescent="0.2">
      <c r="A2483" s="80"/>
      <c r="B2483" s="124"/>
      <c r="C2483" s="125"/>
      <c r="D2483" s="125"/>
      <c r="E2483" s="125"/>
    </row>
    <row r="2484" spans="1:5" s="137" customFormat="1" x14ac:dyDescent="0.2">
      <c r="A2484" s="80"/>
      <c r="B2484" s="124"/>
      <c r="C2484" s="125"/>
      <c r="D2484" s="125"/>
      <c r="E2484" s="125"/>
    </row>
    <row r="2485" spans="1:5" s="137" customFormat="1" x14ac:dyDescent="0.2">
      <c r="A2485" s="80"/>
      <c r="B2485" s="124"/>
      <c r="C2485" s="125"/>
      <c r="D2485" s="125"/>
      <c r="E2485" s="125"/>
    </row>
    <row r="2486" spans="1:5" s="137" customFormat="1" x14ac:dyDescent="0.2">
      <c r="A2486" s="80"/>
      <c r="B2486" s="124"/>
      <c r="C2486" s="125"/>
      <c r="D2486" s="125"/>
      <c r="E2486" s="125"/>
    </row>
    <row r="2487" spans="1:5" s="137" customFormat="1" x14ac:dyDescent="0.2">
      <c r="A2487" s="80"/>
      <c r="B2487" s="124"/>
      <c r="C2487" s="125"/>
      <c r="D2487" s="125"/>
      <c r="E2487" s="125"/>
    </row>
    <row r="2488" spans="1:5" s="137" customFormat="1" x14ac:dyDescent="0.2">
      <c r="A2488" s="80"/>
      <c r="B2488" s="124"/>
      <c r="C2488" s="125"/>
      <c r="D2488" s="125"/>
      <c r="E2488" s="125"/>
    </row>
    <row r="2489" spans="1:5" s="137" customFormat="1" x14ac:dyDescent="0.2">
      <c r="A2489" s="80"/>
      <c r="B2489" s="124"/>
      <c r="C2489" s="125"/>
      <c r="D2489" s="125"/>
      <c r="E2489" s="125"/>
    </row>
    <row r="2490" spans="1:5" s="137" customFormat="1" x14ac:dyDescent="0.2">
      <c r="A2490" s="80"/>
      <c r="B2490" s="124"/>
      <c r="C2490" s="125"/>
      <c r="D2490" s="125"/>
      <c r="E2490" s="125"/>
    </row>
    <row r="2491" spans="1:5" s="137" customFormat="1" x14ac:dyDescent="0.2">
      <c r="A2491" s="80"/>
      <c r="B2491" s="124"/>
      <c r="C2491" s="125"/>
      <c r="D2491" s="125"/>
      <c r="E2491" s="125"/>
    </row>
    <row r="2492" spans="1:5" s="137" customFormat="1" x14ac:dyDescent="0.2">
      <c r="A2492" s="80"/>
      <c r="B2492" s="124"/>
      <c r="C2492" s="125"/>
      <c r="D2492" s="125"/>
      <c r="E2492" s="125"/>
    </row>
    <row r="2493" spans="1:5" s="137" customFormat="1" x14ac:dyDescent="0.2">
      <c r="A2493" s="80"/>
      <c r="B2493" s="124"/>
      <c r="C2493" s="125"/>
      <c r="D2493" s="125"/>
      <c r="E2493" s="125"/>
    </row>
    <row r="2494" spans="1:5" s="137" customFormat="1" x14ac:dyDescent="0.2">
      <c r="A2494" s="80"/>
      <c r="B2494" s="124"/>
      <c r="C2494" s="125"/>
      <c r="D2494" s="125"/>
      <c r="E2494" s="125"/>
    </row>
    <row r="2495" spans="1:5" s="137" customFormat="1" x14ac:dyDescent="0.2">
      <c r="A2495" s="80"/>
      <c r="B2495" s="124"/>
      <c r="C2495" s="125"/>
      <c r="D2495" s="125"/>
      <c r="E2495" s="125"/>
    </row>
    <row r="2496" spans="1:5" s="137" customFormat="1" x14ac:dyDescent="0.2">
      <c r="A2496" s="80"/>
      <c r="B2496" s="124"/>
      <c r="C2496" s="125"/>
      <c r="D2496" s="125"/>
      <c r="E2496" s="125"/>
    </row>
    <row r="2497" spans="1:5" s="137" customFormat="1" x14ac:dyDescent="0.2">
      <c r="A2497" s="80"/>
      <c r="B2497" s="124"/>
      <c r="C2497" s="125"/>
      <c r="D2497" s="125"/>
      <c r="E2497" s="125"/>
    </row>
    <row r="2498" spans="1:5" s="137" customFormat="1" x14ac:dyDescent="0.2">
      <c r="A2498" s="80"/>
      <c r="B2498" s="124"/>
      <c r="C2498" s="125"/>
      <c r="D2498" s="125"/>
      <c r="E2498" s="125"/>
    </row>
    <row r="2499" spans="1:5" s="137" customFormat="1" x14ac:dyDescent="0.2">
      <c r="A2499" s="80"/>
      <c r="B2499" s="124"/>
      <c r="C2499" s="125"/>
      <c r="D2499" s="125"/>
      <c r="E2499" s="125"/>
    </row>
    <row r="2500" spans="1:5" s="137" customFormat="1" x14ac:dyDescent="0.2">
      <c r="A2500" s="80"/>
      <c r="B2500" s="124"/>
      <c r="C2500" s="125"/>
      <c r="D2500" s="125"/>
      <c r="E2500" s="125"/>
    </row>
    <row r="2501" spans="1:5" s="137" customFormat="1" x14ac:dyDescent="0.2">
      <c r="A2501" s="80"/>
      <c r="B2501" s="124"/>
      <c r="C2501" s="125"/>
      <c r="D2501" s="125"/>
      <c r="E2501" s="125"/>
    </row>
    <row r="2502" spans="1:5" s="137" customFormat="1" x14ac:dyDescent="0.2">
      <c r="A2502" s="80"/>
      <c r="B2502" s="124"/>
      <c r="C2502" s="125"/>
      <c r="D2502" s="125"/>
      <c r="E2502" s="125"/>
    </row>
    <row r="2503" spans="1:5" s="137" customFormat="1" x14ac:dyDescent="0.2">
      <c r="A2503" s="80"/>
      <c r="B2503" s="124"/>
      <c r="C2503" s="125"/>
      <c r="D2503" s="125"/>
      <c r="E2503" s="125"/>
    </row>
    <row r="2504" spans="1:5" s="137" customFormat="1" x14ac:dyDescent="0.2">
      <c r="A2504" s="80"/>
      <c r="B2504" s="124"/>
      <c r="C2504" s="125"/>
      <c r="D2504" s="125"/>
      <c r="E2504" s="125"/>
    </row>
    <row r="2505" spans="1:5" s="137" customFormat="1" x14ac:dyDescent="0.2">
      <c r="A2505" s="80"/>
      <c r="B2505" s="124"/>
      <c r="C2505" s="125"/>
      <c r="D2505" s="125"/>
      <c r="E2505" s="125"/>
    </row>
    <row r="2506" spans="1:5" s="137" customFormat="1" x14ac:dyDescent="0.2">
      <c r="A2506" s="80"/>
      <c r="B2506" s="124"/>
      <c r="C2506" s="125"/>
      <c r="D2506" s="125"/>
      <c r="E2506" s="125"/>
    </row>
    <row r="2507" spans="1:5" s="137" customFormat="1" x14ac:dyDescent="0.2">
      <c r="A2507" s="80"/>
      <c r="B2507" s="124"/>
      <c r="C2507" s="125"/>
      <c r="D2507" s="125"/>
      <c r="E2507" s="125"/>
    </row>
    <row r="2508" spans="1:5" s="137" customFormat="1" x14ac:dyDescent="0.2">
      <c r="A2508" s="80"/>
      <c r="B2508" s="124"/>
      <c r="C2508" s="125"/>
      <c r="D2508" s="125"/>
      <c r="E2508" s="125"/>
    </row>
    <row r="2509" spans="1:5" s="137" customFormat="1" x14ac:dyDescent="0.2">
      <c r="A2509" s="80"/>
      <c r="B2509" s="124"/>
      <c r="C2509" s="125"/>
      <c r="D2509" s="125"/>
      <c r="E2509" s="125"/>
    </row>
    <row r="2510" spans="1:5" s="137" customFormat="1" x14ac:dyDescent="0.2">
      <c r="A2510" s="80"/>
      <c r="B2510" s="124"/>
      <c r="C2510" s="125"/>
      <c r="D2510" s="125"/>
      <c r="E2510" s="125"/>
    </row>
    <row r="2511" spans="1:5" s="137" customFormat="1" x14ac:dyDescent="0.2">
      <c r="A2511" s="80"/>
      <c r="B2511" s="124"/>
      <c r="C2511" s="125"/>
      <c r="D2511" s="125"/>
      <c r="E2511" s="125"/>
    </row>
    <row r="2512" spans="1:5" s="137" customFormat="1" x14ac:dyDescent="0.2">
      <c r="A2512" s="80"/>
      <c r="B2512" s="124"/>
      <c r="C2512" s="125"/>
      <c r="D2512" s="125"/>
      <c r="E2512" s="125"/>
    </row>
    <row r="2513" spans="1:5" s="137" customFormat="1" x14ac:dyDescent="0.2">
      <c r="A2513" s="80"/>
      <c r="B2513" s="124"/>
      <c r="C2513" s="125"/>
      <c r="D2513" s="125"/>
      <c r="E2513" s="125"/>
    </row>
    <row r="2514" spans="1:5" s="137" customFormat="1" x14ac:dyDescent="0.2">
      <c r="A2514" s="80"/>
      <c r="B2514" s="124"/>
      <c r="C2514" s="125"/>
      <c r="D2514" s="125"/>
      <c r="E2514" s="125"/>
    </row>
    <row r="2515" spans="1:5" s="137" customFormat="1" x14ac:dyDescent="0.2">
      <c r="A2515" s="80"/>
      <c r="B2515" s="124"/>
      <c r="C2515" s="125"/>
      <c r="D2515" s="125"/>
      <c r="E2515" s="125"/>
    </row>
    <row r="2516" spans="1:5" s="137" customFormat="1" x14ac:dyDescent="0.2">
      <c r="A2516" s="80"/>
      <c r="B2516" s="124"/>
      <c r="C2516" s="125"/>
      <c r="D2516" s="125"/>
      <c r="E2516" s="125"/>
    </row>
    <row r="2517" spans="1:5" s="137" customFormat="1" x14ac:dyDescent="0.2">
      <c r="A2517" s="80"/>
      <c r="B2517" s="124"/>
      <c r="C2517" s="125"/>
      <c r="D2517" s="125"/>
      <c r="E2517" s="125"/>
    </row>
    <row r="2518" spans="1:5" s="137" customFormat="1" x14ac:dyDescent="0.2">
      <c r="A2518" s="80"/>
      <c r="B2518" s="124"/>
      <c r="C2518" s="125"/>
      <c r="D2518" s="125"/>
      <c r="E2518" s="125"/>
    </row>
    <row r="2519" spans="1:5" s="137" customFormat="1" x14ac:dyDescent="0.2">
      <c r="A2519" s="80"/>
      <c r="B2519" s="124"/>
      <c r="C2519" s="125"/>
      <c r="D2519" s="125"/>
      <c r="E2519" s="125"/>
    </row>
    <row r="2520" spans="1:5" s="137" customFormat="1" x14ac:dyDescent="0.2">
      <c r="A2520" s="80"/>
      <c r="B2520" s="124"/>
      <c r="C2520" s="125"/>
      <c r="D2520" s="125"/>
      <c r="E2520" s="125"/>
    </row>
    <row r="2521" spans="1:5" s="137" customFormat="1" x14ac:dyDescent="0.2">
      <c r="A2521" s="80"/>
      <c r="B2521" s="124"/>
      <c r="C2521" s="125"/>
      <c r="D2521" s="125"/>
      <c r="E2521" s="125"/>
    </row>
    <row r="2522" spans="1:5" s="137" customFormat="1" x14ac:dyDescent="0.2">
      <c r="A2522" s="80"/>
      <c r="B2522" s="124"/>
      <c r="C2522" s="125"/>
      <c r="D2522" s="125"/>
      <c r="E2522" s="125"/>
    </row>
    <row r="2523" spans="1:5" s="137" customFormat="1" x14ac:dyDescent="0.2">
      <c r="A2523" s="80"/>
      <c r="B2523" s="124"/>
      <c r="C2523" s="125"/>
      <c r="D2523" s="125"/>
      <c r="E2523" s="125"/>
    </row>
    <row r="2524" spans="1:5" s="137" customFormat="1" x14ac:dyDescent="0.2">
      <c r="A2524" s="80"/>
      <c r="B2524" s="124"/>
      <c r="C2524" s="125"/>
      <c r="D2524" s="125"/>
      <c r="E2524" s="125"/>
    </row>
    <row r="2525" spans="1:5" s="137" customFormat="1" x14ac:dyDescent="0.2">
      <c r="A2525" s="80"/>
      <c r="B2525" s="124"/>
      <c r="C2525" s="125"/>
      <c r="D2525" s="125"/>
      <c r="E2525" s="125"/>
    </row>
    <row r="2526" spans="1:5" s="137" customFormat="1" x14ac:dyDescent="0.2">
      <c r="A2526" s="80"/>
      <c r="B2526" s="124"/>
      <c r="C2526" s="125"/>
      <c r="D2526" s="125"/>
      <c r="E2526" s="125"/>
    </row>
    <row r="2527" spans="1:5" s="137" customFormat="1" x14ac:dyDescent="0.2">
      <c r="A2527" s="80"/>
      <c r="B2527" s="124"/>
      <c r="C2527" s="125"/>
      <c r="D2527" s="125"/>
      <c r="E2527" s="125"/>
    </row>
    <row r="2528" spans="1:5" s="137" customFormat="1" x14ac:dyDescent="0.2">
      <c r="A2528" s="80"/>
      <c r="B2528" s="124"/>
      <c r="C2528" s="125"/>
      <c r="D2528" s="125"/>
      <c r="E2528" s="125"/>
    </row>
    <row r="2529" spans="1:5" s="137" customFormat="1" x14ac:dyDescent="0.2">
      <c r="A2529" s="80"/>
      <c r="B2529" s="124"/>
      <c r="C2529" s="125"/>
      <c r="D2529" s="125"/>
      <c r="E2529" s="125"/>
    </row>
    <row r="2530" spans="1:5" s="137" customFormat="1" x14ac:dyDescent="0.2">
      <c r="A2530" s="80"/>
      <c r="B2530" s="124"/>
      <c r="C2530" s="125"/>
      <c r="D2530" s="125"/>
      <c r="E2530" s="125"/>
    </row>
    <row r="2531" spans="1:5" s="137" customFormat="1" x14ac:dyDescent="0.2">
      <c r="A2531" s="80"/>
      <c r="B2531" s="124"/>
      <c r="C2531" s="125"/>
      <c r="D2531" s="125"/>
      <c r="E2531" s="125"/>
    </row>
    <row r="2532" spans="1:5" s="137" customFormat="1" x14ac:dyDescent="0.2">
      <c r="A2532" s="80"/>
      <c r="B2532" s="124"/>
      <c r="C2532" s="125"/>
      <c r="D2532" s="125"/>
      <c r="E2532" s="125"/>
    </row>
    <row r="2533" spans="1:5" s="137" customFormat="1" x14ac:dyDescent="0.2">
      <c r="A2533" s="80"/>
      <c r="B2533" s="124"/>
      <c r="C2533" s="125"/>
      <c r="D2533" s="125"/>
      <c r="E2533" s="125"/>
    </row>
    <row r="2534" spans="1:5" s="137" customFormat="1" x14ac:dyDescent="0.2">
      <c r="A2534" s="80"/>
      <c r="B2534" s="124"/>
      <c r="C2534" s="125"/>
      <c r="D2534" s="125"/>
      <c r="E2534" s="125"/>
    </row>
    <row r="2535" spans="1:5" s="137" customFormat="1" x14ac:dyDescent="0.2">
      <c r="A2535" s="80"/>
      <c r="B2535" s="124"/>
      <c r="C2535" s="125"/>
      <c r="D2535" s="125"/>
      <c r="E2535" s="125"/>
    </row>
    <row r="2536" spans="1:5" s="137" customFormat="1" x14ac:dyDescent="0.2">
      <c r="A2536" s="80"/>
      <c r="B2536" s="124"/>
      <c r="C2536" s="125"/>
      <c r="D2536" s="125"/>
      <c r="E2536" s="125"/>
    </row>
    <row r="2537" spans="1:5" s="137" customFormat="1" x14ac:dyDescent="0.2">
      <c r="A2537" s="80"/>
      <c r="B2537" s="124"/>
      <c r="C2537" s="125"/>
      <c r="D2537" s="125"/>
      <c r="E2537" s="125"/>
    </row>
    <row r="2538" spans="1:5" s="137" customFormat="1" x14ac:dyDescent="0.2">
      <c r="A2538" s="80"/>
      <c r="B2538" s="124"/>
      <c r="C2538" s="125"/>
      <c r="D2538" s="125"/>
      <c r="E2538" s="125"/>
    </row>
    <row r="2539" spans="1:5" s="137" customFormat="1" x14ac:dyDescent="0.2">
      <c r="A2539" s="80"/>
      <c r="B2539" s="124"/>
      <c r="C2539" s="125"/>
      <c r="D2539" s="125"/>
      <c r="E2539" s="125"/>
    </row>
    <row r="2540" spans="1:5" s="137" customFormat="1" x14ac:dyDescent="0.2">
      <c r="A2540" s="80"/>
      <c r="B2540" s="124"/>
      <c r="C2540" s="125"/>
      <c r="D2540" s="125"/>
      <c r="E2540" s="125"/>
    </row>
    <row r="2541" spans="1:5" s="137" customFormat="1" x14ac:dyDescent="0.2">
      <c r="A2541" s="80"/>
      <c r="B2541" s="124"/>
      <c r="C2541" s="125"/>
      <c r="D2541" s="125"/>
      <c r="E2541" s="125"/>
    </row>
    <row r="2542" spans="1:5" s="137" customFormat="1" x14ac:dyDescent="0.2">
      <c r="A2542" s="80"/>
      <c r="B2542" s="124"/>
      <c r="C2542" s="125"/>
      <c r="D2542" s="125"/>
      <c r="E2542" s="125"/>
    </row>
    <row r="2543" spans="1:5" s="137" customFormat="1" x14ac:dyDescent="0.2">
      <c r="A2543" s="80"/>
      <c r="B2543" s="124"/>
      <c r="C2543" s="125"/>
      <c r="D2543" s="125"/>
      <c r="E2543" s="125"/>
    </row>
    <row r="2544" spans="1:5" s="137" customFormat="1" x14ac:dyDescent="0.2">
      <c r="A2544" s="80"/>
      <c r="B2544" s="124"/>
      <c r="C2544" s="125"/>
      <c r="D2544" s="125"/>
      <c r="E2544" s="125"/>
    </row>
    <row r="2545" spans="1:5" s="137" customFormat="1" x14ac:dyDescent="0.2">
      <c r="A2545" s="80"/>
      <c r="B2545" s="124"/>
      <c r="C2545" s="125"/>
      <c r="D2545" s="125"/>
      <c r="E2545" s="125"/>
    </row>
    <row r="2546" spans="1:5" s="137" customFormat="1" x14ac:dyDescent="0.2">
      <c r="A2546" s="80"/>
      <c r="B2546" s="124"/>
      <c r="C2546" s="125"/>
      <c r="D2546" s="125"/>
      <c r="E2546" s="125"/>
    </row>
    <row r="2547" spans="1:5" s="137" customFormat="1" x14ac:dyDescent="0.2">
      <c r="A2547" s="80"/>
      <c r="B2547" s="124"/>
      <c r="C2547" s="125"/>
      <c r="D2547" s="125"/>
      <c r="E2547" s="125"/>
    </row>
    <row r="2548" spans="1:5" s="137" customFormat="1" x14ac:dyDescent="0.2">
      <c r="A2548" s="80"/>
      <c r="B2548" s="124"/>
      <c r="C2548" s="125"/>
      <c r="D2548" s="125"/>
      <c r="E2548" s="125"/>
    </row>
    <row r="2549" spans="1:5" s="137" customFormat="1" x14ac:dyDescent="0.2">
      <c r="A2549" s="80"/>
      <c r="B2549" s="124"/>
      <c r="C2549" s="125"/>
      <c r="D2549" s="125"/>
      <c r="E2549" s="125"/>
    </row>
    <row r="2550" spans="1:5" s="137" customFormat="1" x14ac:dyDescent="0.2">
      <c r="A2550" s="80"/>
      <c r="B2550" s="124"/>
      <c r="C2550" s="125"/>
      <c r="D2550" s="125"/>
      <c r="E2550" s="125"/>
    </row>
    <row r="2551" spans="1:5" s="137" customFormat="1" x14ac:dyDescent="0.2">
      <c r="A2551" s="80"/>
      <c r="B2551" s="124"/>
      <c r="C2551" s="125"/>
      <c r="D2551" s="125"/>
      <c r="E2551" s="125"/>
    </row>
    <row r="2552" spans="1:5" s="137" customFormat="1" x14ac:dyDescent="0.2">
      <c r="A2552" s="80"/>
      <c r="B2552" s="124"/>
      <c r="C2552" s="125"/>
      <c r="D2552" s="125"/>
      <c r="E2552" s="125"/>
    </row>
    <row r="2553" spans="1:5" s="137" customFormat="1" x14ac:dyDescent="0.2">
      <c r="A2553" s="80"/>
      <c r="B2553" s="124"/>
      <c r="C2553" s="125"/>
      <c r="D2553" s="125"/>
      <c r="E2553" s="125"/>
    </row>
    <row r="2554" spans="1:5" s="137" customFormat="1" x14ac:dyDescent="0.2">
      <c r="A2554" s="80"/>
      <c r="B2554" s="124"/>
      <c r="C2554" s="125"/>
      <c r="D2554" s="125"/>
      <c r="E2554" s="125"/>
    </row>
    <row r="2555" spans="1:5" s="137" customFormat="1" x14ac:dyDescent="0.2">
      <c r="A2555" s="80"/>
      <c r="B2555" s="124"/>
      <c r="C2555" s="125"/>
      <c r="D2555" s="125"/>
      <c r="E2555" s="125"/>
    </row>
    <row r="2556" spans="1:5" s="137" customFormat="1" x14ac:dyDescent="0.2">
      <c r="A2556" s="80"/>
      <c r="B2556" s="124"/>
      <c r="C2556" s="125"/>
      <c r="D2556" s="125"/>
      <c r="E2556" s="125"/>
    </row>
    <row r="2557" spans="1:5" s="137" customFormat="1" x14ac:dyDescent="0.2">
      <c r="A2557" s="80"/>
      <c r="B2557" s="124"/>
      <c r="C2557" s="125"/>
      <c r="D2557" s="125"/>
      <c r="E2557" s="125"/>
    </row>
    <row r="2558" spans="1:5" s="137" customFormat="1" x14ac:dyDescent="0.2">
      <c r="A2558" s="80"/>
      <c r="B2558" s="124"/>
      <c r="C2558" s="125"/>
      <c r="D2558" s="125"/>
      <c r="E2558" s="125"/>
    </row>
    <row r="2559" spans="1:5" s="137" customFormat="1" x14ac:dyDescent="0.2">
      <c r="A2559" s="80"/>
      <c r="B2559" s="124"/>
      <c r="C2559" s="125"/>
      <c r="D2559" s="125"/>
      <c r="E2559" s="125"/>
    </row>
    <row r="2560" spans="1:5" s="137" customFormat="1" x14ac:dyDescent="0.2">
      <c r="A2560" s="80"/>
      <c r="B2560" s="124"/>
      <c r="C2560" s="125"/>
      <c r="D2560" s="125"/>
      <c r="E2560" s="125"/>
    </row>
    <row r="2561" spans="1:5" s="137" customFormat="1" x14ac:dyDescent="0.2">
      <c r="A2561" s="80"/>
      <c r="B2561" s="124"/>
      <c r="C2561" s="125"/>
      <c r="D2561" s="125"/>
      <c r="E2561" s="125"/>
    </row>
    <row r="2562" spans="1:5" s="137" customFormat="1" x14ac:dyDescent="0.2">
      <c r="A2562" s="80"/>
      <c r="B2562" s="124"/>
      <c r="C2562" s="125"/>
      <c r="D2562" s="125"/>
      <c r="E2562" s="125"/>
    </row>
    <row r="2563" spans="1:5" s="137" customFormat="1" x14ac:dyDescent="0.2">
      <c r="A2563" s="80"/>
      <c r="B2563" s="124"/>
      <c r="C2563" s="125"/>
      <c r="D2563" s="125"/>
      <c r="E2563" s="125"/>
    </row>
    <row r="2564" spans="1:5" s="137" customFormat="1" x14ac:dyDescent="0.2">
      <c r="A2564" s="80"/>
      <c r="B2564" s="124"/>
      <c r="C2564" s="125"/>
      <c r="D2564" s="125"/>
      <c r="E2564" s="125"/>
    </row>
    <row r="2565" spans="1:5" s="137" customFormat="1" x14ac:dyDescent="0.2">
      <c r="A2565" s="80"/>
      <c r="B2565" s="124"/>
      <c r="C2565" s="125"/>
      <c r="D2565" s="125"/>
      <c r="E2565" s="125"/>
    </row>
    <row r="2566" spans="1:5" s="137" customFormat="1" x14ac:dyDescent="0.2">
      <c r="A2566" s="80"/>
      <c r="B2566" s="124"/>
      <c r="C2566" s="125"/>
      <c r="D2566" s="125"/>
      <c r="E2566" s="125"/>
    </row>
    <row r="2567" spans="1:5" s="137" customFormat="1" x14ac:dyDescent="0.2">
      <c r="A2567" s="80"/>
      <c r="B2567" s="124"/>
      <c r="C2567" s="125"/>
      <c r="D2567" s="125"/>
      <c r="E2567" s="125"/>
    </row>
    <row r="2568" spans="1:5" s="137" customFormat="1" x14ac:dyDescent="0.2">
      <c r="A2568" s="80"/>
      <c r="B2568" s="124"/>
      <c r="C2568" s="125"/>
      <c r="D2568" s="125"/>
      <c r="E2568" s="125"/>
    </row>
    <row r="2569" spans="1:5" s="137" customFormat="1" x14ac:dyDescent="0.2">
      <c r="A2569" s="80"/>
      <c r="B2569" s="124"/>
      <c r="C2569" s="125"/>
      <c r="D2569" s="125"/>
      <c r="E2569" s="125"/>
    </row>
    <row r="2570" spans="1:5" s="137" customFormat="1" x14ac:dyDescent="0.2">
      <c r="A2570" s="80"/>
      <c r="B2570" s="124"/>
      <c r="C2570" s="125"/>
      <c r="D2570" s="125"/>
      <c r="E2570" s="125"/>
    </row>
    <row r="2571" spans="1:5" s="137" customFormat="1" x14ac:dyDescent="0.2">
      <c r="A2571" s="80"/>
      <c r="B2571" s="124"/>
      <c r="C2571" s="125"/>
      <c r="D2571" s="125"/>
      <c r="E2571" s="125"/>
    </row>
    <row r="2572" spans="1:5" s="137" customFormat="1" x14ac:dyDescent="0.2">
      <c r="A2572" s="80"/>
      <c r="B2572" s="124"/>
      <c r="C2572" s="125"/>
      <c r="D2572" s="125"/>
      <c r="E2572" s="125"/>
    </row>
    <row r="2573" spans="1:5" s="137" customFormat="1" x14ac:dyDescent="0.2">
      <c r="A2573" s="80"/>
      <c r="B2573" s="124"/>
      <c r="C2573" s="125"/>
      <c r="D2573" s="125"/>
      <c r="E2573" s="125"/>
    </row>
    <row r="2574" spans="1:5" s="137" customFormat="1" x14ac:dyDescent="0.2">
      <c r="A2574" s="80"/>
      <c r="B2574" s="124"/>
      <c r="C2574" s="125"/>
      <c r="D2574" s="125"/>
      <c r="E2574" s="125"/>
    </row>
    <row r="2575" spans="1:5" s="137" customFormat="1" x14ac:dyDescent="0.2">
      <c r="A2575" s="80"/>
      <c r="B2575" s="124"/>
      <c r="C2575" s="125"/>
      <c r="D2575" s="125"/>
      <c r="E2575" s="125"/>
    </row>
    <row r="2576" spans="1:5" s="137" customFormat="1" x14ac:dyDescent="0.2">
      <c r="A2576" s="80"/>
      <c r="B2576" s="124"/>
      <c r="C2576" s="125"/>
      <c r="D2576" s="125"/>
      <c r="E2576" s="125"/>
    </row>
    <row r="2577" spans="1:5" s="137" customFormat="1" x14ac:dyDescent="0.2">
      <c r="A2577" s="80"/>
      <c r="B2577" s="124"/>
      <c r="C2577" s="125"/>
      <c r="D2577" s="125"/>
      <c r="E2577" s="125"/>
    </row>
    <row r="2578" spans="1:5" s="137" customFormat="1" x14ac:dyDescent="0.2">
      <c r="A2578" s="80"/>
      <c r="B2578" s="124"/>
      <c r="C2578" s="125"/>
      <c r="D2578" s="125"/>
      <c r="E2578" s="125"/>
    </row>
    <row r="2579" spans="1:5" s="137" customFormat="1" x14ac:dyDescent="0.2">
      <c r="A2579" s="80"/>
      <c r="B2579" s="124"/>
      <c r="C2579" s="125"/>
      <c r="D2579" s="125"/>
      <c r="E2579" s="125"/>
    </row>
    <row r="2580" spans="1:5" s="137" customFormat="1" x14ac:dyDescent="0.2">
      <c r="A2580" s="80"/>
      <c r="B2580" s="124"/>
      <c r="C2580" s="125"/>
      <c r="D2580" s="125"/>
      <c r="E2580" s="125"/>
    </row>
    <row r="2581" spans="1:5" s="137" customFormat="1" x14ac:dyDescent="0.2">
      <c r="A2581" s="80"/>
      <c r="B2581" s="124"/>
      <c r="C2581" s="125"/>
      <c r="D2581" s="125"/>
      <c r="E2581" s="125"/>
    </row>
    <row r="2582" spans="1:5" s="137" customFormat="1" x14ac:dyDescent="0.2">
      <c r="A2582" s="80"/>
      <c r="B2582" s="124"/>
      <c r="C2582" s="125"/>
      <c r="D2582" s="125"/>
      <c r="E2582" s="125"/>
    </row>
    <row r="2583" spans="1:5" s="137" customFormat="1" x14ac:dyDescent="0.2">
      <c r="A2583" s="80"/>
      <c r="B2583" s="124"/>
      <c r="C2583" s="125"/>
      <c r="D2583" s="125"/>
      <c r="E2583" s="125"/>
    </row>
    <row r="2584" spans="1:5" s="137" customFormat="1" x14ac:dyDescent="0.2">
      <c r="A2584" s="80"/>
      <c r="B2584" s="124"/>
      <c r="C2584" s="125"/>
      <c r="D2584" s="125"/>
      <c r="E2584" s="125"/>
    </row>
    <row r="2585" spans="1:5" s="137" customFormat="1" x14ac:dyDescent="0.2">
      <c r="A2585" s="80"/>
      <c r="B2585" s="124"/>
      <c r="C2585" s="125"/>
      <c r="D2585" s="125"/>
      <c r="E2585" s="125"/>
    </row>
    <row r="2586" spans="1:5" s="137" customFormat="1" x14ac:dyDescent="0.2">
      <c r="A2586" s="80"/>
      <c r="B2586" s="124"/>
      <c r="C2586" s="125"/>
      <c r="D2586" s="125"/>
      <c r="E2586" s="125"/>
    </row>
    <row r="2587" spans="1:5" s="137" customFormat="1" x14ac:dyDescent="0.2">
      <c r="A2587" s="80"/>
      <c r="B2587" s="124"/>
      <c r="C2587" s="125"/>
      <c r="D2587" s="125"/>
      <c r="E2587" s="125"/>
    </row>
    <row r="2588" spans="1:5" s="137" customFormat="1" x14ac:dyDescent="0.2">
      <c r="A2588" s="80"/>
      <c r="B2588" s="124"/>
      <c r="C2588" s="125"/>
      <c r="D2588" s="125"/>
      <c r="E2588" s="125"/>
    </row>
    <row r="2589" spans="1:5" s="137" customFormat="1" x14ac:dyDescent="0.2">
      <c r="A2589" s="80"/>
      <c r="B2589" s="124"/>
      <c r="C2589" s="125"/>
      <c r="D2589" s="125"/>
      <c r="E2589" s="125"/>
    </row>
    <row r="2590" spans="1:5" s="137" customFormat="1" x14ac:dyDescent="0.2">
      <c r="A2590" s="80"/>
      <c r="B2590" s="124"/>
      <c r="C2590" s="125"/>
      <c r="D2590" s="125"/>
      <c r="E2590" s="125"/>
    </row>
    <row r="2591" spans="1:5" s="137" customFormat="1" x14ac:dyDescent="0.2">
      <c r="A2591" s="80"/>
      <c r="B2591" s="124"/>
      <c r="C2591" s="125"/>
      <c r="D2591" s="125"/>
      <c r="E2591" s="125"/>
    </row>
    <row r="2592" spans="1:5" s="137" customFormat="1" x14ac:dyDescent="0.2">
      <c r="A2592" s="80"/>
      <c r="B2592" s="124"/>
      <c r="C2592" s="125"/>
      <c r="D2592" s="125"/>
      <c r="E2592" s="125"/>
    </row>
    <row r="2593" spans="1:5" s="137" customFormat="1" x14ac:dyDescent="0.2">
      <c r="A2593" s="80"/>
      <c r="B2593" s="124"/>
      <c r="C2593" s="125"/>
      <c r="D2593" s="125"/>
      <c r="E2593" s="125"/>
    </row>
    <row r="2594" spans="1:5" s="137" customFormat="1" x14ac:dyDescent="0.2">
      <c r="A2594" s="80"/>
      <c r="B2594" s="124"/>
      <c r="C2594" s="125"/>
      <c r="D2594" s="125"/>
      <c r="E2594" s="125"/>
    </row>
    <row r="2595" spans="1:5" s="137" customFormat="1" x14ac:dyDescent="0.2">
      <c r="A2595" s="80"/>
      <c r="B2595" s="124"/>
      <c r="C2595" s="125"/>
      <c r="D2595" s="125"/>
      <c r="E2595" s="125"/>
    </row>
    <row r="2596" spans="1:5" s="137" customFormat="1" x14ac:dyDescent="0.2">
      <c r="A2596" s="80"/>
      <c r="B2596" s="124"/>
      <c r="C2596" s="125"/>
      <c r="D2596" s="125"/>
      <c r="E2596" s="125"/>
    </row>
    <row r="2597" spans="1:5" s="137" customFormat="1" x14ac:dyDescent="0.2">
      <c r="A2597" s="80"/>
      <c r="B2597" s="124"/>
      <c r="C2597" s="125"/>
      <c r="D2597" s="125"/>
      <c r="E2597" s="125"/>
    </row>
    <row r="2598" spans="1:5" s="137" customFormat="1" x14ac:dyDescent="0.2">
      <c r="A2598" s="80"/>
      <c r="B2598" s="124"/>
      <c r="C2598" s="125"/>
      <c r="D2598" s="125"/>
      <c r="E2598" s="125"/>
    </row>
    <row r="2599" spans="1:5" s="137" customFormat="1" x14ac:dyDescent="0.2">
      <c r="A2599" s="80"/>
      <c r="B2599" s="124"/>
      <c r="C2599" s="125"/>
      <c r="D2599" s="125"/>
      <c r="E2599" s="125"/>
    </row>
    <row r="2600" spans="1:5" s="137" customFormat="1" x14ac:dyDescent="0.2">
      <c r="A2600" s="80"/>
      <c r="B2600" s="124"/>
      <c r="C2600" s="125"/>
      <c r="D2600" s="125"/>
      <c r="E2600" s="125"/>
    </row>
    <row r="2601" spans="1:5" s="137" customFormat="1" x14ac:dyDescent="0.2">
      <c r="A2601" s="80"/>
      <c r="B2601" s="124"/>
      <c r="C2601" s="125"/>
      <c r="D2601" s="125"/>
      <c r="E2601" s="125"/>
    </row>
    <row r="2602" spans="1:5" s="137" customFormat="1" x14ac:dyDescent="0.2">
      <c r="A2602" s="80"/>
      <c r="B2602" s="124"/>
      <c r="C2602" s="125"/>
      <c r="D2602" s="125"/>
      <c r="E2602" s="125"/>
    </row>
    <row r="2603" spans="1:5" s="137" customFormat="1" x14ac:dyDescent="0.2">
      <c r="A2603" s="80"/>
      <c r="B2603" s="124"/>
      <c r="C2603" s="125"/>
      <c r="D2603" s="125"/>
      <c r="E2603" s="125"/>
    </row>
  </sheetData>
  <mergeCells count="4">
    <mergeCell ref="A1:E1"/>
    <mergeCell ref="A3:E3"/>
    <mergeCell ref="A5:E5"/>
    <mergeCell ref="A37:E44"/>
  </mergeCells>
  <pageMargins left="0.78740157499999996" right="0.78740157499999996" top="0.984251969" bottom="0.984251969" header="0.4921259845" footer="0.4921259845"/>
  <pageSetup paperSize="9" scale="70" orientation="portrait" horizontalDpi="4294967294" verticalDpi="300" r:id="rId1"/>
  <headerFooter alignWithMargins="0">
    <oddFooter>Stránka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734"/>
  <sheetViews>
    <sheetView showGridLines="0" workbookViewId="0">
      <pane ySplit="1" topLeftCell="A198" activePane="bottomLeft" state="frozen"/>
      <selection pane="bottomLeft" activeCell="C1718" sqref="C1718:K1718"/>
    </sheetView>
  </sheetViews>
  <sheetFormatPr defaultRowHeight="13.5" x14ac:dyDescent="0.3"/>
  <cols>
    <col min="1" max="1" width="8.33203125" style="186" customWidth="1"/>
    <col min="2" max="2" width="1.6640625" style="186" customWidth="1"/>
    <col min="3" max="3" width="4.1640625" style="186" customWidth="1"/>
    <col min="4" max="4" width="4.33203125" style="186" customWidth="1"/>
    <col min="5" max="5" width="17.1640625" style="186" customWidth="1"/>
    <col min="6" max="6" width="75" style="186" customWidth="1"/>
    <col min="7" max="7" width="8.6640625" style="186" customWidth="1"/>
    <col min="8" max="8" width="11.1640625" style="186" customWidth="1"/>
    <col min="9" max="9" width="12.6640625" style="187" customWidth="1"/>
    <col min="10" max="10" width="23.5" style="186" customWidth="1"/>
    <col min="11" max="11" width="15.5" style="186" customWidth="1"/>
    <col min="12" max="18" width="9.33203125" style="186"/>
    <col min="19" max="19" width="8.1640625" style="186" hidden="1" customWidth="1"/>
    <col min="20" max="20" width="29.6640625" style="186" hidden="1" customWidth="1"/>
    <col min="21" max="21" width="16.33203125" style="186" hidden="1" customWidth="1"/>
    <col min="22" max="22" width="12.33203125" style="186" customWidth="1"/>
    <col min="23" max="23" width="16.33203125" style="186" customWidth="1"/>
    <col min="24" max="24" width="12.33203125" style="186" customWidth="1"/>
    <col min="25" max="25" width="15" style="186" customWidth="1"/>
    <col min="26" max="26" width="11" style="186" customWidth="1"/>
    <col min="27" max="27" width="15" style="186" customWidth="1"/>
    <col min="28" max="28" width="16.33203125" style="186" customWidth="1"/>
    <col min="29" max="29" width="11" style="186" customWidth="1"/>
    <col min="30" max="30" width="15" style="186" customWidth="1"/>
    <col min="31" max="31" width="16.33203125" style="186" customWidth="1"/>
    <col min="32" max="16384" width="9.33203125" style="186"/>
  </cols>
  <sheetData>
    <row r="1" spans="1:70" ht="21.75" customHeight="1" x14ac:dyDescent="0.3">
      <c r="A1" s="362"/>
      <c r="B1" s="365"/>
      <c r="C1" s="365"/>
      <c r="D1" s="363" t="s">
        <v>0</v>
      </c>
      <c r="E1" s="365"/>
      <c r="F1" s="168" t="s">
        <v>43</v>
      </c>
      <c r="G1" s="177" t="s">
        <v>44</v>
      </c>
      <c r="H1" s="177"/>
      <c r="I1" s="364"/>
      <c r="J1" s="168" t="s">
        <v>45</v>
      </c>
      <c r="K1" s="363" t="s">
        <v>46</v>
      </c>
      <c r="L1" s="168" t="s">
        <v>47</v>
      </c>
      <c r="M1" s="168"/>
      <c r="N1" s="168"/>
      <c r="O1" s="168"/>
      <c r="P1" s="168"/>
      <c r="Q1" s="168"/>
      <c r="R1" s="168"/>
      <c r="S1" s="168"/>
      <c r="T1" s="168"/>
      <c r="U1" s="167"/>
      <c r="V1" s="167"/>
      <c r="W1" s="362"/>
      <c r="X1" s="362"/>
      <c r="Y1" s="362"/>
      <c r="Z1" s="362"/>
      <c r="AA1" s="362"/>
      <c r="AB1" s="362"/>
      <c r="AC1" s="362"/>
      <c r="AD1" s="362"/>
      <c r="AE1" s="362"/>
      <c r="AF1" s="362"/>
      <c r="AG1" s="362"/>
      <c r="AH1" s="362"/>
      <c r="AI1" s="362"/>
      <c r="AJ1" s="362"/>
      <c r="AK1" s="362"/>
      <c r="AL1" s="362"/>
      <c r="AM1" s="362"/>
      <c r="AN1" s="362"/>
      <c r="AO1" s="362"/>
      <c r="AP1" s="362"/>
      <c r="AQ1" s="362"/>
      <c r="AR1" s="362"/>
      <c r="AS1" s="362"/>
      <c r="AT1" s="362"/>
      <c r="AU1" s="362"/>
      <c r="AV1" s="362"/>
      <c r="AW1" s="362"/>
      <c r="AX1" s="362"/>
      <c r="AY1" s="362"/>
      <c r="AZ1" s="362"/>
      <c r="BA1" s="362"/>
      <c r="BB1" s="362"/>
      <c r="BC1" s="362"/>
      <c r="BD1" s="362"/>
      <c r="BE1" s="362"/>
      <c r="BF1" s="362"/>
      <c r="BG1" s="362"/>
      <c r="BH1" s="362"/>
      <c r="BI1" s="362"/>
      <c r="BJ1" s="362"/>
      <c r="BK1" s="362"/>
      <c r="BL1" s="362"/>
      <c r="BM1" s="362"/>
      <c r="BN1" s="362"/>
      <c r="BO1" s="362"/>
      <c r="BP1" s="362"/>
      <c r="BQ1" s="362"/>
      <c r="BR1" s="362"/>
    </row>
    <row r="2" spans="1:70" ht="36.950000000000003" customHeight="1" x14ac:dyDescent="0.3">
      <c r="L2" s="361" t="s">
        <v>3</v>
      </c>
      <c r="M2" s="360"/>
      <c r="N2" s="360"/>
      <c r="O2" s="360"/>
      <c r="P2" s="360"/>
      <c r="Q2" s="360"/>
      <c r="R2" s="360"/>
      <c r="S2" s="360"/>
      <c r="T2" s="360"/>
      <c r="U2" s="360"/>
      <c r="V2" s="360"/>
      <c r="AT2" s="193" t="s">
        <v>41</v>
      </c>
    </row>
    <row r="3" spans="1:70" ht="6.95" customHeight="1" x14ac:dyDescent="0.3">
      <c r="B3" s="359"/>
      <c r="C3" s="357"/>
      <c r="D3" s="357"/>
      <c r="E3" s="357"/>
      <c r="F3" s="357"/>
      <c r="G3" s="357"/>
      <c r="H3" s="357"/>
      <c r="I3" s="358"/>
      <c r="J3" s="357"/>
      <c r="K3" s="356"/>
      <c r="AT3" s="193" t="s">
        <v>42</v>
      </c>
    </row>
    <row r="4" spans="1:70" ht="36.950000000000003" customHeight="1" x14ac:dyDescent="0.3">
      <c r="B4" s="354"/>
      <c r="C4" s="352"/>
      <c r="D4" s="328" t="s">
        <v>48</v>
      </c>
      <c r="E4" s="352"/>
      <c r="F4" s="352"/>
      <c r="G4" s="352"/>
      <c r="H4" s="352"/>
      <c r="I4" s="353"/>
      <c r="J4" s="352"/>
      <c r="K4" s="351"/>
      <c r="M4" s="355" t="s">
        <v>6</v>
      </c>
      <c r="AT4" s="193" t="s">
        <v>2</v>
      </c>
    </row>
    <row r="5" spans="1:70" ht="6.95" customHeight="1" x14ac:dyDescent="0.3">
      <c r="B5" s="354"/>
      <c r="C5" s="352"/>
      <c r="D5" s="352"/>
      <c r="E5" s="352"/>
      <c r="F5" s="352"/>
      <c r="G5" s="352"/>
      <c r="H5" s="352"/>
      <c r="I5" s="353"/>
      <c r="J5" s="352"/>
      <c r="K5" s="351"/>
    </row>
    <row r="6" spans="1:70" ht="15" x14ac:dyDescent="0.3">
      <c r="B6" s="354"/>
      <c r="C6" s="352"/>
      <c r="D6" s="321" t="s">
        <v>7</v>
      </c>
      <c r="E6" s="352"/>
      <c r="F6" s="352"/>
      <c r="G6" s="352"/>
      <c r="H6" s="352"/>
      <c r="I6" s="353"/>
      <c r="J6" s="352"/>
      <c r="K6" s="351"/>
    </row>
    <row r="7" spans="1:70" ht="22.5" customHeight="1" x14ac:dyDescent="0.3">
      <c r="B7" s="354"/>
      <c r="C7" s="352"/>
      <c r="D7" s="352"/>
      <c r="E7" s="327" t="str">
        <f>'[14]Rekapitulace stavby'!K6</f>
        <v>Stavební úpravy BD Milín - blok I, Školní č.p. 237, 238, 239</v>
      </c>
      <c r="F7" s="326"/>
      <c r="G7" s="326"/>
      <c r="H7" s="326"/>
      <c r="I7" s="353"/>
      <c r="J7" s="352"/>
      <c r="K7" s="351"/>
    </row>
    <row r="8" spans="1:70" s="188" customFormat="1" ht="15" x14ac:dyDescent="0.3">
      <c r="B8" s="189"/>
      <c r="C8" s="223"/>
      <c r="D8" s="321" t="s">
        <v>49</v>
      </c>
      <c r="E8" s="223"/>
      <c r="F8" s="223"/>
      <c r="G8" s="223"/>
      <c r="H8" s="223"/>
      <c r="I8" s="296"/>
      <c r="J8" s="223"/>
      <c r="K8" s="295"/>
    </row>
    <row r="9" spans="1:70" s="188" customFormat="1" ht="36.950000000000003" customHeight="1" x14ac:dyDescent="0.3">
      <c r="B9" s="189"/>
      <c r="C9" s="223"/>
      <c r="D9" s="223"/>
      <c r="E9" s="325" t="s">
        <v>50</v>
      </c>
      <c r="F9" s="324"/>
      <c r="G9" s="324"/>
      <c r="H9" s="324"/>
      <c r="I9" s="296"/>
      <c r="J9" s="223"/>
      <c r="K9" s="295"/>
    </row>
    <row r="10" spans="1:70" s="188" customFormat="1" x14ac:dyDescent="0.3">
      <c r="B10" s="189"/>
      <c r="C10" s="223"/>
      <c r="D10" s="223"/>
      <c r="E10" s="223"/>
      <c r="F10" s="223"/>
      <c r="G10" s="223"/>
      <c r="H10" s="223"/>
      <c r="I10" s="296"/>
      <c r="J10" s="223"/>
      <c r="K10" s="295"/>
    </row>
    <row r="11" spans="1:70" s="188" customFormat="1" ht="14.45" customHeight="1" x14ac:dyDescent="0.3">
      <c r="B11" s="189"/>
      <c r="C11" s="223"/>
      <c r="D11" s="321" t="s">
        <v>9</v>
      </c>
      <c r="E11" s="223"/>
      <c r="F11" s="320" t="s">
        <v>1</v>
      </c>
      <c r="G11" s="223"/>
      <c r="H11" s="223"/>
      <c r="I11" s="322" t="s">
        <v>10</v>
      </c>
      <c r="J11" s="320" t="s">
        <v>1</v>
      </c>
      <c r="K11" s="295"/>
    </row>
    <row r="12" spans="1:70" s="188" customFormat="1" ht="14.45" customHeight="1" x14ac:dyDescent="0.3">
      <c r="B12" s="189"/>
      <c r="C12" s="223"/>
      <c r="D12" s="321" t="s">
        <v>11</v>
      </c>
      <c r="E12" s="223"/>
      <c r="F12" s="320" t="s">
        <v>12</v>
      </c>
      <c r="G12" s="223"/>
      <c r="H12" s="223"/>
      <c r="I12" s="322" t="s">
        <v>13</v>
      </c>
      <c r="J12" s="323" t="str">
        <f>'[14]Rekapitulace stavby'!AN8</f>
        <v>16. 12. 2016</v>
      </c>
      <c r="K12" s="295"/>
    </row>
    <row r="13" spans="1:70" s="188" customFormat="1" ht="10.9" customHeight="1" x14ac:dyDescent="0.3">
      <c r="B13" s="189"/>
      <c r="C13" s="223"/>
      <c r="D13" s="223"/>
      <c r="E13" s="223"/>
      <c r="F13" s="223"/>
      <c r="G13" s="223"/>
      <c r="H13" s="223"/>
      <c r="I13" s="296"/>
      <c r="J13" s="223"/>
      <c r="K13" s="295"/>
    </row>
    <row r="14" spans="1:70" s="188" customFormat="1" ht="14.45" customHeight="1" x14ac:dyDescent="0.3">
      <c r="B14" s="189"/>
      <c r="C14" s="223"/>
      <c r="D14" s="321" t="s">
        <v>14</v>
      </c>
      <c r="E14" s="223"/>
      <c r="F14" s="223"/>
      <c r="G14" s="223"/>
      <c r="H14" s="223"/>
      <c r="I14" s="322" t="s">
        <v>15</v>
      </c>
      <c r="J14" s="320" t="str">
        <f>IF('[14]Rekapitulace stavby'!AN10="","",'[14]Rekapitulace stavby'!AN10)</f>
        <v/>
      </c>
      <c r="K14" s="295"/>
    </row>
    <row r="15" spans="1:70" s="188" customFormat="1" ht="18" customHeight="1" x14ac:dyDescent="0.3">
      <c r="B15" s="189"/>
      <c r="C15" s="223"/>
      <c r="D15" s="223"/>
      <c r="E15" s="320" t="str">
        <f>IF('[14]Rekapitulace stavby'!E11="","",'[14]Rekapitulace stavby'!E11)</f>
        <v xml:space="preserve"> </v>
      </c>
      <c r="F15" s="223"/>
      <c r="G15" s="223"/>
      <c r="H15" s="223"/>
      <c r="I15" s="322" t="s">
        <v>16</v>
      </c>
      <c r="J15" s="320" t="str">
        <f>IF('[14]Rekapitulace stavby'!AN11="","",'[14]Rekapitulace stavby'!AN11)</f>
        <v/>
      </c>
      <c r="K15" s="295"/>
    </row>
    <row r="16" spans="1:70" s="188" customFormat="1" ht="6.95" customHeight="1" x14ac:dyDescent="0.3">
      <c r="B16" s="189"/>
      <c r="C16" s="223"/>
      <c r="D16" s="223"/>
      <c r="E16" s="223"/>
      <c r="F16" s="223"/>
      <c r="G16" s="223"/>
      <c r="H16" s="223"/>
      <c r="I16" s="296"/>
      <c r="J16" s="223"/>
      <c r="K16" s="295"/>
    </row>
    <row r="17" spans="2:11" s="188" customFormat="1" ht="14.45" customHeight="1" x14ac:dyDescent="0.3">
      <c r="B17" s="189"/>
      <c r="C17" s="223"/>
      <c r="D17" s="321" t="s">
        <v>17</v>
      </c>
      <c r="E17" s="223"/>
      <c r="F17" s="223"/>
      <c r="G17" s="223"/>
      <c r="H17" s="223"/>
      <c r="I17" s="322" t="s">
        <v>15</v>
      </c>
      <c r="J17" s="320" t="str">
        <f>IF('[14]Rekapitulace stavby'!AN13="Vyplň údaj","",IF('[14]Rekapitulace stavby'!AN13="","",'[14]Rekapitulace stavby'!AN13))</f>
        <v/>
      </c>
      <c r="K17" s="295"/>
    </row>
    <row r="18" spans="2:11" s="188" customFormat="1" ht="18" customHeight="1" x14ac:dyDescent="0.3">
      <c r="B18" s="189"/>
      <c r="C18" s="223"/>
      <c r="D18" s="223"/>
      <c r="E18" s="320" t="str">
        <f>IF('[14]Rekapitulace stavby'!E14="Vyplň údaj","",IF('[14]Rekapitulace stavby'!E14="","",'[14]Rekapitulace stavby'!E14))</f>
        <v/>
      </c>
      <c r="F18" s="223"/>
      <c r="G18" s="223"/>
      <c r="H18" s="223"/>
      <c r="I18" s="322" t="s">
        <v>16</v>
      </c>
      <c r="J18" s="320" t="str">
        <f>IF('[14]Rekapitulace stavby'!AN14="Vyplň údaj","",IF('[14]Rekapitulace stavby'!AN14="","",'[14]Rekapitulace stavby'!AN14))</f>
        <v/>
      </c>
      <c r="K18" s="295"/>
    </row>
    <row r="19" spans="2:11" s="188" customFormat="1" ht="6.95" customHeight="1" x14ac:dyDescent="0.3">
      <c r="B19" s="189"/>
      <c r="C19" s="223"/>
      <c r="D19" s="223"/>
      <c r="E19" s="223"/>
      <c r="F19" s="223"/>
      <c r="G19" s="223"/>
      <c r="H19" s="223"/>
      <c r="I19" s="296"/>
      <c r="J19" s="223"/>
      <c r="K19" s="295"/>
    </row>
    <row r="20" spans="2:11" s="188" customFormat="1" ht="14.45" customHeight="1" x14ac:dyDescent="0.3">
      <c r="B20" s="189"/>
      <c r="C20" s="223"/>
      <c r="D20" s="321" t="s">
        <v>18</v>
      </c>
      <c r="E20" s="223"/>
      <c r="F20" s="223"/>
      <c r="G20" s="223"/>
      <c r="H20" s="223"/>
      <c r="I20" s="322" t="s">
        <v>15</v>
      </c>
      <c r="J20" s="320" t="str">
        <f>IF('[14]Rekapitulace stavby'!AN16="","",'[14]Rekapitulace stavby'!AN16)</f>
        <v/>
      </c>
      <c r="K20" s="295"/>
    </row>
    <row r="21" spans="2:11" s="188" customFormat="1" ht="18" customHeight="1" x14ac:dyDescent="0.3">
      <c r="B21" s="189"/>
      <c r="C21" s="223"/>
      <c r="D21" s="223"/>
      <c r="E21" s="320" t="str">
        <f>IF('[14]Rekapitulace stavby'!E17="","",'[14]Rekapitulace stavby'!E17)</f>
        <v xml:space="preserve"> </v>
      </c>
      <c r="F21" s="223"/>
      <c r="G21" s="223"/>
      <c r="H21" s="223"/>
      <c r="I21" s="322" t="s">
        <v>16</v>
      </c>
      <c r="J21" s="320" t="str">
        <f>IF('[14]Rekapitulace stavby'!AN17="","",'[14]Rekapitulace stavby'!AN17)</f>
        <v/>
      </c>
      <c r="K21" s="295"/>
    </row>
    <row r="22" spans="2:11" s="188" customFormat="1" ht="6.95" customHeight="1" x14ac:dyDescent="0.3">
      <c r="B22" s="189"/>
      <c r="C22" s="223"/>
      <c r="D22" s="223"/>
      <c r="E22" s="223"/>
      <c r="F22" s="223"/>
      <c r="G22" s="223"/>
      <c r="H22" s="223"/>
      <c r="I22" s="296"/>
      <c r="J22" s="223"/>
      <c r="K22" s="295"/>
    </row>
    <row r="23" spans="2:11" s="188" customFormat="1" ht="14.45" customHeight="1" x14ac:dyDescent="0.3">
      <c r="B23" s="189"/>
      <c r="C23" s="223"/>
      <c r="D23" s="321" t="s">
        <v>20</v>
      </c>
      <c r="E23" s="223"/>
      <c r="F23" s="223"/>
      <c r="G23" s="223"/>
      <c r="H23" s="223"/>
      <c r="I23" s="296"/>
      <c r="J23" s="223"/>
      <c r="K23" s="295"/>
    </row>
    <row r="24" spans="2:11" s="345" customFormat="1" ht="22.5" customHeight="1" x14ac:dyDescent="0.3">
      <c r="B24" s="350"/>
      <c r="C24" s="347"/>
      <c r="D24" s="347"/>
      <c r="E24" s="349" t="s">
        <v>1</v>
      </c>
      <c r="F24" s="349"/>
      <c r="G24" s="349"/>
      <c r="H24" s="349"/>
      <c r="I24" s="348"/>
      <c r="J24" s="347"/>
      <c r="K24" s="346"/>
    </row>
    <row r="25" spans="2:11" s="188" customFormat="1" ht="6.95" customHeight="1" x14ac:dyDescent="0.3">
      <c r="B25" s="189"/>
      <c r="C25" s="223"/>
      <c r="D25" s="223"/>
      <c r="E25" s="223"/>
      <c r="F25" s="223"/>
      <c r="G25" s="223"/>
      <c r="H25" s="223"/>
      <c r="I25" s="296"/>
      <c r="J25" s="223"/>
      <c r="K25" s="295"/>
    </row>
    <row r="26" spans="2:11" s="188" customFormat="1" ht="6.95" customHeight="1" x14ac:dyDescent="0.3">
      <c r="B26" s="189"/>
      <c r="C26" s="223"/>
      <c r="D26" s="268"/>
      <c r="E26" s="268"/>
      <c r="F26" s="268"/>
      <c r="G26" s="268"/>
      <c r="H26" s="268"/>
      <c r="I26" s="343"/>
      <c r="J26" s="268"/>
      <c r="K26" s="342"/>
    </row>
    <row r="27" spans="2:11" s="188" customFormat="1" ht="25.35" customHeight="1" x14ac:dyDescent="0.3">
      <c r="B27" s="189"/>
      <c r="C27" s="223"/>
      <c r="D27" s="344" t="s">
        <v>21</v>
      </c>
      <c r="E27" s="223"/>
      <c r="F27" s="223"/>
      <c r="G27" s="223"/>
      <c r="H27" s="223"/>
      <c r="I27" s="296"/>
      <c r="J27" s="313">
        <f>ROUND(J112,2)</f>
        <v>0</v>
      </c>
      <c r="K27" s="295"/>
    </row>
    <row r="28" spans="2:11" s="188" customFormat="1" ht="6.95" customHeight="1" x14ac:dyDescent="0.3">
      <c r="B28" s="189"/>
      <c r="C28" s="223"/>
      <c r="D28" s="268"/>
      <c r="E28" s="268"/>
      <c r="F28" s="268"/>
      <c r="G28" s="268"/>
      <c r="H28" s="268"/>
      <c r="I28" s="343"/>
      <c r="J28" s="268"/>
      <c r="K28" s="342"/>
    </row>
    <row r="29" spans="2:11" s="188" customFormat="1" ht="14.45" customHeight="1" x14ac:dyDescent="0.3">
      <c r="B29" s="189"/>
      <c r="C29" s="223"/>
      <c r="D29" s="223"/>
      <c r="E29" s="223"/>
      <c r="F29" s="340" t="s">
        <v>23</v>
      </c>
      <c r="G29" s="223"/>
      <c r="H29" s="223"/>
      <c r="I29" s="341" t="s">
        <v>22</v>
      </c>
      <c r="J29" s="340" t="s">
        <v>24</v>
      </c>
      <c r="K29" s="295"/>
    </row>
    <row r="30" spans="2:11" s="188" customFormat="1" ht="14.45" customHeight="1" x14ac:dyDescent="0.3">
      <c r="B30" s="189"/>
      <c r="C30" s="223"/>
      <c r="D30" s="339" t="s">
        <v>25</v>
      </c>
      <c r="E30" s="339" t="s">
        <v>26</v>
      </c>
      <c r="F30" s="337">
        <f>ROUND(SUM(BE112:BE1733), 2)</f>
        <v>0</v>
      </c>
      <c r="G30" s="223"/>
      <c r="H30" s="223"/>
      <c r="I30" s="338">
        <v>0.21</v>
      </c>
      <c r="J30" s="337">
        <f>ROUND(ROUND((SUM(BE112:BE1733)), 2)*I30, 2)</f>
        <v>0</v>
      </c>
      <c r="K30" s="295"/>
    </row>
    <row r="31" spans="2:11" s="188" customFormat="1" ht="14.45" customHeight="1" x14ac:dyDescent="0.3">
      <c r="B31" s="189"/>
      <c r="C31" s="223"/>
      <c r="D31" s="223"/>
      <c r="E31" s="339" t="s">
        <v>27</v>
      </c>
      <c r="F31" s="337">
        <f>ROUND(SUM(BF112:BF1733), 2)</f>
        <v>0</v>
      </c>
      <c r="G31" s="223"/>
      <c r="H31" s="223"/>
      <c r="I31" s="338">
        <v>0.15</v>
      </c>
      <c r="J31" s="337">
        <f>ROUND(ROUND((SUM(BF112:BF1733)), 2)*I31, 2)</f>
        <v>0</v>
      </c>
      <c r="K31" s="295"/>
    </row>
    <row r="32" spans="2:11" s="188" customFormat="1" ht="14.45" hidden="1" customHeight="1" x14ac:dyDescent="0.3">
      <c r="B32" s="189"/>
      <c r="C32" s="223"/>
      <c r="D32" s="223"/>
      <c r="E32" s="339" t="s">
        <v>28</v>
      </c>
      <c r="F32" s="337">
        <f>ROUND(SUM(BG112:BG1733), 2)</f>
        <v>0</v>
      </c>
      <c r="G32" s="223"/>
      <c r="H32" s="223"/>
      <c r="I32" s="338">
        <v>0.21</v>
      </c>
      <c r="J32" s="337">
        <v>0</v>
      </c>
      <c r="K32" s="295"/>
    </row>
    <row r="33" spans="2:11" s="188" customFormat="1" ht="14.45" hidden="1" customHeight="1" x14ac:dyDescent="0.3">
      <c r="B33" s="189"/>
      <c r="C33" s="223"/>
      <c r="D33" s="223"/>
      <c r="E33" s="339" t="s">
        <v>29</v>
      </c>
      <c r="F33" s="337">
        <f>ROUND(SUM(BH112:BH1733), 2)</f>
        <v>0</v>
      </c>
      <c r="G33" s="223"/>
      <c r="H33" s="223"/>
      <c r="I33" s="338">
        <v>0.15</v>
      </c>
      <c r="J33" s="337">
        <v>0</v>
      </c>
      <c r="K33" s="295"/>
    </row>
    <row r="34" spans="2:11" s="188" customFormat="1" ht="14.45" hidden="1" customHeight="1" x14ac:dyDescent="0.3">
      <c r="B34" s="189"/>
      <c r="C34" s="223"/>
      <c r="D34" s="223"/>
      <c r="E34" s="339" t="s">
        <v>30</v>
      </c>
      <c r="F34" s="337">
        <f>ROUND(SUM(BI112:BI1733), 2)</f>
        <v>0</v>
      </c>
      <c r="G34" s="223"/>
      <c r="H34" s="223"/>
      <c r="I34" s="338">
        <v>0</v>
      </c>
      <c r="J34" s="337">
        <v>0</v>
      </c>
      <c r="K34" s="295"/>
    </row>
    <row r="35" spans="2:11" s="188" customFormat="1" ht="6.95" customHeight="1" x14ac:dyDescent="0.3">
      <c r="B35" s="189"/>
      <c r="C35" s="223"/>
      <c r="D35" s="223"/>
      <c r="E35" s="223"/>
      <c r="F35" s="223"/>
      <c r="G35" s="223"/>
      <c r="H35" s="223"/>
      <c r="I35" s="296"/>
      <c r="J35" s="223"/>
      <c r="K35" s="295"/>
    </row>
    <row r="36" spans="2:11" s="188" customFormat="1" ht="25.35" customHeight="1" x14ac:dyDescent="0.3">
      <c r="B36" s="189"/>
      <c r="C36" s="318"/>
      <c r="D36" s="336" t="s">
        <v>31</v>
      </c>
      <c r="E36" s="335"/>
      <c r="F36" s="335"/>
      <c r="G36" s="334" t="s">
        <v>32</v>
      </c>
      <c r="H36" s="333" t="s">
        <v>33</v>
      </c>
      <c r="I36" s="332"/>
      <c r="J36" s="331">
        <f>SUM(J27:J34)</f>
        <v>0</v>
      </c>
      <c r="K36" s="330"/>
    </row>
    <row r="37" spans="2:11" s="188" customFormat="1" ht="14.45" customHeight="1" x14ac:dyDescent="0.3">
      <c r="B37" s="192"/>
      <c r="C37" s="190"/>
      <c r="D37" s="190"/>
      <c r="E37" s="190"/>
      <c r="F37" s="190"/>
      <c r="G37" s="190"/>
      <c r="H37" s="190"/>
      <c r="I37" s="191"/>
      <c r="J37" s="190"/>
      <c r="K37" s="294"/>
    </row>
    <row r="41" spans="2:11" s="188" customFormat="1" ht="6.95" customHeight="1" x14ac:dyDescent="0.3">
      <c r="B41" s="293"/>
      <c r="C41" s="291"/>
      <c r="D41" s="291"/>
      <c r="E41" s="291"/>
      <c r="F41" s="291"/>
      <c r="G41" s="291"/>
      <c r="H41" s="291"/>
      <c r="I41" s="292"/>
      <c r="J41" s="291"/>
      <c r="K41" s="329"/>
    </row>
    <row r="42" spans="2:11" s="188" customFormat="1" ht="36.950000000000003" customHeight="1" x14ac:dyDescent="0.3">
      <c r="B42" s="189"/>
      <c r="C42" s="328" t="s">
        <v>51</v>
      </c>
      <c r="D42" s="223"/>
      <c r="E42" s="223"/>
      <c r="F42" s="223"/>
      <c r="G42" s="223"/>
      <c r="H42" s="223"/>
      <c r="I42" s="296"/>
      <c r="J42" s="223"/>
      <c r="K42" s="295"/>
    </row>
    <row r="43" spans="2:11" s="188" customFormat="1" ht="6.95" customHeight="1" x14ac:dyDescent="0.3">
      <c r="B43" s="189"/>
      <c r="C43" s="223"/>
      <c r="D43" s="223"/>
      <c r="E43" s="223"/>
      <c r="F43" s="223"/>
      <c r="G43" s="223"/>
      <c r="H43" s="223"/>
      <c r="I43" s="296"/>
      <c r="J43" s="223"/>
      <c r="K43" s="295"/>
    </row>
    <row r="44" spans="2:11" s="188" customFormat="1" ht="14.45" customHeight="1" x14ac:dyDescent="0.3">
      <c r="B44" s="189"/>
      <c r="C44" s="321" t="s">
        <v>7</v>
      </c>
      <c r="D44" s="223"/>
      <c r="E44" s="223"/>
      <c r="F44" s="223"/>
      <c r="G44" s="223"/>
      <c r="H44" s="223"/>
      <c r="I44" s="296"/>
      <c r="J44" s="223"/>
      <c r="K44" s="295"/>
    </row>
    <row r="45" spans="2:11" s="188" customFormat="1" ht="22.5" customHeight="1" x14ac:dyDescent="0.3">
      <c r="B45" s="189"/>
      <c r="C45" s="223"/>
      <c r="D45" s="223"/>
      <c r="E45" s="327" t="str">
        <f>E7</f>
        <v>Stavební úpravy BD Milín - blok I, Školní č.p. 237, 238, 239</v>
      </c>
      <c r="F45" s="326"/>
      <c r="G45" s="326"/>
      <c r="H45" s="326"/>
      <c r="I45" s="296"/>
      <c r="J45" s="223"/>
      <c r="K45" s="295"/>
    </row>
    <row r="46" spans="2:11" s="188" customFormat="1" ht="14.45" customHeight="1" x14ac:dyDescent="0.3">
      <c r="B46" s="189"/>
      <c r="C46" s="321" t="s">
        <v>49</v>
      </c>
      <c r="D46" s="223"/>
      <c r="E46" s="223"/>
      <c r="F46" s="223"/>
      <c r="G46" s="223"/>
      <c r="H46" s="223"/>
      <c r="I46" s="296"/>
      <c r="J46" s="223"/>
      <c r="K46" s="295"/>
    </row>
    <row r="47" spans="2:11" s="188" customFormat="1" ht="23.25" customHeight="1" x14ac:dyDescent="0.3">
      <c r="B47" s="189"/>
      <c r="C47" s="223"/>
      <c r="D47" s="223"/>
      <c r="E47" s="325" t="str">
        <f>E9</f>
        <v>1 - Architektonicko-stavební část</v>
      </c>
      <c r="F47" s="324"/>
      <c r="G47" s="324"/>
      <c r="H47" s="324"/>
      <c r="I47" s="296"/>
      <c r="J47" s="223"/>
      <c r="K47" s="295"/>
    </row>
    <row r="48" spans="2:11" s="188" customFormat="1" ht="6.95" customHeight="1" x14ac:dyDescent="0.3">
      <c r="B48" s="189"/>
      <c r="C48" s="223"/>
      <c r="D48" s="223"/>
      <c r="E48" s="223"/>
      <c r="F48" s="223"/>
      <c r="G48" s="223"/>
      <c r="H48" s="223"/>
      <c r="I48" s="296"/>
      <c r="J48" s="223"/>
      <c r="K48" s="295"/>
    </row>
    <row r="49" spans="2:47" s="188" customFormat="1" ht="18" customHeight="1" x14ac:dyDescent="0.3">
      <c r="B49" s="189"/>
      <c r="C49" s="321" t="s">
        <v>11</v>
      </c>
      <c r="D49" s="223"/>
      <c r="E49" s="223"/>
      <c r="F49" s="320" t="str">
        <f>F12</f>
        <v xml:space="preserve"> </v>
      </c>
      <c r="G49" s="223"/>
      <c r="H49" s="223"/>
      <c r="I49" s="322" t="s">
        <v>13</v>
      </c>
      <c r="J49" s="323" t="str">
        <f>IF(J12="","",J12)</f>
        <v>16. 12. 2016</v>
      </c>
      <c r="K49" s="295"/>
    </row>
    <row r="50" spans="2:47" s="188" customFormat="1" ht="6.95" customHeight="1" x14ac:dyDescent="0.3">
      <c r="B50" s="189"/>
      <c r="C50" s="223"/>
      <c r="D50" s="223"/>
      <c r="E50" s="223"/>
      <c r="F50" s="223"/>
      <c r="G50" s="223"/>
      <c r="H50" s="223"/>
      <c r="I50" s="296"/>
      <c r="J50" s="223"/>
      <c r="K50" s="295"/>
    </row>
    <row r="51" spans="2:47" s="188" customFormat="1" ht="15" x14ac:dyDescent="0.3">
      <c r="B51" s="189"/>
      <c r="C51" s="321" t="s">
        <v>14</v>
      </c>
      <c r="D51" s="223"/>
      <c r="E51" s="223"/>
      <c r="F51" s="320" t="str">
        <f>E15</f>
        <v xml:space="preserve"> </v>
      </c>
      <c r="G51" s="223"/>
      <c r="H51" s="223"/>
      <c r="I51" s="322" t="s">
        <v>18</v>
      </c>
      <c r="J51" s="320" t="str">
        <f>E21</f>
        <v xml:space="preserve"> </v>
      </c>
      <c r="K51" s="295"/>
    </row>
    <row r="52" spans="2:47" s="188" customFormat="1" ht="14.45" customHeight="1" x14ac:dyDescent="0.3">
      <c r="B52" s="189"/>
      <c r="C52" s="321" t="s">
        <v>17</v>
      </c>
      <c r="D52" s="223"/>
      <c r="E52" s="223"/>
      <c r="F52" s="320" t="str">
        <f>IF(E18="","",E18)</f>
        <v/>
      </c>
      <c r="G52" s="223"/>
      <c r="H52" s="223"/>
      <c r="I52" s="296"/>
      <c r="J52" s="223"/>
      <c r="K52" s="295"/>
    </row>
    <row r="53" spans="2:47" s="188" customFormat="1" ht="10.35" customHeight="1" x14ac:dyDescent="0.3">
      <c r="B53" s="189"/>
      <c r="C53" s="223"/>
      <c r="D53" s="223"/>
      <c r="E53" s="223"/>
      <c r="F53" s="223"/>
      <c r="G53" s="223"/>
      <c r="H53" s="223"/>
      <c r="I53" s="296"/>
      <c r="J53" s="223"/>
      <c r="K53" s="295"/>
    </row>
    <row r="54" spans="2:47" s="188" customFormat="1" ht="29.25" customHeight="1" x14ac:dyDescent="0.3">
      <c r="B54" s="189"/>
      <c r="C54" s="319" t="s">
        <v>52</v>
      </c>
      <c r="D54" s="318"/>
      <c r="E54" s="318"/>
      <c r="F54" s="318"/>
      <c r="G54" s="318"/>
      <c r="H54" s="318"/>
      <c r="I54" s="317"/>
      <c r="J54" s="316" t="s">
        <v>53</v>
      </c>
      <c r="K54" s="315"/>
    </row>
    <row r="55" spans="2:47" s="188" customFormat="1" ht="10.35" customHeight="1" x14ac:dyDescent="0.3">
      <c r="B55" s="189"/>
      <c r="C55" s="223"/>
      <c r="D55" s="223"/>
      <c r="E55" s="223"/>
      <c r="F55" s="223"/>
      <c r="G55" s="223"/>
      <c r="H55" s="223"/>
      <c r="I55" s="296"/>
      <c r="J55" s="223"/>
      <c r="K55" s="295"/>
    </row>
    <row r="56" spans="2:47" s="188" customFormat="1" ht="29.25" customHeight="1" x14ac:dyDescent="0.3">
      <c r="B56" s="189"/>
      <c r="C56" s="314" t="s">
        <v>54</v>
      </c>
      <c r="D56" s="223"/>
      <c r="E56" s="223"/>
      <c r="F56" s="223"/>
      <c r="G56" s="223"/>
      <c r="H56" s="223"/>
      <c r="I56" s="296"/>
      <c r="J56" s="313">
        <f>J112</f>
        <v>0</v>
      </c>
      <c r="K56" s="295"/>
      <c r="AU56" s="193" t="s">
        <v>55</v>
      </c>
    </row>
    <row r="57" spans="2:47" s="305" customFormat="1" ht="24.95" customHeight="1" x14ac:dyDescent="0.3">
      <c r="B57" s="312"/>
      <c r="C57" s="311"/>
      <c r="D57" s="310" t="s">
        <v>56</v>
      </c>
      <c r="E57" s="309"/>
      <c r="F57" s="309"/>
      <c r="G57" s="309"/>
      <c r="H57" s="309"/>
      <c r="I57" s="308"/>
      <c r="J57" s="307">
        <f>J113</f>
        <v>0</v>
      </c>
      <c r="K57" s="306"/>
    </row>
    <row r="58" spans="2:47" s="297" customFormat="1" ht="19.899999999999999" customHeight="1" x14ac:dyDescent="0.3">
      <c r="B58" s="304"/>
      <c r="C58" s="303"/>
      <c r="D58" s="302" t="s">
        <v>57</v>
      </c>
      <c r="E58" s="301"/>
      <c r="F58" s="301"/>
      <c r="G58" s="301"/>
      <c r="H58" s="301"/>
      <c r="I58" s="300"/>
      <c r="J58" s="299">
        <f>J114</f>
        <v>0</v>
      </c>
      <c r="K58" s="298"/>
    </row>
    <row r="59" spans="2:47" s="297" customFormat="1" ht="19.899999999999999" customHeight="1" x14ac:dyDescent="0.3">
      <c r="B59" s="304"/>
      <c r="C59" s="303"/>
      <c r="D59" s="302" t="s">
        <v>58</v>
      </c>
      <c r="E59" s="301"/>
      <c r="F59" s="301"/>
      <c r="G59" s="301"/>
      <c r="H59" s="301"/>
      <c r="I59" s="300"/>
      <c r="J59" s="299">
        <f>J184</f>
        <v>0</v>
      </c>
      <c r="K59" s="298"/>
    </row>
    <row r="60" spans="2:47" s="297" customFormat="1" ht="19.899999999999999" customHeight="1" x14ac:dyDescent="0.3">
      <c r="B60" s="304"/>
      <c r="C60" s="303"/>
      <c r="D60" s="302" t="s">
        <v>59</v>
      </c>
      <c r="E60" s="301"/>
      <c r="F60" s="301"/>
      <c r="G60" s="301"/>
      <c r="H60" s="301"/>
      <c r="I60" s="300"/>
      <c r="J60" s="299">
        <f>J194</f>
        <v>0</v>
      </c>
      <c r="K60" s="298"/>
    </row>
    <row r="61" spans="2:47" s="297" customFormat="1" ht="19.899999999999999" customHeight="1" x14ac:dyDescent="0.3">
      <c r="B61" s="304"/>
      <c r="C61" s="303"/>
      <c r="D61" s="302" t="s">
        <v>60</v>
      </c>
      <c r="E61" s="301"/>
      <c r="F61" s="301"/>
      <c r="G61" s="301"/>
      <c r="H61" s="301"/>
      <c r="I61" s="300"/>
      <c r="J61" s="299">
        <f>J209</f>
        <v>0</v>
      </c>
      <c r="K61" s="298"/>
    </row>
    <row r="62" spans="2:47" s="297" customFormat="1" ht="19.899999999999999" customHeight="1" x14ac:dyDescent="0.3">
      <c r="B62" s="304"/>
      <c r="C62" s="303"/>
      <c r="D62" s="302" t="s">
        <v>61</v>
      </c>
      <c r="E62" s="301"/>
      <c r="F62" s="301"/>
      <c r="G62" s="301"/>
      <c r="H62" s="301"/>
      <c r="I62" s="300"/>
      <c r="J62" s="299">
        <f>J229</f>
        <v>0</v>
      </c>
      <c r="K62" s="298"/>
    </row>
    <row r="63" spans="2:47" s="297" customFormat="1" ht="19.899999999999999" customHeight="1" x14ac:dyDescent="0.3">
      <c r="B63" s="304"/>
      <c r="C63" s="303"/>
      <c r="D63" s="302" t="s">
        <v>62</v>
      </c>
      <c r="E63" s="301"/>
      <c r="F63" s="301"/>
      <c r="G63" s="301"/>
      <c r="H63" s="301"/>
      <c r="I63" s="300"/>
      <c r="J63" s="299">
        <f>J297</f>
        <v>0</v>
      </c>
      <c r="K63" s="298"/>
    </row>
    <row r="64" spans="2:47" s="297" customFormat="1" ht="19.899999999999999" customHeight="1" x14ac:dyDescent="0.3">
      <c r="B64" s="304"/>
      <c r="C64" s="303"/>
      <c r="D64" s="302" t="s">
        <v>63</v>
      </c>
      <c r="E64" s="301"/>
      <c r="F64" s="301"/>
      <c r="G64" s="301"/>
      <c r="H64" s="301"/>
      <c r="I64" s="300"/>
      <c r="J64" s="299">
        <f>J736</f>
        <v>0</v>
      </c>
      <c r="K64" s="298"/>
    </row>
    <row r="65" spans="2:11" s="297" customFormat="1" ht="19.899999999999999" customHeight="1" x14ac:dyDescent="0.3">
      <c r="B65" s="304"/>
      <c r="C65" s="303"/>
      <c r="D65" s="302" t="s">
        <v>64</v>
      </c>
      <c r="E65" s="301"/>
      <c r="F65" s="301"/>
      <c r="G65" s="301"/>
      <c r="H65" s="301"/>
      <c r="I65" s="300"/>
      <c r="J65" s="299">
        <f>J793</f>
        <v>0</v>
      </c>
      <c r="K65" s="298"/>
    </row>
    <row r="66" spans="2:11" s="297" customFormat="1" ht="19.899999999999999" customHeight="1" x14ac:dyDescent="0.3">
      <c r="B66" s="304"/>
      <c r="C66" s="303"/>
      <c r="D66" s="302" t="s">
        <v>65</v>
      </c>
      <c r="E66" s="301"/>
      <c r="F66" s="301"/>
      <c r="G66" s="301"/>
      <c r="H66" s="301"/>
      <c r="I66" s="300"/>
      <c r="J66" s="299">
        <f>J809</f>
        <v>0</v>
      </c>
      <c r="K66" s="298"/>
    </row>
    <row r="67" spans="2:11" s="297" customFormat="1" ht="19.899999999999999" customHeight="1" x14ac:dyDescent="0.3">
      <c r="B67" s="304"/>
      <c r="C67" s="303"/>
      <c r="D67" s="302" t="s">
        <v>66</v>
      </c>
      <c r="E67" s="301"/>
      <c r="F67" s="301"/>
      <c r="G67" s="301"/>
      <c r="H67" s="301"/>
      <c r="I67" s="300"/>
      <c r="J67" s="299">
        <f>J842</f>
        <v>0</v>
      </c>
      <c r="K67" s="298"/>
    </row>
    <row r="68" spans="2:11" s="297" customFormat="1" ht="19.899999999999999" customHeight="1" x14ac:dyDescent="0.3">
      <c r="B68" s="304"/>
      <c r="C68" s="303"/>
      <c r="D68" s="302" t="s">
        <v>67</v>
      </c>
      <c r="E68" s="301"/>
      <c r="F68" s="301"/>
      <c r="G68" s="301"/>
      <c r="H68" s="301"/>
      <c r="I68" s="300"/>
      <c r="J68" s="299">
        <f>J864</f>
        <v>0</v>
      </c>
      <c r="K68" s="298"/>
    </row>
    <row r="69" spans="2:11" s="297" customFormat="1" ht="19.899999999999999" customHeight="1" x14ac:dyDescent="0.3">
      <c r="B69" s="304"/>
      <c r="C69" s="303"/>
      <c r="D69" s="302" t="s">
        <v>68</v>
      </c>
      <c r="E69" s="301"/>
      <c r="F69" s="301"/>
      <c r="G69" s="301"/>
      <c r="H69" s="301"/>
      <c r="I69" s="300"/>
      <c r="J69" s="299">
        <f>J959</f>
        <v>0</v>
      </c>
      <c r="K69" s="298"/>
    </row>
    <row r="70" spans="2:11" s="297" customFormat="1" ht="19.899999999999999" customHeight="1" x14ac:dyDescent="0.3">
      <c r="B70" s="304"/>
      <c r="C70" s="303"/>
      <c r="D70" s="302" t="s">
        <v>69</v>
      </c>
      <c r="E70" s="301"/>
      <c r="F70" s="301"/>
      <c r="G70" s="301"/>
      <c r="H70" s="301"/>
      <c r="I70" s="300"/>
      <c r="J70" s="299">
        <f>J973</f>
        <v>0</v>
      </c>
      <c r="K70" s="298"/>
    </row>
    <row r="71" spans="2:11" s="305" customFormat="1" ht="24.95" customHeight="1" x14ac:dyDescent="0.3">
      <c r="B71" s="312"/>
      <c r="C71" s="311"/>
      <c r="D71" s="310" t="s">
        <v>70</v>
      </c>
      <c r="E71" s="309"/>
      <c r="F71" s="309"/>
      <c r="G71" s="309"/>
      <c r="H71" s="309"/>
      <c r="I71" s="308"/>
      <c r="J71" s="307">
        <f>J975</f>
        <v>0</v>
      </c>
      <c r="K71" s="306"/>
    </row>
    <row r="72" spans="2:11" s="297" customFormat="1" ht="19.899999999999999" customHeight="1" x14ac:dyDescent="0.3">
      <c r="B72" s="304"/>
      <c r="C72" s="303"/>
      <c r="D72" s="302" t="s">
        <v>71</v>
      </c>
      <c r="E72" s="301"/>
      <c r="F72" s="301"/>
      <c r="G72" s="301"/>
      <c r="H72" s="301"/>
      <c r="I72" s="300"/>
      <c r="J72" s="299">
        <f>J976</f>
        <v>0</v>
      </c>
      <c r="K72" s="298"/>
    </row>
    <row r="73" spans="2:11" s="297" customFormat="1" ht="19.899999999999999" customHeight="1" x14ac:dyDescent="0.3">
      <c r="B73" s="304"/>
      <c r="C73" s="303"/>
      <c r="D73" s="302" t="s">
        <v>72</v>
      </c>
      <c r="E73" s="301"/>
      <c r="F73" s="301"/>
      <c r="G73" s="301"/>
      <c r="H73" s="301"/>
      <c r="I73" s="300"/>
      <c r="J73" s="299">
        <f>J1017</f>
        <v>0</v>
      </c>
      <c r="K73" s="298"/>
    </row>
    <row r="74" spans="2:11" s="297" customFormat="1" ht="19.899999999999999" customHeight="1" x14ac:dyDescent="0.3">
      <c r="B74" s="304"/>
      <c r="C74" s="303"/>
      <c r="D74" s="302" t="s">
        <v>73</v>
      </c>
      <c r="E74" s="301"/>
      <c r="F74" s="301"/>
      <c r="G74" s="301"/>
      <c r="H74" s="301"/>
      <c r="I74" s="300"/>
      <c r="J74" s="299">
        <f>J1060</f>
        <v>0</v>
      </c>
      <c r="K74" s="298"/>
    </row>
    <row r="75" spans="2:11" s="297" customFormat="1" ht="19.899999999999999" customHeight="1" x14ac:dyDescent="0.3">
      <c r="B75" s="304"/>
      <c r="C75" s="303"/>
      <c r="D75" s="302" t="s">
        <v>74</v>
      </c>
      <c r="E75" s="301"/>
      <c r="F75" s="301"/>
      <c r="G75" s="301"/>
      <c r="H75" s="301"/>
      <c r="I75" s="300"/>
      <c r="J75" s="299">
        <f>J1103</f>
        <v>0</v>
      </c>
      <c r="K75" s="298"/>
    </row>
    <row r="76" spans="2:11" s="297" customFormat="1" ht="19.899999999999999" customHeight="1" x14ac:dyDescent="0.3">
      <c r="B76" s="304"/>
      <c r="C76" s="303"/>
      <c r="D76" s="302" t="s">
        <v>75</v>
      </c>
      <c r="E76" s="301"/>
      <c r="F76" s="301"/>
      <c r="G76" s="301"/>
      <c r="H76" s="301"/>
      <c r="I76" s="300"/>
      <c r="J76" s="299">
        <f>J1138</f>
        <v>0</v>
      </c>
      <c r="K76" s="298"/>
    </row>
    <row r="77" spans="2:11" s="297" customFormat="1" ht="19.899999999999999" customHeight="1" x14ac:dyDescent="0.3">
      <c r="B77" s="304"/>
      <c r="C77" s="303"/>
      <c r="D77" s="302" t="s">
        <v>76</v>
      </c>
      <c r="E77" s="301"/>
      <c r="F77" s="301"/>
      <c r="G77" s="301"/>
      <c r="H77" s="301"/>
      <c r="I77" s="300"/>
      <c r="J77" s="299">
        <f>J1146</f>
        <v>0</v>
      </c>
      <c r="K77" s="298"/>
    </row>
    <row r="78" spans="2:11" s="297" customFormat="1" ht="19.899999999999999" customHeight="1" x14ac:dyDescent="0.3">
      <c r="B78" s="304"/>
      <c r="C78" s="303"/>
      <c r="D78" s="302" t="s">
        <v>77</v>
      </c>
      <c r="E78" s="301"/>
      <c r="F78" s="301"/>
      <c r="G78" s="301"/>
      <c r="H78" s="301"/>
      <c r="I78" s="300"/>
      <c r="J78" s="299">
        <f>J1210</f>
        <v>0</v>
      </c>
      <c r="K78" s="298"/>
    </row>
    <row r="79" spans="2:11" s="297" customFormat="1" ht="19.899999999999999" customHeight="1" x14ac:dyDescent="0.3">
      <c r="B79" s="304"/>
      <c r="C79" s="303"/>
      <c r="D79" s="302" t="s">
        <v>78</v>
      </c>
      <c r="E79" s="301"/>
      <c r="F79" s="301"/>
      <c r="G79" s="301"/>
      <c r="H79" s="301"/>
      <c r="I79" s="300"/>
      <c r="J79" s="299">
        <f>J1260</f>
        <v>0</v>
      </c>
      <c r="K79" s="298"/>
    </row>
    <row r="80" spans="2:11" s="297" customFormat="1" ht="19.899999999999999" customHeight="1" x14ac:dyDescent="0.3">
      <c r="B80" s="304"/>
      <c r="C80" s="303"/>
      <c r="D80" s="302" t="s">
        <v>79</v>
      </c>
      <c r="E80" s="301"/>
      <c r="F80" s="301"/>
      <c r="G80" s="301"/>
      <c r="H80" s="301"/>
      <c r="I80" s="300"/>
      <c r="J80" s="299">
        <f>J1357</f>
        <v>0</v>
      </c>
      <c r="K80" s="298"/>
    </row>
    <row r="81" spans="2:11" s="297" customFormat="1" ht="19.899999999999999" customHeight="1" x14ac:dyDescent="0.3">
      <c r="B81" s="304"/>
      <c r="C81" s="303"/>
      <c r="D81" s="302" t="s">
        <v>80</v>
      </c>
      <c r="E81" s="301"/>
      <c r="F81" s="301"/>
      <c r="G81" s="301"/>
      <c r="H81" s="301"/>
      <c r="I81" s="300"/>
      <c r="J81" s="299">
        <f>J1385</f>
        <v>0</v>
      </c>
      <c r="K81" s="298"/>
    </row>
    <row r="82" spans="2:11" s="297" customFormat="1" ht="19.899999999999999" customHeight="1" x14ac:dyDescent="0.3">
      <c r="B82" s="304"/>
      <c r="C82" s="303"/>
      <c r="D82" s="302" t="s">
        <v>81</v>
      </c>
      <c r="E82" s="301"/>
      <c r="F82" s="301"/>
      <c r="G82" s="301"/>
      <c r="H82" s="301"/>
      <c r="I82" s="300"/>
      <c r="J82" s="299">
        <f>J1653</f>
        <v>0</v>
      </c>
      <c r="K82" s="298"/>
    </row>
    <row r="83" spans="2:11" s="297" customFormat="1" ht="19.899999999999999" customHeight="1" x14ac:dyDescent="0.3">
      <c r="B83" s="304"/>
      <c r="C83" s="303"/>
      <c r="D83" s="302" t="s">
        <v>82</v>
      </c>
      <c r="E83" s="301"/>
      <c r="F83" s="301"/>
      <c r="G83" s="301"/>
      <c r="H83" s="301"/>
      <c r="I83" s="300"/>
      <c r="J83" s="299">
        <f>J1676</f>
        <v>0</v>
      </c>
      <c r="K83" s="298"/>
    </row>
    <row r="84" spans="2:11" s="297" customFormat="1" ht="19.899999999999999" customHeight="1" x14ac:dyDescent="0.3">
      <c r="B84" s="304"/>
      <c r="C84" s="303"/>
      <c r="D84" s="302" t="s">
        <v>83</v>
      </c>
      <c r="E84" s="301"/>
      <c r="F84" s="301"/>
      <c r="G84" s="301"/>
      <c r="H84" s="301"/>
      <c r="I84" s="300"/>
      <c r="J84" s="299">
        <f>J1696</f>
        <v>0</v>
      </c>
      <c r="K84" s="298"/>
    </row>
    <row r="85" spans="2:11" s="297" customFormat="1" ht="19.899999999999999" customHeight="1" x14ac:dyDescent="0.3">
      <c r="B85" s="304"/>
      <c r="C85" s="303"/>
      <c r="D85" s="302" t="s">
        <v>84</v>
      </c>
      <c r="E85" s="301"/>
      <c r="F85" s="301"/>
      <c r="G85" s="301"/>
      <c r="H85" s="301"/>
      <c r="I85" s="300"/>
      <c r="J85" s="299">
        <f>J1710</f>
        <v>0</v>
      </c>
      <c r="K85" s="298"/>
    </row>
    <row r="86" spans="2:11" s="305" customFormat="1" ht="24.95" customHeight="1" x14ac:dyDescent="0.3">
      <c r="B86" s="312"/>
      <c r="C86" s="311"/>
      <c r="D86" s="310" t="s">
        <v>85</v>
      </c>
      <c r="E86" s="309"/>
      <c r="F86" s="309"/>
      <c r="G86" s="309"/>
      <c r="H86" s="309"/>
      <c r="I86" s="308"/>
      <c r="J86" s="307">
        <f>J1715</f>
        <v>0</v>
      </c>
      <c r="K86" s="306"/>
    </row>
    <row r="87" spans="2:11" s="305" customFormat="1" ht="24.95" customHeight="1" x14ac:dyDescent="0.3">
      <c r="B87" s="312"/>
      <c r="C87" s="311"/>
      <c r="D87" s="310" t="s">
        <v>86</v>
      </c>
      <c r="E87" s="309"/>
      <c r="F87" s="309"/>
      <c r="G87" s="309"/>
      <c r="H87" s="309"/>
      <c r="I87" s="308"/>
      <c r="J87" s="307">
        <f>J1720</f>
        <v>0</v>
      </c>
      <c r="K87" s="306"/>
    </row>
    <row r="88" spans="2:11" s="297" customFormat="1" ht="19.899999999999999" customHeight="1" x14ac:dyDescent="0.3">
      <c r="B88" s="304"/>
      <c r="C88" s="303"/>
      <c r="D88" s="302" t="s">
        <v>87</v>
      </c>
      <c r="E88" s="301"/>
      <c r="F88" s="301"/>
      <c r="G88" s="301"/>
      <c r="H88" s="301"/>
      <c r="I88" s="300"/>
      <c r="J88" s="299">
        <f>J1721</f>
        <v>0</v>
      </c>
      <c r="K88" s="298"/>
    </row>
    <row r="89" spans="2:11" s="297" customFormat="1" ht="19.899999999999999" customHeight="1" x14ac:dyDescent="0.3">
      <c r="B89" s="304"/>
      <c r="C89" s="303"/>
      <c r="D89" s="302" t="s">
        <v>88</v>
      </c>
      <c r="E89" s="301"/>
      <c r="F89" s="301"/>
      <c r="G89" s="301"/>
      <c r="H89" s="301"/>
      <c r="I89" s="300"/>
      <c r="J89" s="299">
        <f>J1724</f>
        <v>0</v>
      </c>
      <c r="K89" s="298"/>
    </row>
    <row r="90" spans="2:11" s="297" customFormat="1" ht="19.899999999999999" customHeight="1" x14ac:dyDescent="0.3">
      <c r="B90" s="304"/>
      <c r="C90" s="303"/>
      <c r="D90" s="302" t="s">
        <v>89</v>
      </c>
      <c r="E90" s="301"/>
      <c r="F90" s="301"/>
      <c r="G90" s="301"/>
      <c r="H90" s="301"/>
      <c r="I90" s="300"/>
      <c r="J90" s="299">
        <f>J1726</f>
        <v>0</v>
      </c>
      <c r="K90" s="298"/>
    </row>
    <row r="91" spans="2:11" s="297" customFormat="1" ht="19.899999999999999" customHeight="1" x14ac:dyDescent="0.3">
      <c r="B91" s="304"/>
      <c r="C91" s="303"/>
      <c r="D91" s="302" t="s">
        <v>90</v>
      </c>
      <c r="E91" s="301"/>
      <c r="F91" s="301"/>
      <c r="G91" s="301"/>
      <c r="H91" s="301"/>
      <c r="I91" s="300"/>
      <c r="J91" s="299">
        <f>J1730</f>
        <v>0</v>
      </c>
      <c r="K91" s="298"/>
    </row>
    <row r="92" spans="2:11" s="297" customFormat="1" ht="19.899999999999999" customHeight="1" x14ac:dyDescent="0.3">
      <c r="B92" s="304"/>
      <c r="C92" s="303"/>
      <c r="D92" s="302" t="s">
        <v>91</v>
      </c>
      <c r="E92" s="301"/>
      <c r="F92" s="301"/>
      <c r="G92" s="301"/>
      <c r="H92" s="301"/>
      <c r="I92" s="300"/>
      <c r="J92" s="299">
        <f>J1732</f>
        <v>0</v>
      </c>
      <c r="K92" s="298"/>
    </row>
    <row r="93" spans="2:11" s="188" customFormat="1" ht="21.75" customHeight="1" x14ac:dyDescent="0.3">
      <c r="B93" s="189"/>
      <c r="C93" s="223"/>
      <c r="D93" s="223"/>
      <c r="E93" s="223"/>
      <c r="F93" s="223"/>
      <c r="G93" s="223"/>
      <c r="H93" s="223"/>
      <c r="I93" s="296"/>
      <c r="J93" s="223"/>
      <c r="K93" s="295"/>
    </row>
    <row r="94" spans="2:11" s="188" customFormat="1" ht="6.95" customHeight="1" x14ac:dyDescent="0.3">
      <c r="B94" s="192"/>
      <c r="C94" s="190"/>
      <c r="D94" s="190"/>
      <c r="E94" s="190"/>
      <c r="F94" s="190"/>
      <c r="G94" s="190"/>
      <c r="H94" s="190"/>
      <c r="I94" s="191"/>
      <c r="J94" s="190"/>
      <c r="K94" s="294"/>
    </row>
    <row r="98" spans="2:63" s="188" customFormat="1" ht="6.95" customHeight="1" x14ac:dyDescent="0.3">
      <c r="B98" s="293"/>
      <c r="C98" s="291"/>
      <c r="D98" s="291"/>
      <c r="E98" s="291"/>
      <c r="F98" s="291"/>
      <c r="G98" s="291"/>
      <c r="H98" s="291"/>
      <c r="I98" s="292"/>
      <c r="J98" s="291"/>
      <c r="K98" s="291"/>
      <c r="L98" s="189"/>
    </row>
    <row r="99" spans="2:63" s="188" customFormat="1" ht="36.950000000000003" customHeight="1" x14ac:dyDescent="0.3">
      <c r="B99" s="189"/>
      <c r="C99" s="290" t="s">
        <v>92</v>
      </c>
      <c r="L99" s="189"/>
    </row>
    <row r="100" spans="2:63" s="188" customFormat="1" ht="6.95" customHeight="1" x14ac:dyDescent="0.3">
      <c r="B100" s="189"/>
      <c r="L100" s="189"/>
    </row>
    <row r="101" spans="2:63" s="188" customFormat="1" ht="14.45" customHeight="1" x14ac:dyDescent="0.3">
      <c r="B101" s="189"/>
      <c r="C101" s="283" t="s">
        <v>7</v>
      </c>
      <c r="L101" s="189"/>
    </row>
    <row r="102" spans="2:63" s="188" customFormat="1" ht="22.5" customHeight="1" x14ac:dyDescent="0.3">
      <c r="B102" s="189"/>
      <c r="E102" s="289" t="str">
        <f>E7</f>
        <v>Stavební úpravy BD Milín - blok I, Školní č.p. 237, 238, 239</v>
      </c>
      <c r="F102" s="288"/>
      <c r="G102" s="288"/>
      <c r="H102" s="288"/>
      <c r="L102" s="189"/>
    </row>
    <row r="103" spans="2:63" s="188" customFormat="1" ht="14.45" customHeight="1" x14ac:dyDescent="0.3">
      <c r="B103" s="189"/>
      <c r="C103" s="283" t="s">
        <v>49</v>
      </c>
      <c r="L103" s="189"/>
    </row>
    <row r="104" spans="2:63" s="188" customFormat="1" ht="23.25" customHeight="1" x14ac:dyDescent="0.3">
      <c r="B104" s="189"/>
      <c r="E104" s="287" t="str">
        <f>E9</f>
        <v>1 - Architektonicko-stavební část</v>
      </c>
      <c r="F104" s="286"/>
      <c r="G104" s="286"/>
      <c r="H104" s="286"/>
      <c r="L104" s="189"/>
    </row>
    <row r="105" spans="2:63" s="188" customFormat="1" ht="6.95" customHeight="1" x14ac:dyDescent="0.3">
      <c r="B105" s="189"/>
      <c r="L105" s="189"/>
    </row>
    <row r="106" spans="2:63" s="188" customFormat="1" ht="18" customHeight="1" x14ac:dyDescent="0.3">
      <c r="B106" s="189"/>
      <c r="C106" s="283" t="s">
        <v>11</v>
      </c>
      <c r="F106" s="282" t="str">
        <f>F12</f>
        <v xml:space="preserve"> </v>
      </c>
      <c r="I106" s="284" t="s">
        <v>13</v>
      </c>
      <c r="J106" s="285" t="str">
        <f>IF(J12="","",J12)</f>
        <v>16. 12. 2016</v>
      </c>
      <c r="L106" s="189"/>
    </row>
    <row r="107" spans="2:63" s="188" customFormat="1" ht="6.95" customHeight="1" x14ac:dyDescent="0.3">
      <c r="B107" s="189"/>
      <c r="L107" s="189"/>
    </row>
    <row r="108" spans="2:63" s="188" customFormat="1" ht="15" x14ac:dyDescent="0.3">
      <c r="B108" s="189"/>
      <c r="C108" s="283" t="s">
        <v>14</v>
      </c>
      <c r="F108" s="282" t="str">
        <f>E15</f>
        <v xml:space="preserve"> </v>
      </c>
      <c r="I108" s="284" t="s">
        <v>18</v>
      </c>
      <c r="J108" s="282" t="str">
        <f>E21</f>
        <v xml:space="preserve"> </v>
      </c>
      <c r="L108" s="189"/>
    </row>
    <row r="109" spans="2:63" s="188" customFormat="1" ht="14.45" customHeight="1" x14ac:dyDescent="0.3">
      <c r="B109" s="189"/>
      <c r="C109" s="283" t="s">
        <v>17</v>
      </c>
      <c r="F109" s="282" t="str">
        <f>IF(E18="","",E18)</f>
        <v/>
      </c>
      <c r="L109" s="189"/>
    </row>
    <row r="110" spans="2:63" s="188" customFormat="1" ht="10.35" customHeight="1" x14ac:dyDescent="0.3">
      <c r="B110" s="189"/>
      <c r="L110" s="189"/>
    </row>
    <row r="111" spans="2:63" s="273" customFormat="1" ht="29.25" customHeight="1" x14ac:dyDescent="0.3">
      <c r="B111" s="277"/>
      <c r="C111" s="281" t="s">
        <v>93</v>
      </c>
      <c r="D111" s="279" t="s">
        <v>35</v>
      </c>
      <c r="E111" s="279" t="s">
        <v>34</v>
      </c>
      <c r="F111" s="279" t="s">
        <v>94</v>
      </c>
      <c r="G111" s="279" t="s">
        <v>95</v>
      </c>
      <c r="H111" s="279" t="s">
        <v>96</v>
      </c>
      <c r="I111" s="280" t="s">
        <v>97</v>
      </c>
      <c r="J111" s="279" t="s">
        <v>53</v>
      </c>
      <c r="K111" s="278" t="s">
        <v>98</v>
      </c>
      <c r="L111" s="277"/>
      <c r="M111" s="276" t="s">
        <v>99</v>
      </c>
      <c r="N111" s="275" t="s">
        <v>25</v>
      </c>
      <c r="O111" s="275" t="s">
        <v>100</v>
      </c>
      <c r="P111" s="275" t="s">
        <v>101</v>
      </c>
      <c r="Q111" s="275" t="s">
        <v>102</v>
      </c>
      <c r="R111" s="275" t="s">
        <v>103</v>
      </c>
      <c r="S111" s="275" t="s">
        <v>104</v>
      </c>
      <c r="T111" s="274" t="s">
        <v>105</v>
      </c>
    </row>
    <row r="112" spans="2:63" s="188" customFormat="1" ht="29.25" customHeight="1" x14ac:dyDescent="0.35">
      <c r="B112" s="189"/>
      <c r="C112" s="272" t="s">
        <v>54</v>
      </c>
      <c r="J112" s="271">
        <f>BK112</f>
        <v>0</v>
      </c>
      <c r="L112" s="189"/>
      <c r="M112" s="270"/>
      <c r="N112" s="268"/>
      <c r="O112" s="268"/>
      <c r="P112" s="269">
        <f>P113+P975+P1715+P1720</f>
        <v>0</v>
      </c>
      <c r="Q112" s="268"/>
      <c r="R112" s="269">
        <f>R113+R975+R1715+R1720</f>
        <v>182.18950407499997</v>
      </c>
      <c r="S112" s="268"/>
      <c r="T112" s="267">
        <f>T113+T975+T1715+T1720</f>
        <v>179.19536119999995</v>
      </c>
      <c r="AT112" s="193" t="s">
        <v>36</v>
      </c>
      <c r="AU112" s="193" t="s">
        <v>55</v>
      </c>
      <c r="BK112" s="266">
        <f>BK113+BK975+BK1715+BK1720</f>
        <v>0</v>
      </c>
    </row>
    <row r="113" spans="2:65" s="208" customFormat="1" ht="37.35" customHeight="1" x14ac:dyDescent="0.35">
      <c r="B113" s="216"/>
      <c r="D113" s="210" t="s">
        <v>36</v>
      </c>
      <c r="E113" s="226" t="s">
        <v>106</v>
      </c>
      <c r="F113" s="226" t="s">
        <v>107</v>
      </c>
      <c r="I113" s="218"/>
      <c r="J113" s="225">
        <f>BK113</f>
        <v>0</v>
      </c>
      <c r="L113" s="216"/>
      <c r="M113" s="215"/>
      <c r="N113" s="213"/>
      <c r="O113" s="213"/>
      <c r="P113" s="214">
        <f>P114+P184+P194+P209+P229+P297+P736+P793+P809+P842+P864+P959+P973</f>
        <v>0</v>
      </c>
      <c r="Q113" s="213"/>
      <c r="R113" s="214">
        <f>R114+R184+R194+R209+R229+R297+R736+R793+R809+R842+R864+R959+R973</f>
        <v>154.59289637999998</v>
      </c>
      <c r="S113" s="213"/>
      <c r="T113" s="212">
        <f>T114+T184+T194+T209+T229+T297+T736+T793+T809+T842+T864+T959+T973</f>
        <v>170.46703699999995</v>
      </c>
      <c r="AR113" s="210" t="s">
        <v>38</v>
      </c>
      <c r="AT113" s="211" t="s">
        <v>36</v>
      </c>
      <c r="AU113" s="211" t="s">
        <v>37</v>
      </c>
      <c r="AY113" s="210" t="s">
        <v>108</v>
      </c>
      <c r="BK113" s="209">
        <f>BK114+BK184+BK194+BK209+BK229+BK297+BK736+BK793+BK809+BK842+BK864+BK959+BK973</f>
        <v>0</v>
      </c>
    </row>
    <row r="114" spans="2:65" s="208" customFormat="1" ht="19.899999999999999" customHeight="1" x14ac:dyDescent="0.3">
      <c r="B114" s="216"/>
      <c r="D114" s="220" t="s">
        <v>36</v>
      </c>
      <c r="E114" s="219" t="s">
        <v>38</v>
      </c>
      <c r="F114" s="219" t="s">
        <v>109</v>
      </c>
      <c r="I114" s="218"/>
      <c r="J114" s="217">
        <f>BK114</f>
        <v>0</v>
      </c>
      <c r="L114" s="216"/>
      <c r="M114" s="215"/>
      <c r="N114" s="213"/>
      <c r="O114" s="213"/>
      <c r="P114" s="214">
        <f>SUM(P115:P183)</f>
        <v>0</v>
      </c>
      <c r="Q114" s="213"/>
      <c r="R114" s="214">
        <f>SUM(R115:R183)</f>
        <v>0.49914299999999995</v>
      </c>
      <c r="S114" s="213"/>
      <c r="T114" s="212">
        <f>SUM(T115:T183)</f>
        <v>36.405859999999997</v>
      </c>
      <c r="AR114" s="210" t="s">
        <v>38</v>
      </c>
      <c r="AT114" s="211" t="s">
        <v>36</v>
      </c>
      <c r="AU114" s="211" t="s">
        <v>38</v>
      </c>
      <c r="AY114" s="210" t="s">
        <v>108</v>
      </c>
      <c r="BK114" s="209">
        <f>SUM(BK115:BK183)</f>
        <v>0</v>
      </c>
    </row>
    <row r="115" spans="2:65" s="188" customFormat="1" ht="31.5" customHeight="1" x14ac:dyDescent="0.3">
      <c r="B115" s="207"/>
      <c r="C115" s="206" t="s">
        <v>38</v>
      </c>
      <c r="D115" s="206" t="s">
        <v>110</v>
      </c>
      <c r="E115" s="205" t="s">
        <v>111</v>
      </c>
      <c r="F115" s="200" t="s">
        <v>112</v>
      </c>
      <c r="G115" s="204" t="s">
        <v>113</v>
      </c>
      <c r="H115" s="203">
        <v>85.62</v>
      </c>
      <c r="I115" s="202"/>
      <c r="J115" s="201">
        <f>ROUND(I115*H115,2)</f>
        <v>0</v>
      </c>
      <c r="K115" s="200" t="s">
        <v>114</v>
      </c>
      <c r="L115" s="189"/>
      <c r="M115" s="199" t="s">
        <v>1</v>
      </c>
      <c r="N115" s="224" t="s">
        <v>26</v>
      </c>
      <c r="O115" s="223"/>
      <c r="P115" s="222">
        <f>O115*H115</f>
        <v>0</v>
      </c>
      <c r="Q115" s="222">
        <v>0</v>
      </c>
      <c r="R115" s="222">
        <f>Q115*H115</f>
        <v>0</v>
      </c>
      <c r="S115" s="222">
        <v>0.23499999999999999</v>
      </c>
      <c r="T115" s="221">
        <f>S115*H115</f>
        <v>20.120699999999999</v>
      </c>
      <c r="AR115" s="193" t="s">
        <v>115</v>
      </c>
      <c r="AT115" s="193" t="s">
        <v>110</v>
      </c>
      <c r="AU115" s="193" t="s">
        <v>42</v>
      </c>
      <c r="AY115" s="193" t="s">
        <v>108</v>
      </c>
      <c r="BE115" s="194">
        <f>IF(N115="základní",J115,0)</f>
        <v>0</v>
      </c>
      <c r="BF115" s="194">
        <f>IF(N115="snížená",J115,0)</f>
        <v>0</v>
      </c>
      <c r="BG115" s="194">
        <f>IF(N115="zákl. přenesená",J115,0)</f>
        <v>0</v>
      </c>
      <c r="BH115" s="194">
        <f>IF(N115="sníž. přenesená",J115,0)</f>
        <v>0</v>
      </c>
      <c r="BI115" s="194">
        <f>IF(N115="nulová",J115,0)</f>
        <v>0</v>
      </c>
      <c r="BJ115" s="193" t="s">
        <v>38</v>
      </c>
      <c r="BK115" s="194">
        <f>ROUND(I115*H115,2)</f>
        <v>0</v>
      </c>
      <c r="BL115" s="193" t="s">
        <v>115</v>
      </c>
      <c r="BM115" s="193" t="s">
        <v>116</v>
      </c>
    </row>
    <row r="116" spans="2:65" s="257" customFormat="1" x14ac:dyDescent="0.3">
      <c r="B116" s="262"/>
      <c r="D116" s="236" t="s">
        <v>117</v>
      </c>
      <c r="E116" s="258" t="s">
        <v>1</v>
      </c>
      <c r="F116" s="264" t="s">
        <v>118</v>
      </c>
      <c r="H116" s="258" t="s">
        <v>1</v>
      </c>
      <c r="I116" s="263"/>
      <c r="L116" s="262"/>
      <c r="M116" s="261"/>
      <c r="N116" s="260"/>
      <c r="O116" s="260"/>
      <c r="P116" s="260"/>
      <c r="Q116" s="260"/>
      <c r="R116" s="260"/>
      <c r="S116" s="260"/>
      <c r="T116" s="259"/>
      <c r="AT116" s="258" t="s">
        <v>117</v>
      </c>
      <c r="AU116" s="258" t="s">
        <v>42</v>
      </c>
      <c r="AV116" s="257" t="s">
        <v>38</v>
      </c>
      <c r="AW116" s="257" t="s">
        <v>19</v>
      </c>
      <c r="AX116" s="257" t="s">
        <v>37</v>
      </c>
      <c r="AY116" s="258" t="s">
        <v>108</v>
      </c>
    </row>
    <row r="117" spans="2:65" s="227" customFormat="1" x14ac:dyDescent="0.3">
      <c r="B117" s="232"/>
      <c r="D117" s="236" t="s">
        <v>117</v>
      </c>
      <c r="E117" s="228" t="s">
        <v>1</v>
      </c>
      <c r="F117" s="235" t="s">
        <v>119</v>
      </c>
      <c r="H117" s="234">
        <v>47.22</v>
      </c>
      <c r="I117" s="233"/>
      <c r="L117" s="232"/>
      <c r="M117" s="231"/>
      <c r="N117" s="230"/>
      <c r="O117" s="230"/>
      <c r="P117" s="230"/>
      <c r="Q117" s="230"/>
      <c r="R117" s="230"/>
      <c r="S117" s="230"/>
      <c r="T117" s="229"/>
      <c r="AT117" s="228" t="s">
        <v>117</v>
      </c>
      <c r="AU117" s="228" t="s">
        <v>42</v>
      </c>
      <c r="AV117" s="227" t="s">
        <v>42</v>
      </c>
      <c r="AW117" s="227" t="s">
        <v>19</v>
      </c>
      <c r="AX117" s="227" t="s">
        <v>37</v>
      </c>
      <c r="AY117" s="228" t="s">
        <v>108</v>
      </c>
    </row>
    <row r="118" spans="2:65" s="227" customFormat="1" x14ac:dyDescent="0.3">
      <c r="B118" s="232"/>
      <c r="D118" s="236" t="s">
        <v>117</v>
      </c>
      <c r="E118" s="228" t="s">
        <v>1</v>
      </c>
      <c r="F118" s="235" t="s">
        <v>120</v>
      </c>
      <c r="H118" s="234">
        <v>16.8</v>
      </c>
      <c r="I118" s="233"/>
      <c r="L118" s="232"/>
      <c r="M118" s="231"/>
      <c r="N118" s="230"/>
      <c r="O118" s="230"/>
      <c r="P118" s="230"/>
      <c r="Q118" s="230"/>
      <c r="R118" s="230"/>
      <c r="S118" s="230"/>
      <c r="T118" s="229"/>
      <c r="AT118" s="228" t="s">
        <v>117</v>
      </c>
      <c r="AU118" s="228" t="s">
        <v>42</v>
      </c>
      <c r="AV118" s="227" t="s">
        <v>42</v>
      </c>
      <c r="AW118" s="227" t="s">
        <v>19</v>
      </c>
      <c r="AX118" s="227" t="s">
        <v>37</v>
      </c>
      <c r="AY118" s="228" t="s">
        <v>108</v>
      </c>
    </row>
    <row r="119" spans="2:65" s="227" customFormat="1" x14ac:dyDescent="0.3">
      <c r="B119" s="232"/>
      <c r="D119" s="236" t="s">
        <v>117</v>
      </c>
      <c r="E119" s="228" t="s">
        <v>1</v>
      </c>
      <c r="F119" s="235" t="s">
        <v>121</v>
      </c>
      <c r="H119" s="234">
        <v>8.16</v>
      </c>
      <c r="I119" s="233"/>
      <c r="L119" s="232"/>
      <c r="M119" s="231"/>
      <c r="N119" s="230"/>
      <c r="O119" s="230"/>
      <c r="P119" s="230"/>
      <c r="Q119" s="230"/>
      <c r="R119" s="230"/>
      <c r="S119" s="230"/>
      <c r="T119" s="229"/>
      <c r="AT119" s="228" t="s">
        <v>117</v>
      </c>
      <c r="AU119" s="228" t="s">
        <v>42</v>
      </c>
      <c r="AV119" s="227" t="s">
        <v>42</v>
      </c>
      <c r="AW119" s="227" t="s">
        <v>19</v>
      </c>
      <c r="AX119" s="227" t="s">
        <v>37</v>
      </c>
      <c r="AY119" s="228" t="s">
        <v>108</v>
      </c>
    </row>
    <row r="120" spans="2:65" s="227" customFormat="1" x14ac:dyDescent="0.3">
      <c r="B120" s="232"/>
      <c r="D120" s="240" t="s">
        <v>117</v>
      </c>
      <c r="E120" s="239" t="s">
        <v>1</v>
      </c>
      <c r="F120" s="238" t="s">
        <v>122</v>
      </c>
      <c r="H120" s="237">
        <v>13.44</v>
      </c>
      <c r="I120" s="233"/>
      <c r="L120" s="232"/>
      <c r="M120" s="231"/>
      <c r="N120" s="230"/>
      <c r="O120" s="230"/>
      <c r="P120" s="230"/>
      <c r="Q120" s="230"/>
      <c r="R120" s="230"/>
      <c r="S120" s="230"/>
      <c r="T120" s="229"/>
      <c r="AT120" s="228" t="s">
        <v>117</v>
      </c>
      <c r="AU120" s="228" t="s">
        <v>42</v>
      </c>
      <c r="AV120" s="227" t="s">
        <v>42</v>
      </c>
      <c r="AW120" s="227" t="s">
        <v>19</v>
      </c>
      <c r="AX120" s="227" t="s">
        <v>37</v>
      </c>
      <c r="AY120" s="228" t="s">
        <v>108</v>
      </c>
    </row>
    <row r="121" spans="2:65" s="188" customFormat="1" ht="22.5" customHeight="1" x14ac:dyDescent="0.3">
      <c r="B121" s="207"/>
      <c r="C121" s="206" t="s">
        <v>42</v>
      </c>
      <c r="D121" s="206" t="s">
        <v>110</v>
      </c>
      <c r="E121" s="205" t="s">
        <v>123</v>
      </c>
      <c r="F121" s="200" t="s">
        <v>124</v>
      </c>
      <c r="G121" s="204" t="s">
        <v>113</v>
      </c>
      <c r="H121" s="203">
        <v>29.16</v>
      </c>
      <c r="I121" s="202"/>
      <c r="J121" s="201">
        <f>ROUND(I121*H121,2)</f>
        <v>0</v>
      </c>
      <c r="K121" s="200" t="s">
        <v>114</v>
      </c>
      <c r="L121" s="189"/>
      <c r="M121" s="199" t="s">
        <v>1</v>
      </c>
      <c r="N121" s="224" t="s">
        <v>26</v>
      </c>
      <c r="O121" s="223"/>
      <c r="P121" s="222">
        <f>O121*H121</f>
        <v>0</v>
      </c>
      <c r="Q121" s="222">
        <v>0</v>
      </c>
      <c r="R121" s="222">
        <f>Q121*H121</f>
        <v>0</v>
      </c>
      <c r="S121" s="222">
        <v>0.22500000000000001</v>
      </c>
      <c r="T121" s="221">
        <f>S121*H121</f>
        <v>6.5609999999999999</v>
      </c>
      <c r="AR121" s="193" t="s">
        <v>115</v>
      </c>
      <c r="AT121" s="193" t="s">
        <v>110</v>
      </c>
      <c r="AU121" s="193" t="s">
        <v>42</v>
      </c>
      <c r="AY121" s="193" t="s">
        <v>108</v>
      </c>
      <c r="BE121" s="194">
        <f>IF(N121="základní",J121,0)</f>
        <v>0</v>
      </c>
      <c r="BF121" s="194">
        <f>IF(N121="snížená",J121,0)</f>
        <v>0</v>
      </c>
      <c r="BG121" s="194">
        <f>IF(N121="zákl. přenesená",J121,0)</f>
        <v>0</v>
      </c>
      <c r="BH121" s="194">
        <f>IF(N121="sníž. přenesená",J121,0)</f>
        <v>0</v>
      </c>
      <c r="BI121" s="194">
        <f>IF(N121="nulová",J121,0)</f>
        <v>0</v>
      </c>
      <c r="BJ121" s="193" t="s">
        <v>38</v>
      </c>
      <c r="BK121" s="194">
        <f>ROUND(I121*H121,2)</f>
        <v>0</v>
      </c>
      <c r="BL121" s="193" t="s">
        <v>115</v>
      </c>
      <c r="BM121" s="193" t="s">
        <v>125</v>
      </c>
    </row>
    <row r="122" spans="2:65" s="257" customFormat="1" x14ac:dyDescent="0.3">
      <c r="B122" s="262"/>
      <c r="D122" s="236" t="s">
        <v>117</v>
      </c>
      <c r="E122" s="258" t="s">
        <v>1</v>
      </c>
      <c r="F122" s="264" t="s">
        <v>118</v>
      </c>
      <c r="H122" s="258" t="s">
        <v>1</v>
      </c>
      <c r="I122" s="263"/>
      <c r="L122" s="262"/>
      <c r="M122" s="261"/>
      <c r="N122" s="260"/>
      <c r="O122" s="260"/>
      <c r="P122" s="260"/>
      <c r="Q122" s="260"/>
      <c r="R122" s="260"/>
      <c r="S122" s="260"/>
      <c r="T122" s="259"/>
      <c r="AT122" s="258" t="s">
        <v>117</v>
      </c>
      <c r="AU122" s="258" t="s">
        <v>42</v>
      </c>
      <c r="AV122" s="257" t="s">
        <v>38</v>
      </c>
      <c r="AW122" s="257" t="s">
        <v>19</v>
      </c>
      <c r="AX122" s="257" t="s">
        <v>37</v>
      </c>
      <c r="AY122" s="258" t="s">
        <v>108</v>
      </c>
    </row>
    <row r="123" spans="2:65" s="227" customFormat="1" x14ac:dyDescent="0.3">
      <c r="B123" s="232"/>
      <c r="D123" s="236" t="s">
        <v>117</v>
      </c>
      <c r="E123" s="228" t="s">
        <v>1</v>
      </c>
      <c r="F123" s="235" t="s">
        <v>126</v>
      </c>
      <c r="H123" s="234">
        <v>21</v>
      </c>
      <c r="I123" s="233"/>
      <c r="L123" s="232"/>
      <c r="M123" s="231"/>
      <c r="N123" s="230"/>
      <c r="O123" s="230"/>
      <c r="P123" s="230"/>
      <c r="Q123" s="230"/>
      <c r="R123" s="230"/>
      <c r="S123" s="230"/>
      <c r="T123" s="229"/>
      <c r="AT123" s="228" t="s">
        <v>117</v>
      </c>
      <c r="AU123" s="228" t="s">
        <v>42</v>
      </c>
      <c r="AV123" s="227" t="s">
        <v>42</v>
      </c>
      <c r="AW123" s="227" t="s">
        <v>19</v>
      </c>
      <c r="AX123" s="227" t="s">
        <v>37</v>
      </c>
      <c r="AY123" s="228" t="s">
        <v>108</v>
      </c>
    </row>
    <row r="124" spans="2:65" s="227" customFormat="1" x14ac:dyDescent="0.3">
      <c r="B124" s="232"/>
      <c r="D124" s="240" t="s">
        <v>117</v>
      </c>
      <c r="E124" s="239" t="s">
        <v>1</v>
      </c>
      <c r="F124" s="238" t="s">
        <v>121</v>
      </c>
      <c r="H124" s="237">
        <v>8.16</v>
      </c>
      <c r="I124" s="233"/>
      <c r="L124" s="232"/>
      <c r="M124" s="231"/>
      <c r="N124" s="230"/>
      <c r="O124" s="230"/>
      <c r="P124" s="230"/>
      <c r="Q124" s="230"/>
      <c r="R124" s="230"/>
      <c r="S124" s="230"/>
      <c r="T124" s="229"/>
      <c r="AT124" s="228" t="s">
        <v>117</v>
      </c>
      <c r="AU124" s="228" t="s">
        <v>42</v>
      </c>
      <c r="AV124" s="227" t="s">
        <v>42</v>
      </c>
      <c r="AW124" s="227" t="s">
        <v>19</v>
      </c>
      <c r="AX124" s="227" t="s">
        <v>37</v>
      </c>
      <c r="AY124" s="228" t="s">
        <v>108</v>
      </c>
    </row>
    <row r="125" spans="2:65" s="188" customFormat="1" ht="22.5" customHeight="1" x14ac:dyDescent="0.3">
      <c r="B125" s="207"/>
      <c r="C125" s="206" t="s">
        <v>127</v>
      </c>
      <c r="D125" s="206" t="s">
        <v>110</v>
      </c>
      <c r="E125" s="205" t="s">
        <v>128</v>
      </c>
      <c r="F125" s="200" t="s">
        <v>129</v>
      </c>
      <c r="G125" s="204" t="s">
        <v>113</v>
      </c>
      <c r="H125" s="203">
        <v>29.76</v>
      </c>
      <c r="I125" s="202"/>
      <c r="J125" s="201">
        <f>ROUND(I125*H125,2)</f>
        <v>0</v>
      </c>
      <c r="K125" s="200" t="s">
        <v>114</v>
      </c>
      <c r="L125" s="189"/>
      <c r="M125" s="199" t="s">
        <v>1</v>
      </c>
      <c r="N125" s="224" t="s">
        <v>26</v>
      </c>
      <c r="O125" s="223"/>
      <c r="P125" s="222">
        <f>O125*H125</f>
        <v>0</v>
      </c>
      <c r="Q125" s="222">
        <v>0</v>
      </c>
      <c r="R125" s="222">
        <f>Q125*H125</f>
        <v>0</v>
      </c>
      <c r="S125" s="222">
        <v>0.316</v>
      </c>
      <c r="T125" s="221">
        <f>S125*H125</f>
        <v>9.404160000000001</v>
      </c>
      <c r="AR125" s="193" t="s">
        <v>115</v>
      </c>
      <c r="AT125" s="193" t="s">
        <v>110</v>
      </c>
      <c r="AU125" s="193" t="s">
        <v>42</v>
      </c>
      <c r="AY125" s="193" t="s">
        <v>108</v>
      </c>
      <c r="BE125" s="194">
        <f>IF(N125="základní",J125,0)</f>
        <v>0</v>
      </c>
      <c r="BF125" s="194">
        <f>IF(N125="snížená",J125,0)</f>
        <v>0</v>
      </c>
      <c r="BG125" s="194">
        <f>IF(N125="zákl. přenesená",J125,0)</f>
        <v>0</v>
      </c>
      <c r="BH125" s="194">
        <f>IF(N125="sníž. přenesená",J125,0)</f>
        <v>0</v>
      </c>
      <c r="BI125" s="194">
        <f>IF(N125="nulová",J125,0)</f>
        <v>0</v>
      </c>
      <c r="BJ125" s="193" t="s">
        <v>38</v>
      </c>
      <c r="BK125" s="194">
        <f>ROUND(I125*H125,2)</f>
        <v>0</v>
      </c>
      <c r="BL125" s="193" t="s">
        <v>115</v>
      </c>
      <c r="BM125" s="193" t="s">
        <v>130</v>
      </c>
    </row>
    <row r="126" spans="2:65" s="257" customFormat="1" x14ac:dyDescent="0.3">
      <c r="B126" s="262"/>
      <c r="D126" s="236" t="s">
        <v>117</v>
      </c>
      <c r="E126" s="258" t="s">
        <v>1</v>
      </c>
      <c r="F126" s="264" t="s">
        <v>118</v>
      </c>
      <c r="H126" s="258" t="s">
        <v>1</v>
      </c>
      <c r="I126" s="263"/>
      <c r="L126" s="262"/>
      <c r="M126" s="261"/>
      <c r="N126" s="260"/>
      <c r="O126" s="260"/>
      <c r="P126" s="260"/>
      <c r="Q126" s="260"/>
      <c r="R126" s="260"/>
      <c r="S126" s="260"/>
      <c r="T126" s="259"/>
      <c r="AT126" s="258" t="s">
        <v>117</v>
      </c>
      <c r="AU126" s="258" t="s">
        <v>42</v>
      </c>
      <c r="AV126" s="257" t="s">
        <v>38</v>
      </c>
      <c r="AW126" s="257" t="s">
        <v>19</v>
      </c>
      <c r="AX126" s="257" t="s">
        <v>37</v>
      </c>
      <c r="AY126" s="258" t="s">
        <v>108</v>
      </c>
    </row>
    <row r="127" spans="2:65" s="227" customFormat="1" x14ac:dyDescent="0.3">
      <c r="B127" s="232"/>
      <c r="D127" s="236" t="s">
        <v>117</v>
      </c>
      <c r="E127" s="228" t="s">
        <v>1</v>
      </c>
      <c r="F127" s="235" t="s">
        <v>131</v>
      </c>
      <c r="H127" s="234">
        <v>16.8</v>
      </c>
      <c r="I127" s="233"/>
      <c r="L127" s="232"/>
      <c r="M127" s="231"/>
      <c r="N127" s="230"/>
      <c r="O127" s="230"/>
      <c r="P127" s="230"/>
      <c r="Q127" s="230"/>
      <c r="R127" s="230"/>
      <c r="S127" s="230"/>
      <c r="T127" s="229"/>
      <c r="AT127" s="228" t="s">
        <v>117</v>
      </c>
      <c r="AU127" s="228" t="s">
        <v>42</v>
      </c>
      <c r="AV127" s="227" t="s">
        <v>42</v>
      </c>
      <c r="AW127" s="227" t="s">
        <v>19</v>
      </c>
      <c r="AX127" s="227" t="s">
        <v>37</v>
      </c>
      <c r="AY127" s="228" t="s">
        <v>108</v>
      </c>
    </row>
    <row r="128" spans="2:65" s="227" customFormat="1" x14ac:dyDescent="0.3">
      <c r="B128" s="232"/>
      <c r="D128" s="240" t="s">
        <v>117</v>
      </c>
      <c r="E128" s="239" t="s">
        <v>1</v>
      </c>
      <c r="F128" s="238" t="s">
        <v>132</v>
      </c>
      <c r="H128" s="237">
        <v>12.96</v>
      </c>
      <c r="I128" s="233"/>
      <c r="L128" s="232"/>
      <c r="M128" s="231"/>
      <c r="N128" s="230"/>
      <c r="O128" s="230"/>
      <c r="P128" s="230"/>
      <c r="Q128" s="230"/>
      <c r="R128" s="230"/>
      <c r="S128" s="230"/>
      <c r="T128" s="229"/>
      <c r="AT128" s="228" t="s">
        <v>117</v>
      </c>
      <c r="AU128" s="228" t="s">
        <v>42</v>
      </c>
      <c r="AV128" s="227" t="s">
        <v>42</v>
      </c>
      <c r="AW128" s="227" t="s">
        <v>19</v>
      </c>
      <c r="AX128" s="227" t="s">
        <v>37</v>
      </c>
      <c r="AY128" s="228" t="s">
        <v>108</v>
      </c>
    </row>
    <row r="129" spans="2:65" s="188" customFormat="1" ht="22.5" customHeight="1" x14ac:dyDescent="0.3">
      <c r="B129" s="207"/>
      <c r="C129" s="206" t="s">
        <v>115</v>
      </c>
      <c r="D129" s="206" t="s">
        <v>110</v>
      </c>
      <c r="E129" s="205" t="s">
        <v>133</v>
      </c>
      <c r="F129" s="200" t="s">
        <v>134</v>
      </c>
      <c r="G129" s="204" t="s">
        <v>135</v>
      </c>
      <c r="H129" s="203">
        <v>8</v>
      </c>
      <c r="I129" s="202"/>
      <c r="J129" s="201">
        <f>ROUND(I129*H129,2)</f>
        <v>0</v>
      </c>
      <c r="K129" s="200" t="s">
        <v>114</v>
      </c>
      <c r="L129" s="189"/>
      <c r="M129" s="199" t="s">
        <v>1</v>
      </c>
      <c r="N129" s="224" t="s">
        <v>26</v>
      </c>
      <c r="O129" s="223"/>
      <c r="P129" s="222">
        <f>O129*H129</f>
        <v>0</v>
      </c>
      <c r="Q129" s="222">
        <v>0</v>
      </c>
      <c r="R129" s="222">
        <f>Q129*H129</f>
        <v>0</v>
      </c>
      <c r="S129" s="222">
        <v>0.04</v>
      </c>
      <c r="T129" s="221">
        <f>S129*H129</f>
        <v>0.32</v>
      </c>
      <c r="AR129" s="193" t="s">
        <v>115</v>
      </c>
      <c r="AT129" s="193" t="s">
        <v>110</v>
      </c>
      <c r="AU129" s="193" t="s">
        <v>42</v>
      </c>
      <c r="AY129" s="193" t="s">
        <v>108</v>
      </c>
      <c r="BE129" s="194">
        <f>IF(N129="základní",J129,0)</f>
        <v>0</v>
      </c>
      <c r="BF129" s="194">
        <f>IF(N129="snížená",J129,0)</f>
        <v>0</v>
      </c>
      <c r="BG129" s="194">
        <f>IF(N129="zákl. přenesená",J129,0)</f>
        <v>0</v>
      </c>
      <c r="BH129" s="194">
        <f>IF(N129="sníž. přenesená",J129,0)</f>
        <v>0</v>
      </c>
      <c r="BI129" s="194">
        <f>IF(N129="nulová",J129,0)</f>
        <v>0</v>
      </c>
      <c r="BJ129" s="193" t="s">
        <v>38</v>
      </c>
      <c r="BK129" s="194">
        <f>ROUND(I129*H129,2)</f>
        <v>0</v>
      </c>
      <c r="BL129" s="193" t="s">
        <v>115</v>
      </c>
      <c r="BM129" s="193" t="s">
        <v>136</v>
      </c>
    </row>
    <row r="130" spans="2:65" s="257" customFormat="1" x14ac:dyDescent="0.3">
      <c r="B130" s="262"/>
      <c r="D130" s="236" t="s">
        <v>117</v>
      </c>
      <c r="E130" s="258" t="s">
        <v>1</v>
      </c>
      <c r="F130" s="264" t="s">
        <v>118</v>
      </c>
      <c r="H130" s="258" t="s">
        <v>1</v>
      </c>
      <c r="I130" s="263"/>
      <c r="L130" s="262"/>
      <c r="M130" s="261"/>
      <c r="N130" s="260"/>
      <c r="O130" s="260"/>
      <c r="P130" s="260"/>
      <c r="Q130" s="260"/>
      <c r="R130" s="260"/>
      <c r="S130" s="260"/>
      <c r="T130" s="259"/>
      <c r="AT130" s="258" t="s">
        <v>117</v>
      </c>
      <c r="AU130" s="258" t="s">
        <v>42</v>
      </c>
      <c r="AV130" s="257" t="s">
        <v>38</v>
      </c>
      <c r="AW130" s="257" t="s">
        <v>19</v>
      </c>
      <c r="AX130" s="257" t="s">
        <v>37</v>
      </c>
      <c r="AY130" s="258" t="s">
        <v>108</v>
      </c>
    </row>
    <row r="131" spans="2:65" s="227" customFormat="1" x14ac:dyDescent="0.3">
      <c r="B131" s="232"/>
      <c r="D131" s="240" t="s">
        <v>117</v>
      </c>
      <c r="E131" s="239" t="s">
        <v>1</v>
      </c>
      <c r="F131" s="238" t="s">
        <v>137</v>
      </c>
      <c r="H131" s="237">
        <v>8</v>
      </c>
      <c r="I131" s="233"/>
      <c r="L131" s="232"/>
      <c r="M131" s="231"/>
      <c r="N131" s="230"/>
      <c r="O131" s="230"/>
      <c r="P131" s="230"/>
      <c r="Q131" s="230"/>
      <c r="R131" s="230"/>
      <c r="S131" s="230"/>
      <c r="T131" s="229"/>
      <c r="AT131" s="228" t="s">
        <v>117</v>
      </c>
      <c r="AU131" s="228" t="s">
        <v>42</v>
      </c>
      <c r="AV131" s="227" t="s">
        <v>42</v>
      </c>
      <c r="AW131" s="227" t="s">
        <v>19</v>
      </c>
      <c r="AX131" s="227" t="s">
        <v>37</v>
      </c>
      <c r="AY131" s="228" t="s">
        <v>108</v>
      </c>
    </row>
    <row r="132" spans="2:65" s="188" customFormat="1" ht="22.5" customHeight="1" x14ac:dyDescent="0.3">
      <c r="B132" s="207"/>
      <c r="C132" s="206" t="s">
        <v>138</v>
      </c>
      <c r="D132" s="206" t="s">
        <v>110</v>
      </c>
      <c r="E132" s="205" t="s">
        <v>139</v>
      </c>
      <c r="F132" s="200" t="s">
        <v>140</v>
      </c>
      <c r="G132" s="204" t="s">
        <v>141</v>
      </c>
      <c r="H132" s="203">
        <v>2.4</v>
      </c>
      <c r="I132" s="202"/>
      <c r="J132" s="201">
        <f>ROUND(I132*H132,2)</f>
        <v>0</v>
      </c>
      <c r="K132" s="200" t="s">
        <v>114</v>
      </c>
      <c r="L132" s="189"/>
      <c r="M132" s="199" t="s">
        <v>1</v>
      </c>
      <c r="N132" s="224" t="s">
        <v>26</v>
      </c>
      <c r="O132" s="223"/>
      <c r="P132" s="222">
        <f>O132*H132</f>
        <v>0</v>
      </c>
      <c r="Q132" s="222">
        <v>0</v>
      </c>
      <c r="R132" s="222">
        <f>Q132*H132</f>
        <v>0</v>
      </c>
      <c r="S132" s="222">
        <v>0</v>
      </c>
      <c r="T132" s="221">
        <f>S132*H132</f>
        <v>0</v>
      </c>
      <c r="AR132" s="193" t="s">
        <v>115</v>
      </c>
      <c r="AT132" s="193" t="s">
        <v>110</v>
      </c>
      <c r="AU132" s="193" t="s">
        <v>42</v>
      </c>
      <c r="AY132" s="193" t="s">
        <v>108</v>
      </c>
      <c r="BE132" s="194">
        <f>IF(N132="základní",J132,0)</f>
        <v>0</v>
      </c>
      <c r="BF132" s="194">
        <f>IF(N132="snížená",J132,0)</f>
        <v>0</v>
      </c>
      <c r="BG132" s="194">
        <f>IF(N132="zákl. přenesená",J132,0)</f>
        <v>0</v>
      </c>
      <c r="BH132" s="194">
        <f>IF(N132="sníž. přenesená",J132,0)</f>
        <v>0</v>
      </c>
      <c r="BI132" s="194">
        <f>IF(N132="nulová",J132,0)</f>
        <v>0</v>
      </c>
      <c r="BJ132" s="193" t="s">
        <v>38</v>
      </c>
      <c r="BK132" s="194">
        <f>ROUND(I132*H132,2)</f>
        <v>0</v>
      </c>
      <c r="BL132" s="193" t="s">
        <v>115</v>
      </c>
      <c r="BM132" s="193" t="s">
        <v>142</v>
      </c>
    </row>
    <row r="133" spans="2:65" s="227" customFormat="1" x14ac:dyDescent="0.3">
      <c r="B133" s="232"/>
      <c r="D133" s="240" t="s">
        <v>117</v>
      </c>
      <c r="E133" s="239" t="s">
        <v>1</v>
      </c>
      <c r="F133" s="238" t="s">
        <v>143</v>
      </c>
      <c r="H133" s="237">
        <v>2.4</v>
      </c>
      <c r="I133" s="233"/>
      <c r="L133" s="232"/>
      <c r="M133" s="231"/>
      <c r="N133" s="230"/>
      <c r="O133" s="230"/>
      <c r="P133" s="230"/>
      <c r="Q133" s="230"/>
      <c r="R133" s="230"/>
      <c r="S133" s="230"/>
      <c r="T133" s="229"/>
      <c r="AT133" s="228" t="s">
        <v>117</v>
      </c>
      <c r="AU133" s="228" t="s">
        <v>42</v>
      </c>
      <c r="AV133" s="227" t="s">
        <v>42</v>
      </c>
      <c r="AW133" s="227" t="s">
        <v>19</v>
      </c>
      <c r="AX133" s="227" t="s">
        <v>37</v>
      </c>
      <c r="AY133" s="228" t="s">
        <v>108</v>
      </c>
    </row>
    <row r="134" spans="2:65" s="188" customFormat="1" ht="22.5" customHeight="1" x14ac:dyDescent="0.3">
      <c r="B134" s="207"/>
      <c r="C134" s="206" t="s">
        <v>144</v>
      </c>
      <c r="D134" s="206" t="s">
        <v>110</v>
      </c>
      <c r="E134" s="205" t="s">
        <v>145</v>
      </c>
      <c r="F134" s="200" t="s">
        <v>146</v>
      </c>
      <c r="G134" s="204" t="s">
        <v>141</v>
      </c>
      <c r="H134" s="203">
        <v>1.6</v>
      </c>
      <c r="I134" s="202"/>
      <c r="J134" s="201">
        <f>ROUND(I134*H134,2)</f>
        <v>0</v>
      </c>
      <c r="K134" s="200" t="s">
        <v>114</v>
      </c>
      <c r="L134" s="189"/>
      <c r="M134" s="199" t="s">
        <v>1</v>
      </c>
      <c r="N134" s="224" t="s">
        <v>26</v>
      </c>
      <c r="O134" s="223"/>
      <c r="P134" s="222">
        <f>O134*H134</f>
        <v>0</v>
      </c>
      <c r="Q134" s="222">
        <v>0</v>
      </c>
      <c r="R134" s="222">
        <f>Q134*H134</f>
        <v>0</v>
      </c>
      <c r="S134" s="222">
        <v>0</v>
      </c>
      <c r="T134" s="221">
        <f>S134*H134</f>
        <v>0</v>
      </c>
      <c r="AR134" s="193" t="s">
        <v>115</v>
      </c>
      <c r="AT134" s="193" t="s">
        <v>110</v>
      </c>
      <c r="AU134" s="193" t="s">
        <v>42</v>
      </c>
      <c r="AY134" s="193" t="s">
        <v>108</v>
      </c>
      <c r="BE134" s="194">
        <f>IF(N134="základní",J134,0)</f>
        <v>0</v>
      </c>
      <c r="BF134" s="194">
        <f>IF(N134="snížená",J134,0)</f>
        <v>0</v>
      </c>
      <c r="BG134" s="194">
        <f>IF(N134="zákl. přenesená",J134,0)</f>
        <v>0</v>
      </c>
      <c r="BH134" s="194">
        <f>IF(N134="sníž. přenesená",J134,0)</f>
        <v>0</v>
      </c>
      <c r="BI134" s="194">
        <f>IF(N134="nulová",J134,0)</f>
        <v>0</v>
      </c>
      <c r="BJ134" s="193" t="s">
        <v>38</v>
      </c>
      <c r="BK134" s="194">
        <f>ROUND(I134*H134,2)</f>
        <v>0</v>
      </c>
      <c r="BL134" s="193" t="s">
        <v>115</v>
      </c>
      <c r="BM134" s="193" t="s">
        <v>147</v>
      </c>
    </row>
    <row r="135" spans="2:65" s="227" customFormat="1" x14ac:dyDescent="0.3">
      <c r="B135" s="232"/>
      <c r="D135" s="240" t="s">
        <v>117</v>
      </c>
      <c r="E135" s="239" t="s">
        <v>1</v>
      </c>
      <c r="F135" s="238" t="s">
        <v>148</v>
      </c>
      <c r="H135" s="237">
        <v>1.6</v>
      </c>
      <c r="I135" s="233"/>
      <c r="L135" s="232"/>
      <c r="M135" s="231"/>
      <c r="N135" s="230"/>
      <c r="O135" s="230"/>
      <c r="P135" s="230"/>
      <c r="Q135" s="230"/>
      <c r="R135" s="230"/>
      <c r="S135" s="230"/>
      <c r="T135" s="229"/>
      <c r="AT135" s="228" t="s">
        <v>117</v>
      </c>
      <c r="AU135" s="228" t="s">
        <v>42</v>
      </c>
      <c r="AV135" s="227" t="s">
        <v>42</v>
      </c>
      <c r="AW135" s="227" t="s">
        <v>19</v>
      </c>
      <c r="AX135" s="227" t="s">
        <v>37</v>
      </c>
      <c r="AY135" s="228" t="s">
        <v>108</v>
      </c>
    </row>
    <row r="136" spans="2:65" s="188" customFormat="1" ht="22.5" customHeight="1" x14ac:dyDescent="0.3">
      <c r="B136" s="207"/>
      <c r="C136" s="206" t="s">
        <v>149</v>
      </c>
      <c r="D136" s="206" t="s">
        <v>110</v>
      </c>
      <c r="E136" s="205" t="s">
        <v>150</v>
      </c>
      <c r="F136" s="200" t="s">
        <v>151</v>
      </c>
      <c r="G136" s="204" t="s">
        <v>141</v>
      </c>
      <c r="H136" s="203">
        <v>33.372999999999998</v>
      </c>
      <c r="I136" s="202"/>
      <c r="J136" s="201">
        <f>ROUND(I136*H136,2)</f>
        <v>0</v>
      </c>
      <c r="K136" s="200" t="s">
        <v>114</v>
      </c>
      <c r="L136" s="189"/>
      <c r="M136" s="199" t="s">
        <v>1</v>
      </c>
      <c r="N136" s="224" t="s">
        <v>26</v>
      </c>
      <c r="O136" s="223"/>
      <c r="P136" s="222">
        <f>O136*H136</f>
        <v>0</v>
      </c>
      <c r="Q136" s="222">
        <v>0</v>
      </c>
      <c r="R136" s="222">
        <f>Q136*H136</f>
        <v>0</v>
      </c>
      <c r="S136" s="222">
        <v>0</v>
      </c>
      <c r="T136" s="221">
        <f>S136*H136</f>
        <v>0</v>
      </c>
      <c r="AR136" s="193" t="s">
        <v>115</v>
      </c>
      <c r="AT136" s="193" t="s">
        <v>110</v>
      </c>
      <c r="AU136" s="193" t="s">
        <v>42</v>
      </c>
      <c r="AY136" s="193" t="s">
        <v>108</v>
      </c>
      <c r="BE136" s="194">
        <f>IF(N136="základní",J136,0)</f>
        <v>0</v>
      </c>
      <c r="BF136" s="194">
        <f>IF(N136="snížená",J136,0)</f>
        <v>0</v>
      </c>
      <c r="BG136" s="194">
        <f>IF(N136="zákl. přenesená",J136,0)</f>
        <v>0</v>
      </c>
      <c r="BH136" s="194">
        <f>IF(N136="sníž. přenesená",J136,0)</f>
        <v>0</v>
      </c>
      <c r="BI136" s="194">
        <f>IF(N136="nulová",J136,0)</f>
        <v>0</v>
      </c>
      <c r="BJ136" s="193" t="s">
        <v>38</v>
      </c>
      <c r="BK136" s="194">
        <f>ROUND(I136*H136,2)</f>
        <v>0</v>
      </c>
      <c r="BL136" s="193" t="s">
        <v>115</v>
      </c>
      <c r="BM136" s="193" t="s">
        <v>152</v>
      </c>
    </row>
    <row r="137" spans="2:65" s="257" customFormat="1" x14ac:dyDescent="0.3">
      <c r="B137" s="262"/>
      <c r="D137" s="236" t="s">
        <v>117</v>
      </c>
      <c r="E137" s="258" t="s">
        <v>1</v>
      </c>
      <c r="F137" s="264" t="s">
        <v>118</v>
      </c>
      <c r="H137" s="258" t="s">
        <v>1</v>
      </c>
      <c r="I137" s="263"/>
      <c r="L137" s="262"/>
      <c r="M137" s="261"/>
      <c r="N137" s="260"/>
      <c r="O137" s="260"/>
      <c r="P137" s="260"/>
      <c r="Q137" s="260"/>
      <c r="R137" s="260"/>
      <c r="S137" s="260"/>
      <c r="T137" s="259"/>
      <c r="AT137" s="258" t="s">
        <v>117</v>
      </c>
      <c r="AU137" s="258" t="s">
        <v>42</v>
      </c>
      <c r="AV137" s="257" t="s">
        <v>38</v>
      </c>
      <c r="AW137" s="257" t="s">
        <v>19</v>
      </c>
      <c r="AX137" s="257" t="s">
        <v>37</v>
      </c>
      <c r="AY137" s="258" t="s">
        <v>108</v>
      </c>
    </row>
    <row r="138" spans="2:65" s="227" customFormat="1" x14ac:dyDescent="0.3">
      <c r="B138" s="232"/>
      <c r="D138" s="236" t="s">
        <v>117</v>
      </c>
      <c r="E138" s="228" t="s">
        <v>1</v>
      </c>
      <c r="F138" s="235" t="s">
        <v>153</v>
      </c>
      <c r="H138" s="234">
        <v>21.248999999999999</v>
      </c>
      <c r="I138" s="233"/>
      <c r="L138" s="232"/>
      <c r="M138" s="231"/>
      <c r="N138" s="230"/>
      <c r="O138" s="230"/>
      <c r="P138" s="230"/>
      <c r="Q138" s="230"/>
      <c r="R138" s="230"/>
      <c r="S138" s="230"/>
      <c r="T138" s="229"/>
      <c r="AT138" s="228" t="s">
        <v>117</v>
      </c>
      <c r="AU138" s="228" t="s">
        <v>42</v>
      </c>
      <c r="AV138" s="227" t="s">
        <v>42</v>
      </c>
      <c r="AW138" s="227" t="s">
        <v>19</v>
      </c>
      <c r="AX138" s="227" t="s">
        <v>37</v>
      </c>
      <c r="AY138" s="228" t="s">
        <v>108</v>
      </c>
    </row>
    <row r="139" spans="2:65" s="227" customFormat="1" x14ac:dyDescent="0.3">
      <c r="B139" s="232"/>
      <c r="D139" s="236" t="s">
        <v>117</v>
      </c>
      <c r="E139" s="228" t="s">
        <v>1</v>
      </c>
      <c r="F139" s="235" t="s">
        <v>154</v>
      </c>
      <c r="H139" s="234">
        <v>10.5</v>
      </c>
      <c r="I139" s="233"/>
      <c r="L139" s="232"/>
      <c r="M139" s="231"/>
      <c r="N139" s="230"/>
      <c r="O139" s="230"/>
      <c r="P139" s="230"/>
      <c r="Q139" s="230"/>
      <c r="R139" s="230"/>
      <c r="S139" s="230"/>
      <c r="T139" s="229"/>
      <c r="AT139" s="228" t="s">
        <v>117</v>
      </c>
      <c r="AU139" s="228" t="s">
        <v>42</v>
      </c>
      <c r="AV139" s="227" t="s">
        <v>42</v>
      </c>
      <c r="AW139" s="227" t="s">
        <v>19</v>
      </c>
      <c r="AX139" s="227" t="s">
        <v>37</v>
      </c>
      <c r="AY139" s="228" t="s">
        <v>108</v>
      </c>
    </row>
    <row r="140" spans="2:65" s="227" customFormat="1" x14ac:dyDescent="0.3">
      <c r="B140" s="232"/>
      <c r="D140" s="236" t="s">
        <v>117</v>
      </c>
      <c r="E140" s="228" t="s">
        <v>1</v>
      </c>
      <c r="F140" s="235" t="s">
        <v>155</v>
      </c>
      <c r="H140" s="234">
        <v>5.76</v>
      </c>
      <c r="I140" s="233"/>
      <c r="L140" s="232"/>
      <c r="M140" s="231"/>
      <c r="N140" s="230"/>
      <c r="O140" s="230"/>
      <c r="P140" s="230"/>
      <c r="Q140" s="230"/>
      <c r="R140" s="230"/>
      <c r="S140" s="230"/>
      <c r="T140" s="229"/>
      <c r="AT140" s="228" t="s">
        <v>117</v>
      </c>
      <c r="AU140" s="228" t="s">
        <v>42</v>
      </c>
      <c r="AV140" s="227" t="s">
        <v>42</v>
      </c>
      <c r="AW140" s="227" t="s">
        <v>19</v>
      </c>
      <c r="AX140" s="227" t="s">
        <v>37</v>
      </c>
      <c r="AY140" s="228" t="s">
        <v>108</v>
      </c>
    </row>
    <row r="141" spans="2:65" s="227" customFormat="1" x14ac:dyDescent="0.3">
      <c r="B141" s="232"/>
      <c r="D141" s="236" t="s">
        <v>117</v>
      </c>
      <c r="E141" s="228" t="s">
        <v>1</v>
      </c>
      <c r="F141" s="235" t="s">
        <v>156</v>
      </c>
      <c r="H141" s="234">
        <v>0.86399999999999999</v>
      </c>
      <c r="I141" s="233"/>
      <c r="L141" s="232"/>
      <c r="M141" s="231"/>
      <c r="N141" s="230"/>
      <c r="O141" s="230"/>
      <c r="P141" s="230"/>
      <c r="Q141" s="230"/>
      <c r="R141" s="230"/>
      <c r="S141" s="230"/>
      <c r="T141" s="229"/>
      <c r="AT141" s="228" t="s">
        <v>117</v>
      </c>
      <c r="AU141" s="228" t="s">
        <v>42</v>
      </c>
      <c r="AV141" s="227" t="s">
        <v>42</v>
      </c>
      <c r="AW141" s="227" t="s">
        <v>19</v>
      </c>
      <c r="AX141" s="227" t="s">
        <v>37</v>
      </c>
      <c r="AY141" s="228" t="s">
        <v>108</v>
      </c>
    </row>
    <row r="142" spans="2:65" s="227" customFormat="1" x14ac:dyDescent="0.3">
      <c r="B142" s="232"/>
      <c r="D142" s="240" t="s">
        <v>117</v>
      </c>
      <c r="E142" s="239" t="s">
        <v>1</v>
      </c>
      <c r="F142" s="238" t="s">
        <v>157</v>
      </c>
      <c r="H142" s="237">
        <v>-5</v>
      </c>
      <c r="I142" s="233"/>
      <c r="L142" s="232"/>
      <c r="M142" s="231"/>
      <c r="N142" s="230"/>
      <c r="O142" s="230"/>
      <c r="P142" s="230"/>
      <c r="Q142" s="230"/>
      <c r="R142" s="230"/>
      <c r="S142" s="230"/>
      <c r="T142" s="229"/>
      <c r="AT142" s="228" t="s">
        <v>117</v>
      </c>
      <c r="AU142" s="228" t="s">
        <v>42</v>
      </c>
      <c r="AV142" s="227" t="s">
        <v>42</v>
      </c>
      <c r="AW142" s="227" t="s">
        <v>19</v>
      </c>
      <c r="AX142" s="227" t="s">
        <v>37</v>
      </c>
      <c r="AY142" s="228" t="s">
        <v>108</v>
      </c>
    </row>
    <row r="143" spans="2:65" s="188" customFormat="1" ht="22.5" customHeight="1" x14ac:dyDescent="0.3">
      <c r="B143" s="207"/>
      <c r="C143" s="206" t="s">
        <v>158</v>
      </c>
      <c r="D143" s="206" t="s">
        <v>110</v>
      </c>
      <c r="E143" s="205" t="s">
        <v>159</v>
      </c>
      <c r="F143" s="200" t="s">
        <v>160</v>
      </c>
      <c r="G143" s="204" t="s">
        <v>141</v>
      </c>
      <c r="H143" s="203">
        <v>33.372999999999998</v>
      </c>
      <c r="I143" s="202"/>
      <c r="J143" s="201">
        <f>ROUND(I143*H143,2)</f>
        <v>0</v>
      </c>
      <c r="K143" s="200" t="s">
        <v>114</v>
      </c>
      <c r="L143" s="189"/>
      <c r="M143" s="199" t="s">
        <v>1</v>
      </c>
      <c r="N143" s="224" t="s">
        <v>26</v>
      </c>
      <c r="O143" s="223"/>
      <c r="P143" s="222">
        <f>O143*H143</f>
        <v>0</v>
      </c>
      <c r="Q143" s="222">
        <v>0</v>
      </c>
      <c r="R143" s="222">
        <f>Q143*H143</f>
        <v>0</v>
      </c>
      <c r="S143" s="222">
        <v>0</v>
      </c>
      <c r="T143" s="221">
        <f>S143*H143</f>
        <v>0</v>
      </c>
      <c r="AR143" s="193" t="s">
        <v>115</v>
      </c>
      <c r="AT143" s="193" t="s">
        <v>110</v>
      </c>
      <c r="AU143" s="193" t="s">
        <v>42</v>
      </c>
      <c r="AY143" s="193" t="s">
        <v>108</v>
      </c>
      <c r="BE143" s="194">
        <f>IF(N143="základní",J143,0)</f>
        <v>0</v>
      </c>
      <c r="BF143" s="194">
        <f>IF(N143="snížená",J143,0)</f>
        <v>0</v>
      </c>
      <c r="BG143" s="194">
        <f>IF(N143="zákl. přenesená",J143,0)</f>
        <v>0</v>
      </c>
      <c r="BH143" s="194">
        <f>IF(N143="sníž. přenesená",J143,0)</f>
        <v>0</v>
      </c>
      <c r="BI143" s="194">
        <f>IF(N143="nulová",J143,0)</f>
        <v>0</v>
      </c>
      <c r="BJ143" s="193" t="s">
        <v>38</v>
      </c>
      <c r="BK143" s="194">
        <f>ROUND(I143*H143,2)</f>
        <v>0</v>
      </c>
      <c r="BL143" s="193" t="s">
        <v>115</v>
      </c>
      <c r="BM143" s="193" t="s">
        <v>161</v>
      </c>
    </row>
    <row r="144" spans="2:65" s="227" customFormat="1" x14ac:dyDescent="0.3">
      <c r="B144" s="232"/>
      <c r="D144" s="240" t="s">
        <v>117</v>
      </c>
      <c r="E144" s="239" t="s">
        <v>1</v>
      </c>
      <c r="F144" s="238" t="s">
        <v>162</v>
      </c>
      <c r="H144" s="237">
        <v>33.372999999999998</v>
      </c>
      <c r="I144" s="233"/>
      <c r="L144" s="232"/>
      <c r="M144" s="231"/>
      <c r="N144" s="230"/>
      <c r="O144" s="230"/>
      <c r="P144" s="230"/>
      <c r="Q144" s="230"/>
      <c r="R144" s="230"/>
      <c r="S144" s="230"/>
      <c r="T144" s="229"/>
      <c r="AT144" s="228" t="s">
        <v>117</v>
      </c>
      <c r="AU144" s="228" t="s">
        <v>42</v>
      </c>
      <c r="AV144" s="227" t="s">
        <v>42</v>
      </c>
      <c r="AW144" s="227" t="s">
        <v>19</v>
      </c>
      <c r="AX144" s="227" t="s">
        <v>37</v>
      </c>
      <c r="AY144" s="228" t="s">
        <v>108</v>
      </c>
    </row>
    <row r="145" spans="2:65" s="188" customFormat="1" ht="22.5" customHeight="1" x14ac:dyDescent="0.3">
      <c r="B145" s="207"/>
      <c r="C145" s="206" t="s">
        <v>163</v>
      </c>
      <c r="D145" s="206" t="s">
        <v>110</v>
      </c>
      <c r="E145" s="205" t="s">
        <v>164</v>
      </c>
      <c r="F145" s="200" t="s">
        <v>165</v>
      </c>
      <c r="G145" s="204" t="s">
        <v>141</v>
      </c>
      <c r="H145" s="203">
        <v>5</v>
      </c>
      <c r="I145" s="202"/>
      <c r="J145" s="201">
        <f>ROUND(I145*H145,2)</f>
        <v>0</v>
      </c>
      <c r="K145" s="200" t="s">
        <v>166</v>
      </c>
      <c r="L145" s="189"/>
      <c r="M145" s="199" t="s">
        <v>1</v>
      </c>
      <c r="N145" s="224" t="s">
        <v>26</v>
      </c>
      <c r="O145" s="223"/>
      <c r="P145" s="222">
        <f>O145*H145</f>
        <v>0</v>
      </c>
      <c r="Q145" s="222">
        <v>0</v>
      </c>
      <c r="R145" s="222">
        <f>Q145*H145</f>
        <v>0</v>
      </c>
      <c r="S145" s="222">
        <v>0</v>
      </c>
      <c r="T145" s="221">
        <f>S145*H145</f>
        <v>0</v>
      </c>
      <c r="AR145" s="193" t="s">
        <v>115</v>
      </c>
      <c r="AT145" s="193" t="s">
        <v>110</v>
      </c>
      <c r="AU145" s="193" t="s">
        <v>42</v>
      </c>
      <c r="AY145" s="193" t="s">
        <v>108</v>
      </c>
      <c r="BE145" s="194">
        <f>IF(N145="základní",J145,0)</f>
        <v>0</v>
      </c>
      <c r="BF145" s="194">
        <f>IF(N145="snížená",J145,0)</f>
        <v>0</v>
      </c>
      <c r="BG145" s="194">
        <f>IF(N145="zákl. přenesená",J145,0)</f>
        <v>0</v>
      </c>
      <c r="BH145" s="194">
        <f>IF(N145="sníž. přenesená",J145,0)</f>
        <v>0</v>
      </c>
      <c r="BI145" s="194">
        <f>IF(N145="nulová",J145,0)</f>
        <v>0</v>
      </c>
      <c r="BJ145" s="193" t="s">
        <v>38</v>
      </c>
      <c r="BK145" s="194">
        <f>ROUND(I145*H145,2)</f>
        <v>0</v>
      </c>
      <c r="BL145" s="193" t="s">
        <v>115</v>
      </c>
      <c r="BM145" s="193" t="s">
        <v>167</v>
      </c>
    </row>
    <row r="146" spans="2:65" s="227" customFormat="1" x14ac:dyDescent="0.3">
      <c r="B146" s="232"/>
      <c r="D146" s="240" t="s">
        <v>117</v>
      </c>
      <c r="E146" s="239" t="s">
        <v>1</v>
      </c>
      <c r="F146" s="238" t="s">
        <v>168</v>
      </c>
      <c r="H146" s="237">
        <v>5</v>
      </c>
      <c r="I146" s="233"/>
      <c r="L146" s="232"/>
      <c r="M146" s="231"/>
      <c r="N146" s="230"/>
      <c r="O146" s="230"/>
      <c r="P146" s="230"/>
      <c r="Q146" s="230"/>
      <c r="R146" s="230"/>
      <c r="S146" s="230"/>
      <c r="T146" s="229"/>
      <c r="AT146" s="228" t="s">
        <v>117</v>
      </c>
      <c r="AU146" s="228" t="s">
        <v>42</v>
      </c>
      <c r="AV146" s="227" t="s">
        <v>42</v>
      </c>
      <c r="AW146" s="227" t="s">
        <v>19</v>
      </c>
      <c r="AX146" s="227" t="s">
        <v>37</v>
      </c>
      <c r="AY146" s="228" t="s">
        <v>108</v>
      </c>
    </row>
    <row r="147" spans="2:65" s="188" customFormat="1" ht="31.5" customHeight="1" x14ac:dyDescent="0.3">
      <c r="B147" s="207"/>
      <c r="C147" s="206" t="s">
        <v>169</v>
      </c>
      <c r="D147" s="206" t="s">
        <v>110</v>
      </c>
      <c r="E147" s="205" t="s">
        <v>170</v>
      </c>
      <c r="F147" s="200" t="s">
        <v>171</v>
      </c>
      <c r="G147" s="204" t="s">
        <v>141</v>
      </c>
      <c r="H147" s="203">
        <v>5</v>
      </c>
      <c r="I147" s="202"/>
      <c r="J147" s="201">
        <f>ROUND(I147*H147,2)</f>
        <v>0</v>
      </c>
      <c r="K147" s="200" t="s">
        <v>166</v>
      </c>
      <c r="L147" s="189"/>
      <c r="M147" s="199" t="s">
        <v>1</v>
      </c>
      <c r="N147" s="224" t="s">
        <v>26</v>
      </c>
      <c r="O147" s="223"/>
      <c r="P147" s="222">
        <f>O147*H147</f>
        <v>0</v>
      </c>
      <c r="Q147" s="222">
        <v>0</v>
      </c>
      <c r="R147" s="222">
        <f>Q147*H147</f>
        <v>0</v>
      </c>
      <c r="S147" s="222">
        <v>0</v>
      </c>
      <c r="T147" s="221">
        <f>S147*H147</f>
        <v>0</v>
      </c>
      <c r="AR147" s="193" t="s">
        <v>115</v>
      </c>
      <c r="AT147" s="193" t="s">
        <v>110</v>
      </c>
      <c r="AU147" s="193" t="s">
        <v>42</v>
      </c>
      <c r="AY147" s="193" t="s">
        <v>108</v>
      </c>
      <c r="BE147" s="194">
        <f>IF(N147="základní",J147,0)</f>
        <v>0</v>
      </c>
      <c r="BF147" s="194">
        <f>IF(N147="snížená",J147,0)</f>
        <v>0</v>
      </c>
      <c r="BG147" s="194">
        <f>IF(N147="zákl. přenesená",J147,0)</f>
        <v>0</v>
      </c>
      <c r="BH147" s="194">
        <f>IF(N147="sníž. přenesená",J147,0)</f>
        <v>0</v>
      </c>
      <c r="BI147" s="194">
        <f>IF(N147="nulová",J147,0)</f>
        <v>0</v>
      </c>
      <c r="BJ147" s="193" t="s">
        <v>38</v>
      </c>
      <c r="BK147" s="194">
        <f>ROUND(I147*H147,2)</f>
        <v>0</v>
      </c>
      <c r="BL147" s="193" t="s">
        <v>115</v>
      </c>
      <c r="BM147" s="193" t="s">
        <v>172</v>
      </c>
    </row>
    <row r="148" spans="2:65" s="227" customFormat="1" x14ac:dyDescent="0.3">
      <c r="B148" s="232"/>
      <c r="D148" s="240" t="s">
        <v>117</v>
      </c>
      <c r="E148" s="239" t="s">
        <v>1</v>
      </c>
      <c r="F148" s="238" t="s">
        <v>168</v>
      </c>
      <c r="H148" s="237">
        <v>5</v>
      </c>
      <c r="I148" s="233"/>
      <c r="L148" s="232"/>
      <c r="M148" s="231"/>
      <c r="N148" s="230"/>
      <c r="O148" s="230"/>
      <c r="P148" s="230"/>
      <c r="Q148" s="230"/>
      <c r="R148" s="230"/>
      <c r="S148" s="230"/>
      <c r="T148" s="229"/>
      <c r="AT148" s="228" t="s">
        <v>117</v>
      </c>
      <c r="AU148" s="228" t="s">
        <v>42</v>
      </c>
      <c r="AV148" s="227" t="s">
        <v>42</v>
      </c>
      <c r="AW148" s="227" t="s">
        <v>19</v>
      </c>
      <c r="AX148" s="227" t="s">
        <v>37</v>
      </c>
      <c r="AY148" s="228" t="s">
        <v>108</v>
      </c>
    </row>
    <row r="149" spans="2:65" s="188" customFormat="1" ht="22.5" customHeight="1" x14ac:dyDescent="0.3">
      <c r="B149" s="207"/>
      <c r="C149" s="206" t="s">
        <v>173</v>
      </c>
      <c r="D149" s="206" t="s">
        <v>110</v>
      </c>
      <c r="E149" s="205" t="s">
        <v>174</v>
      </c>
      <c r="F149" s="200" t="s">
        <v>175</v>
      </c>
      <c r="G149" s="204" t="s">
        <v>141</v>
      </c>
      <c r="H149" s="203">
        <v>6.3479999999999999</v>
      </c>
      <c r="I149" s="202"/>
      <c r="J149" s="201">
        <f>ROUND(I149*H149,2)</f>
        <v>0</v>
      </c>
      <c r="K149" s="200" t="s">
        <v>114</v>
      </c>
      <c r="L149" s="189"/>
      <c r="M149" s="199" t="s">
        <v>1</v>
      </c>
      <c r="N149" s="224" t="s">
        <v>26</v>
      </c>
      <c r="O149" s="223"/>
      <c r="P149" s="222">
        <f>O149*H149</f>
        <v>0</v>
      </c>
      <c r="Q149" s="222">
        <v>0</v>
      </c>
      <c r="R149" s="222">
        <f>Q149*H149</f>
        <v>0</v>
      </c>
      <c r="S149" s="222">
        <v>0</v>
      </c>
      <c r="T149" s="221">
        <f>S149*H149</f>
        <v>0</v>
      </c>
      <c r="AR149" s="193" t="s">
        <v>115</v>
      </c>
      <c r="AT149" s="193" t="s">
        <v>110</v>
      </c>
      <c r="AU149" s="193" t="s">
        <v>42</v>
      </c>
      <c r="AY149" s="193" t="s">
        <v>108</v>
      </c>
      <c r="BE149" s="194">
        <f>IF(N149="základní",J149,0)</f>
        <v>0</v>
      </c>
      <c r="BF149" s="194">
        <f>IF(N149="snížená",J149,0)</f>
        <v>0</v>
      </c>
      <c r="BG149" s="194">
        <f>IF(N149="zákl. přenesená",J149,0)</f>
        <v>0</v>
      </c>
      <c r="BH149" s="194">
        <f>IF(N149="sníž. přenesená",J149,0)</f>
        <v>0</v>
      </c>
      <c r="BI149" s="194">
        <f>IF(N149="nulová",J149,0)</f>
        <v>0</v>
      </c>
      <c r="BJ149" s="193" t="s">
        <v>38</v>
      </c>
      <c r="BK149" s="194">
        <f>ROUND(I149*H149,2)</f>
        <v>0</v>
      </c>
      <c r="BL149" s="193" t="s">
        <v>115</v>
      </c>
      <c r="BM149" s="193" t="s">
        <v>176</v>
      </c>
    </row>
    <row r="150" spans="2:65" s="227" customFormat="1" x14ac:dyDescent="0.3">
      <c r="B150" s="232"/>
      <c r="D150" s="236" t="s">
        <v>117</v>
      </c>
      <c r="E150" s="228" t="s">
        <v>1</v>
      </c>
      <c r="F150" s="235" t="s">
        <v>177</v>
      </c>
      <c r="H150" s="234">
        <v>2.4</v>
      </c>
      <c r="I150" s="233"/>
      <c r="L150" s="232"/>
      <c r="M150" s="231"/>
      <c r="N150" s="230"/>
      <c r="O150" s="230"/>
      <c r="P150" s="230"/>
      <c r="Q150" s="230"/>
      <c r="R150" s="230"/>
      <c r="S150" s="230"/>
      <c r="T150" s="229"/>
      <c r="AT150" s="228" t="s">
        <v>117</v>
      </c>
      <c r="AU150" s="228" t="s">
        <v>42</v>
      </c>
      <c r="AV150" s="227" t="s">
        <v>42</v>
      </c>
      <c r="AW150" s="227" t="s">
        <v>19</v>
      </c>
      <c r="AX150" s="227" t="s">
        <v>37</v>
      </c>
      <c r="AY150" s="228" t="s">
        <v>108</v>
      </c>
    </row>
    <row r="151" spans="2:65" s="227" customFormat="1" x14ac:dyDescent="0.3">
      <c r="B151" s="232"/>
      <c r="D151" s="236" t="s">
        <v>117</v>
      </c>
      <c r="E151" s="228" t="s">
        <v>1</v>
      </c>
      <c r="F151" s="235" t="s">
        <v>162</v>
      </c>
      <c r="H151" s="234">
        <v>33.372999999999998</v>
      </c>
      <c r="I151" s="233"/>
      <c r="L151" s="232"/>
      <c r="M151" s="231"/>
      <c r="N151" s="230"/>
      <c r="O151" s="230"/>
      <c r="P151" s="230"/>
      <c r="Q151" s="230"/>
      <c r="R151" s="230"/>
      <c r="S151" s="230"/>
      <c r="T151" s="229"/>
      <c r="AT151" s="228" t="s">
        <v>117</v>
      </c>
      <c r="AU151" s="228" t="s">
        <v>42</v>
      </c>
      <c r="AV151" s="227" t="s">
        <v>42</v>
      </c>
      <c r="AW151" s="227" t="s">
        <v>19</v>
      </c>
      <c r="AX151" s="227" t="s">
        <v>37</v>
      </c>
      <c r="AY151" s="228" t="s">
        <v>108</v>
      </c>
    </row>
    <row r="152" spans="2:65" s="227" customFormat="1" x14ac:dyDescent="0.3">
      <c r="B152" s="232"/>
      <c r="D152" s="236" t="s">
        <v>117</v>
      </c>
      <c r="E152" s="228" t="s">
        <v>1</v>
      </c>
      <c r="F152" s="235" t="s">
        <v>178</v>
      </c>
      <c r="H152" s="234">
        <v>5</v>
      </c>
      <c r="I152" s="233"/>
      <c r="L152" s="232"/>
      <c r="M152" s="231"/>
      <c r="N152" s="230"/>
      <c r="O152" s="230"/>
      <c r="P152" s="230"/>
      <c r="Q152" s="230"/>
      <c r="R152" s="230"/>
      <c r="S152" s="230"/>
      <c r="T152" s="229"/>
      <c r="AT152" s="228" t="s">
        <v>117</v>
      </c>
      <c r="AU152" s="228" t="s">
        <v>42</v>
      </c>
      <c r="AV152" s="227" t="s">
        <v>42</v>
      </c>
      <c r="AW152" s="227" t="s">
        <v>19</v>
      </c>
      <c r="AX152" s="227" t="s">
        <v>37</v>
      </c>
      <c r="AY152" s="228" t="s">
        <v>108</v>
      </c>
    </row>
    <row r="153" spans="2:65" s="227" customFormat="1" x14ac:dyDescent="0.3">
      <c r="B153" s="232"/>
      <c r="D153" s="240" t="s">
        <v>117</v>
      </c>
      <c r="E153" s="239" t="s">
        <v>1</v>
      </c>
      <c r="F153" s="238" t="s">
        <v>179</v>
      </c>
      <c r="H153" s="237">
        <v>-34.424999999999997</v>
      </c>
      <c r="I153" s="233"/>
      <c r="L153" s="232"/>
      <c r="M153" s="231"/>
      <c r="N153" s="230"/>
      <c r="O153" s="230"/>
      <c r="P153" s="230"/>
      <c r="Q153" s="230"/>
      <c r="R153" s="230"/>
      <c r="S153" s="230"/>
      <c r="T153" s="229"/>
      <c r="AT153" s="228" t="s">
        <v>117</v>
      </c>
      <c r="AU153" s="228" t="s">
        <v>42</v>
      </c>
      <c r="AV153" s="227" t="s">
        <v>42</v>
      </c>
      <c r="AW153" s="227" t="s">
        <v>19</v>
      </c>
      <c r="AX153" s="227" t="s">
        <v>37</v>
      </c>
      <c r="AY153" s="228" t="s">
        <v>108</v>
      </c>
    </row>
    <row r="154" spans="2:65" s="188" customFormat="1" ht="31.5" customHeight="1" x14ac:dyDescent="0.3">
      <c r="B154" s="207"/>
      <c r="C154" s="206" t="s">
        <v>180</v>
      </c>
      <c r="D154" s="206" t="s">
        <v>110</v>
      </c>
      <c r="E154" s="205" t="s">
        <v>181</v>
      </c>
      <c r="F154" s="200" t="s">
        <v>182</v>
      </c>
      <c r="G154" s="204" t="s">
        <v>141</v>
      </c>
      <c r="H154" s="203">
        <v>12.696</v>
      </c>
      <c r="I154" s="202"/>
      <c r="J154" s="201">
        <f>ROUND(I154*H154,2)</f>
        <v>0</v>
      </c>
      <c r="K154" s="200" t="s">
        <v>114</v>
      </c>
      <c r="L154" s="189"/>
      <c r="M154" s="199" t="s">
        <v>1</v>
      </c>
      <c r="N154" s="224" t="s">
        <v>26</v>
      </c>
      <c r="O154" s="223"/>
      <c r="P154" s="222">
        <f>O154*H154</f>
        <v>0</v>
      </c>
      <c r="Q154" s="222">
        <v>0</v>
      </c>
      <c r="R154" s="222">
        <f>Q154*H154</f>
        <v>0</v>
      </c>
      <c r="S154" s="222">
        <v>0</v>
      </c>
      <c r="T154" s="221">
        <f>S154*H154</f>
        <v>0</v>
      </c>
      <c r="AR154" s="193" t="s">
        <v>115</v>
      </c>
      <c r="AT154" s="193" t="s">
        <v>110</v>
      </c>
      <c r="AU154" s="193" t="s">
        <v>42</v>
      </c>
      <c r="AY154" s="193" t="s">
        <v>108</v>
      </c>
      <c r="BE154" s="194">
        <f>IF(N154="základní",J154,0)</f>
        <v>0</v>
      </c>
      <c r="BF154" s="194">
        <f>IF(N154="snížená",J154,0)</f>
        <v>0</v>
      </c>
      <c r="BG154" s="194">
        <f>IF(N154="zákl. přenesená",J154,0)</f>
        <v>0</v>
      </c>
      <c r="BH154" s="194">
        <f>IF(N154="sníž. přenesená",J154,0)</f>
        <v>0</v>
      </c>
      <c r="BI154" s="194">
        <f>IF(N154="nulová",J154,0)</f>
        <v>0</v>
      </c>
      <c r="BJ154" s="193" t="s">
        <v>38</v>
      </c>
      <c r="BK154" s="194">
        <f>ROUND(I154*H154,2)</f>
        <v>0</v>
      </c>
      <c r="BL154" s="193" t="s">
        <v>115</v>
      </c>
      <c r="BM154" s="193" t="s">
        <v>183</v>
      </c>
    </row>
    <row r="155" spans="2:65" s="227" customFormat="1" x14ac:dyDescent="0.3">
      <c r="B155" s="232"/>
      <c r="D155" s="236" t="s">
        <v>117</v>
      </c>
      <c r="E155" s="228" t="s">
        <v>1</v>
      </c>
      <c r="F155" s="235" t="s">
        <v>184</v>
      </c>
      <c r="H155" s="234">
        <v>6.3479999999999999</v>
      </c>
      <c r="I155" s="233"/>
      <c r="L155" s="232"/>
      <c r="M155" s="231"/>
      <c r="N155" s="230"/>
      <c r="O155" s="230"/>
      <c r="P155" s="230"/>
      <c r="Q155" s="230"/>
      <c r="R155" s="230"/>
      <c r="S155" s="230"/>
      <c r="T155" s="229"/>
      <c r="AT155" s="228" t="s">
        <v>117</v>
      </c>
      <c r="AU155" s="228" t="s">
        <v>42</v>
      </c>
      <c r="AV155" s="227" t="s">
        <v>42</v>
      </c>
      <c r="AW155" s="227" t="s">
        <v>19</v>
      </c>
      <c r="AX155" s="227" t="s">
        <v>37</v>
      </c>
      <c r="AY155" s="228" t="s">
        <v>108</v>
      </c>
    </row>
    <row r="156" spans="2:65" s="227" customFormat="1" x14ac:dyDescent="0.3">
      <c r="B156" s="232"/>
      <c r="D156" s="240" t="s">
        <v>117</v>
      </c>
      <c r="F156" s="238" t="s">
        <v>185</v>
      </c>
      <c r="H156" s="237">
        <v>12.696</v>
      </c>
      <c r="I156" s="233"/>
      <c r="L156" s="232"/>
      <c r="M156" s="231"/>
      <c r="N156" s="230"/>
      <c r="O156" s="230"/>
      <c r="P156" s="230"/>
      <c r="Q156" s="230"/>
      <c r="R156" s="230"/>
      <c r="S156" s="230"/>
      <c r="T156" s="229"/>
      <c r="AT156" s="228" t="s">
        <v>117</v>
      </c>
      <c r="AU156" s="228" t="s">
        <v>42</v>
      </c>
      <c r="AV156" s="227" t="s">
        <v>42</v>
      </c>
      <c r="AW156" s="227" t="s">
        <v>2</v>
      </c>
      <c r="AX156" s="227" t="s">
        <v>38</v>
      </c>
      <c r="AY156" s="228" t="s">
        <v>108</v>
      </c>
    </row>
    <row r="157" spans="2:65" s="188" customFormat="1" ht="22.5" customHeight="1" x14ac:dyDescent="0.3">
      <c r="B157" s="207"/>
      <c r="C157" s="206" t="s">
        <v>186</v>
      </c>
      <c r="D157" s="206" t="s">
        <v>110</v>
      </c>
      <c r="E157" s="205" t="s">
        <v>187</v>
      </c>
      <c r="F157" s="200" t="s">
        <v>188</v>
      </c>
      <c r="G157" s="204" t="s">
        <v>141</v>
      </c>
      <c r="H157" s="203">
        <v>6.3479999999999999</v>
      </c>
      <c r="I157" s="202"/>
      <c r="J157" s="201">
        <f>ROUND(I157*H157,2)</f>
        <v>0</v>
      </c>
      <c r="K157" s="200" t="s">
        <v>114</v>
      </c>
      <c r="L157" s="189"/>
      <c r="M157" s="199" t="s">
        <v>1</v>
      </c>
      <c r="N157" s="224" t="s">
        <v>26</v>
      </c>
      <c r="O157" s="223"/>
      <c r="P157" s="222">
        <f>O157*H157</f>
        <v>0</v>
      </c>
      <c r="Q157" s="222">
        <v>0</v>
      </c>
      <c r="R157" s="222">
        <f>Q157*H157</f>
        <v>0</v>
      </c>
      <c r="S157" s="222">
        <v>0</v>
      </c>
      <c r="T157" s="221">
        <f>S157*H157</f>
        <v>0</v>
      </c>
      <c r="AR157" s="193" t="s">
        <v>115</v>
      </c>
      <c r="AT157" s="193" t="s">
        <v>110</v>
      </c>
      <c r="AU157" s="193" t="s">
        <v>42</v>
      </c>
      <c r="AY157" s="193" t="s">
        <v>108</v>
      </c>
      <c r="BE157" s="194">
        <f>IF(N157="základní",J157,0)</f>
        <v>0</v>
      </c>
      <c r="BF157" s="194">
        <f>IF(N157="snížená",J157,0)</f>
        <v>0</v>
      </c>
      <c r="BG157" s="194">
        <f>IF(N157="zákl. přenesená",J157,0)</f>
        <v>0</v>
      </c>
      <c r="BH157" s="194">
        <f>IF(N157="sníž. přenesená",J157,0)</f>
        <v>0</v>
      </c>
      <c r="BI157" s="194">
        <f>IF(N157="nulová",J157,0)</f>
        <v>0</v>
      </c>
      <c r="BJ157" s="193" t="s">
        <v>38</v>
      </c>
      <c r="BK157" s="194">
        <f>ROUND(I157*H157,2)</f>
        <v>0</v>
      </c>
      <c r="BL157" s="193" t="s">
        <v>115</v>
      </c>
      <c r="BM157" s="193" t="s">
        <v>189</v>
      </c>
    </row>
    <row r="158" spans="2:65" s="227" customFormat="1" x14ac:dyDescent="0.3">
      <c r="B158" s="232"/>
      <c r="D158" s="240" t="s">
        <v>117</v>
      </c>
      <c r="E158" s="239" t="s">
        <v>1</v>
      </c>
      <c r="F158" s="238" t="s">
        <v>184</v>
      </c>
      <c r="H158" s="237">
        <v>6.3479999999999999</v>
      </c>
      <c r="I158" s="233"/>
      <c r="L158" s="232"/>
      <c r="M158" s="231"/>
      <c r="N158" s="230"/>
      <c r="O158" s="230"/>
      <c r="P158" s="230"/>
      <c r="Q158" s="230"/>
      <c r="R158" s="230"/>
      <c r="S158" s="230"/>
      <c r="T158" s="229"/>
      <c r="AT158" s="228" t="s">
        <v>117</v>
      </c>
      <c r="AU158" s="228" t="s">
        <v>42</v>
      </c>
      <c r="AV158" s="227" t="s">
        <v>42</v>
      </c>
      <c r="AW158" s="227" t="s">
        <v>19</v>
      </c>
      <c r="AX158" s="227" t="s">
        <v>37</v>
      </c>
      <c r="AY158" s="228" t="s">
        <v>108</v>
      </c>
    </row>
    <row r="159" spans="2:65" s="188" customFormat="1" ht="22.5" customHeight="1" x14ac:dyDescent="0.3">
      <c r="B159" s="207"/>
      <c r="C159" s="206" t="s">
        <v>190</v>
      </c>
      <c r="D159" s="206" t="s">
        <v>110</v>
      </c>
      <c r="E159" s="205" t="s">
        <v>191</v>
      </c>
      <c r="F159" s="200" t="s">
        <v>192</v>
      </c>
      <c r="G159" s="204" t="s">
        <v>141</v>
      </c>
      <c r="H159" s="203">
        <v>6.3479999999999999</v>
      </c>
      <c r="I159" s="202"/>
      <c r="J159" s="201">
        <f>ROUND(I159*H159,2)</f>
        <v>0</v>
      </c>
      <c r="K159" s="200" t="s">
        <v>114</v>
      </c>
      <c r="L159" s="189"/>
      <c r="M159" s="199" t="s">
        <v>1</v>
      </c>
      <c r="N159" s="224" t="s">
        <v>26</v>
      </c>
      <c r="O159" s="223"/>
      <c r="P159" s="222">
        <f>O159*H159</f>
        <v>0</v>
      </c>
      <c r="Q159" s="222">
        <v>0</v>
      </c>
      <c r="R159" s="222">
        <f>Q159*H159</f>
        <v>0</v>
      </c>
      <c r="S159" s="222">
        <v>0</v>
      </c>
      <c r="T159" s="221">
        <f>S159*H159</f>
        <v>0</v>
      </c>
      <c r="AR159" s="193" t="s">
        <v>115</v>
      </c>
      <c r="AT159" s="193" t="s">
        <v>110</v>
      </c>
      <c r="AU159" s="193" t="s">
        <v>42</v>
      </c>
      <c r="AY159" s="193" t="s">
        <v>108</v>
      </c>
      <c r="BE159" s="194">
        <f>IF(N159="základní",J159,0)</f>
        <v>0</v>
      </c>
      <c r="BF159" s="194">
        <f>IF(N159="snížená",J159,0)</f>
        <v>0</v>
      </c>
      <c r="BG159" s="194">
        <f>IF(N159="zákl. přenesená",J159,0)</f>
        <v>0</v>
      </c>
      <c r="BH159" s="194">
        <f>IF(N159="sníž. přenesená",J159,0)</f>
        <v>0</v>
      </c>
      <c r="BI159" s="194">
        <f>IF(N159="nulová",J159,0)</f>
        <v>0</v>
      </c>
      <c r="BJ159" s="193" t="s">
        <v>38</v>
      </c>
      <c r="BK159" s="194">
        <f>ROUND(I159*H159,2)</f>
        <v>0</v>
      </c>
      <c r="BL159" s="193" t="s">
        <v>115</v>
      </c>
      <c r="BM159" s="193" t="s">
        <v>193</v>
      </c>
    </row>
    <row r="160" spans="2:65" s="227" customFormat="1" x14ac:dyDescent="0.3">
      <c r="B160" s="232"/>
      <c r="D160" s="240" t="s">
        <v>117</v>
      </c>
      <c r="E160" s="239" t="s">
        <v>1</v>
      </c>
      <c r="F160" s="238" t="s">
        <v>184</v>
      </c>
      <c r="H160" s="237">
        <v>6.3479999999999999</v>
      </c>
      <c r="I160" s="233"/>
      <c r="L160" s="232"/>
      <c r="M160" s="231"/>
      <c r="N160" s="230"/>
      <c r="O160" s="230"/>
      <c r="P160" s="230"/>
      <c r="Q160" s="230"/>
      <c r="R160" s="230"/>
      <c r="S160" s="230"/>
      <c r="T160" s="229"/>
      <c r="AT160" s="228" t="s">
        <v>117</v>
      </c>
      <c r="AU160" s="228" t="s">
        <v>42</v>
      </c>
      <c r="AV160" s="227" t="s">
        <v>42</v>
      </c>
      <c r="AW160" s="227" t="s">
        <v>19</v>
      </c>
      <c r="AX160" s="227" t="s">
        <v>37</v>
      </c>
      <c r="AY160" s="228" t="s">
        <v>108</v>
      </c>
    </row>
    <row r="161" spans="2:65" s="188" customFormat="1" ht="22.5" customHeight="1" x14ac:dyDescent="0.3">
      <c r="B161" s="207"/>
      <c r="C161" s="206" t="s">
        <v>5</v>
      </c>
      <c r="D161" s="206" t="s">
        <v>110</v>
      </c>
      <c r="E161" s="205" t="s">
        <v>194</v>
      </c>
      <c r="F161" s="200" t="s">
        <v>195</v>
      </c>
      <c r="G161" s="204" t="s">
        <v>196</v>
      </c>
      <c r="H161" s="203">
        <v>11.109</v>
      </c>
      <c r="I161" s="202"/>
      <c r="J161" s="201">
        <f>ROUND(I161*H161,2)</f>
        <v>0</v>
      </c>
      <c r="K161" s="200" t="s">
        <v>114</v>
      </c>
      <c r="L161" s="189"/>
      <c r="M161" s="199" t="s">
        <v>1</v>
      </c>
      <c r="N161" s="224" t="s">
        <v>26</v>
      </c>
      <c r="O161" s="223"/>
      <c r="P161" s="222">
        <f>O161*H161</f>
        <v>0</v>
      </c>
      <c r="Q161" s="222">
        <v>0</v>
      </c>
      <c r="R161" s="222">
        <f>Q161*H161</f>
        <v>0</v>
      </c>
      <c r="S161" s="222">
        <v>0</v>
      </c>
      <c r="T161" s="221">
        <f>S161*H161</f>
        <v>0</v>
      </c>
      <c r="AR161" s="193" t="s">
        <v>115</v>
      </c>
      <c r="AT161" s="193" t="s">
        <v>110</v>
      </c>
      <c r="AU161" s="193" t="s">
        <v>42</v>
      </c>
      <c r="AY161" s="193" t="s">
        <v>108</v>
      </c>
      <c r="BE161" s="194">
        <f>IF(N161="základní",J161,0)</f>
        <v>0</v>
      </c>
      <c r="BF161" s="194">
        <f>IF(N161="snížená",J161,0)</f>
        <v>0</v>
      </c>
      <c r="BG161" s="194">
        <f>IF(N161="zákl. přenesená",J161,0)</f>
        <v>0</v>
      </c>
      <c r="BH161" s="194">
        <f>IF(N161="sníž. přenesená",J161,0)</f>
        <v>0</v>
      </c>
      <c r="BI161" s="194">
        <f>IF(N161="nulová",J161,0)</f>
        <v>0</v>
      </c>
      <c r="BJ161" s="193" t="s">
        <v>38</v>
      </c>
      <c r="BK161" s="194">
        <f>ROUND(I161*H161,2)</f>
        <v>0</v>
      </c>
      <c r="BL161" s="193" t="s">
        <v>115</v>
      </c>
      <c r="BM161" s="193" t="s">
        <v>197</v>
      </c>
    </row>
    <row r="162" spans="2:65" s="227" customFormat="1" x14ac:dyDescent="0.3">
      <c r="B162" s="232"/>
      <c r="D162" s="240" t="s">
        <v>117</v>
      </c>
      <c r="E162" s="239" t="s">
        <v>1</v>
      </c>
      <c r="F162" s="238" t="s">
        <v>198</v>
      </c>
      <c r="H162" s="237">
        <v>11.109</v>
      </c>
      <c r="I162" s="233"/>
      <c r="L162" s="232"/>
      <c r="M162" s="231"/>
      <c r="N162" s="230"/>
      <c r="O162" s="230"/>
      <c r="P162" s="230"/>
      <c r="Q162" s="230"/>
      <c r="R162" s="230"/>
      <c r="S162" s="230"/>
      <c r="T162" s="229"/>
      <c r="AT162" s="228" t="s">
        <v>117</v>
      </c>
      <c r="AU162" s="228" t="s">
        <v>42</v>
      </c>
      <c r="AV162" s="227" t="s">
        <v>42</v>
      </c>
      <c r="AW162" s="227" t="s">
        <v>19</v>
      </c>
      <c r="AX162" s="227" t="s">
        <v>37</v>
      </c>
      <c r="AY162" s="228" t="s">
        <v>108</v>
      </c>
    </row>
    <row r="163" spans="2:65" s="188" customFormat="1" ht="31.5" customHeight="1" x14ac:dyDescent="0.3">
      <c r="B163" s="207"/>
      <c r="C163" s="206" t="s">
        <v>199</v>
      </c>
      <c r="D163" s="206" t="s">
        <v>110</v>
      </c>
      <c r="E163" s="205" t="s">
        <v>200</v>
      </c>
      <c r="F163" s="200" t="s">
        <v>201</v>
      </c>
      <c r="G163" s="204" t="s">
        <v>141</v>
      </c>
      <c r="H163" s="203">
        <v>34.424999999999997</v>
      </c>
      <c r="I163" s="202"/>
      <c r="J163" s="201">
        <f>ROUND(I163*H163,2)</f>
        <v>0</v>
      </c>
      <c r="K163" s="200" t="s">
        <v>114</v>
      </c>
      <c r="L163" s="189"/>
      <c r="M163" s="199" t="s">
        <v>1</v>
      </c>
      <c r="N163" s="224" t="s">
        <v>26</v>
      </c>
      <c r="O163" s="223"/>
      <c r="P163" s="222">
        <f>O163*H163</f>
        <v>0</v>
      </c>
      <c r="Q163" s="222">
        <v>0</v>
      </c>
      <c r="R163" s="222">
        <f>Q163*H163</f>
        <v>0</v>
      </c>
      <c r="S163" s="222">
        <v>0</v>
      </c>
      <c r="T163" s="221">
        <f>S163*H163</f>
        <v>0</v>
      </c>
      <c r="AR163" s="193" t="s">
        <v>115</v>
      </c>
      <c r="AT163" s="193" t="s">
        <v>110</v>
      </c>
      <c r="AU163" s="193" t="s">
        <v>42</v>
      </c>
      <c r="AY163" s="193" t="s">
        <v>108</v>
      </c>
      <c r="BE163" s="194">
        <f>IF(N163="základní",J163,0)</f>
        <v>0</v>
      </c>
      <c r="BF163" s="194">
        <f>IF(N163="snížená",J163,0)</f>
        <v>0</v>
      </c>
      <c r="BG163" s="194">
        <f>IF(N163="zákl. přenesená",J163,0)</f>
        <v>0</v>
      </c>
      <c r="BH163" s="194">
        <f>IF(N163="sníž. přenesená",J163,0)</f>
        <v>0</v>
      </c>
      <c r="BI163" s="194">
        <f>IF(N163="nulová",J163,0)</f>
        <v>0</v>
      </c>
      <c r="BJ163" s="193" t="s">
        <v>38</v>
      </c>
      <c r="BK163" s="194">
        <f>ROUND(I163*H163,2)</f>
        <v>0</v>
      </c>
      <c r="BL163" s="193" t="s">
        <v>115</v>
      </c>
      <c r="BM163" s="193" t="s">
        <v>202</v>
      </c>
    </row>
    <row r="164" spans="2:65" s="257" customFormat="1" x14ac:dyDescent="0.3">
      <c r="B164" s="262"/>
      <c r="D164" s="236" t="s">
        <v>117</v>
      </c>
      <c r="E164" s="258" t="s">
        <v>1</v>
      </c>
      <c r="F164" s="264" t="s">
        <v>118</v>
      </c>
      <c r="H164" s="258" t="s">
        <v>1</v>
      </c>
      <c r="I164" s="263"/>
      <c r="L164" s="262"/>
      <c r="M164" s="261"/>
      <c r="N164" s="260"/>
      <c r="O164" s="260"/>
      <c r="P164" s="260"/>
      <c r="Q164" s="260"/>
      <c r="R164" s="260"/>
      <c r="S164" s="260"/>
      <c r="T164" s="259"/>
      <c r="AT164" s="258" t="s">
        <v>117</v>
      </c>
      <c r="AU164" s="258" t="s">
        <v>42</v>
      </c>
      <c r="AV164" s="257" t="s">
        <v>38</v>
      </c>
      <c r="AW164" s="257" t="s">
        <v>19</v>
      </c>
      <c r="AX164" s="257" t="s">
        <v>37</v>
      </c>
      <c r="AY164" s="258" t="s">
        <v>108</v>
      </c>
    </row>
    <row r="165" spans="2:65" s="227" customFormat="1" x14ac:dyDescent="0.3">
      <c r="B165" s="232"/>
      <c r="D165" s="236" t="s">
        <v>117</v>
      </c>
      <c r="E165" s="228" t="s">
        <v>1</v>
      </c>
      <c r="F165" s="235" t="s">
        <v>203</v>
      </c>
      <c r="H165" s="234">
        <v>19.675000000000001</v>
      </c>
      <c r="I165" s="233"/>
      <c r="L165" s="232"/>
      <c r="M165" s="231"/>
      <c r="N165" s="230"/>
      <c r="O165" s="230"/>
      <c r="P165" s="230"/>
      <c r="Q165" s="230"/>
      <c r="R165" s="230"/>
      <c r="S165" s="230"/>
      <c r="T165" s="229"/>
      <c r="AT165" s="228" t="s">
        <v>117</v>
      </c>
      <c r="AU165" s="228" t="s">
        <v>42</v>
      </c>
      <c r="AV165" s="227" t="s">
        <v>42</v>
      </c>
      <c r="AW165" s="227" t="s">
        <v>19</v>
      </c>
      <c r="AX165" s="227" t="s">
        <v>37</v>
      </c>
      <c r="AY165" s="228" t="s">
        <v>108</v>
      </c>
    </row>
    <row r="166" spans="2:65" s="227" customFormat="1" x14ac:dyDescent="0.3">
      <c r="B166" s="232"/>
      <c r="D166" s="236" t="s">
        <v>117</v>
      </c>
      <c r="E166" s="228" t="s">
        <v>1</v>
      </c>
      <c r="F166" s="235" t="s">
        <v>204</v>
      </c>
      <c r="H166" s="234">
        <v>8.75</v>
      </c>
      <c r="I166" s="233"/>
      <c r="L166" s="232"/>
      <c r="M166" s="231"/>
      <c r="N166" s="230"/>
      <c r="O166" s="230"/>
      <c r="P166" s="230"/>
      <c r="Q166" s="230"/>
      <c r="R166" s="230"/>
      <c r="S166" s="230"/>
      <c r="T166" s="229"/>
      <c r="AT166" s="228" t="s">
        <v>117</v>
      </c>
      <c r="AU166" s="228" t="s">
        <v>42</v>
      </c>
      <c r="AV166" s="227" t="s">
        <v>42</v>
      </c>
      <c r="AW166" s="227" t="s">
        <v>19</v>
      </c>
      <c r="AX166" s="227" t="s">
        <v>37</v>
      </c>
      <c r="AY166" s="228" t="s">
        <v>108</v>
      </c>
    </row>
    <row r="167" spans="2:65" s="227" customFormat="1" x14ac:dyDescent="0.3">
      <c r="B167" s="232"/>
      <c r="D167" s="240" t="s">
        <v>117</v>
      </c>
      <c r="E167" s="239" t="s">
        <v>1</v>
      </c>
      <c r="F167" s="238" t="s">
        <v>205</v>
      </c>
      <c r="H167" s="237">
        <v>6</v>
      </c>
      <c r="I167" s="233"/>
      <c r="L167" s="232"/>
      <c r="M167" s="231"/>
      <c r="N167" s="230"/>
      <c r="O167" s="230"/>
      <c r="P167" s="230"/>
      <c r="Q167" s="230"/>
      <c r="R167" s="230"/>
      <c r="S167" s="230"/>
      <c r="T167" s="229"/>
      <c r="AT167" s="228" t="s">
        <v>117</v>
      </c>
      <c r="AU167" s="228" t="s">
        <v>42</v>
      </c>
      <c r="AV167" s="227" t="s">
        <v>42</v>
      </c>
      <c r="AW167" s="227" t="s">
        <v>19</v>
      </c>
      <c r="AX167" s="227" t="s">
        <v>37</v>
      </c>
      <c r="AY167" s="228" t="s">
        <v>108</v>
      </c>
    </row>
    <row r="168" spans="2:65" s="188" customFormat="1" ht="22.5" customHeight="1" x14ac:dyDescent="0.3">
      <c r="B168" s="207"/>
      <c r="C168" s="206" t="s">
        <v>206</v>
      </c>
      <c r="D168" s="206" t="s">
        <v>110</v>
      </c>
      <c r="E168" s="205" t="s">
        <v>207</v>
      </c>
      <c r="F168" s="200" t="s">
        <v>208</v>
      </c>
      <c r="G168" s="204" t="s">
        <v>113</v>
      </c>
      <c r="H168" s="203">
        <v>40.9</v>
      </c>
      <c r="I168" s="202"/>
      <c r="J168" s="201">
        <f>ROUND(I168*H168,2)</f>
        <v>0</v>
      </c>
      <c r="K168" s="200" t="s">
        <v>114</v>
      </c>
      <c r="L168" s="189"/>
      <c r="M168" s="199" t="s">
        <v>1</v>
      </c>
      <c r="N168" s="224" t="s">
        <v>26</v>
      </c>
      <c r="O168" s="223"/>
      <c r="P168" s="222">
        <f>O168*H168</f>
        <v>0</v>
      </c>
      <c r="Q168" s="222">
        <v>0</v>
      </c>
      <c r="R168" s="222">
        <f>Q168*H168</f>
        <v>0</v>
      </c>
      <c r="S168" s="222">
        <v>0</v>
      </c>
      <c r="T168" s="221">
        <f>S168*H168</f>
        <v>0</v>
      </c>
      <c r="AR168" s="193" t="s">
        <v>115</v>
      </c>
      <c r="AT168" s="193" t="s">
        <v>110</v>
      </c>
      <c r="AU168" s="193" t="s">
        <v>42</v>
      </c>
      <c r="AY168" s="193" t="s">
        <v>108</v>
      </c>
      <c r="BE168" s="194">
        <f>IF(N168="základní",J168,0)</f>
        <v>0</v>
      </c>
      <c r="BF168" s="194">
        <f>IF(N168="snížená",J168,0)</f>
        <v>0</v>
      </c>
      <c r="BG168" s="194">
        <f>IF(N168="zákl. přenesená",J168,0)</f>
        <v>0</v>
      </c>
      <c r="BH168" s="194">
        <f>IF(N168="sníž. přenesená",J168,0)</f>
        <v>0</v>
      </c>
      <c r="BI168" s="194">
        <f>IF(N168="nulová",J168,0)</f>
        <v>0</v>
      </c>
      <c r="BJ168" s="193" t="s">
        <v>38</v>
      </c>
      <c r="BK168" s="194">
        <f>ROUND(I168*H168,2)</f>
        <v>0</v>
      </c>
      <c r="BL168" s="193" t="s">
        <v>115</v>
      </c>
      <c r="BM168" s="193" t="s">
        <v>209</v>
      </c>
    </row>
    <row r="169" spans="2:65" s="257" customFormat="1" x14ac:dyDescent="0.3">
      <c r="B169" s="262"/>
      <c r="D169" s="236" t="s">
        <v>117</v>
      </c>
      <c r="E169" s="258" t="s">
        <v>1</v>
      </c>
      <c r="F169" s="264" t="s">
        <v>210</v>
      </c>
      <c r="H169" s="258" t="s">
        <v>1</v>
      </c>
      <c r="I169" s="263"/>
      <c r="L169" s="262"/>
      <c r="M169" s="261"/>
      <c r="N169" s="260"/>
      <c r="O169" s="260"/>
      <c r="P169" s="260"/>
      <c r="Q169" s="260"/>
      <c r="R169" s="260"/>
      <c r="S169" s="260"/>
      <c r="T169" s="259"/>
      <c r="AT169" s="258" t="s">
        <v>117</v>
      </c>
      <c r="AU169" s="258" t="s">
        <v>42</v>
      </c>
      <c r="AV169" s="257" t="s">
        <v>38</v>
      </c>
      <c r="AW169" s="257" t="s">
        <v>19</v>
      </c>
      <c r="AX169" s="257" t="s">
        <v>37</v>
      </c>
      <c r="AY169" s="258" t="s">
        <v>108</v>
      </c>
    </row>
    <row r="170" spans="2:65" s="227" customFormat="1" ht="27" x14ac:dyDescent="0.3">
      <c r="B170" s="232"/>
      <c r="D170" s="240" t="s">
        <v>117</v>
      </c>
      <c r="E170" s="239" t="s">
        <v>1</v>
      </c>
      <c r="F170" s="238" t="s">
        <v>211</v>
      </c>
      <c r="H170" s="237">
        <v>40.9</v>
      </c>
      <c r="I170" s="233"/>
      <c r="L170" s="232"/>
      <c r="M170" s="231"/>
      <c r="N170" s="230"/>
      <c r="O170" s="230"/>
      <c r="P170" s="230"/>
      <c r="Q170" s="230"/>
      <c r="R170" s="230"/>
      <c r="S170" s="230"/>
      <c r="T170" s="229"/>
      <c r="AT170" s="228" t="s">
        <v>117</v>
      </c>
      <c r="AU170" s="228" t="s">
        <v>42</v>
      </c>
      <c r="AV170" s="227" t="s">
        <v>42</v>
      </c>
      <c r="AW170" s="227" t="s">
        <v>19</v>
      </c>
      <c r="AX170" s="227" t="s">
        <v>37</v>
      </c>
      <c r="AY170" s="228" t="s">
        <v>108</v>
      </c>
    </row>
    <row r="171" spans="2:65" s="188" customFormat="1" ht="22.5" customHeight="1" x14ac:dyDescent="0.3">
      <c r="B171" s="207"/>
      <c r="C171" s="252" t="s">
        <v>212</v>
      </c>
      <c r="D171" s="252" t="s">
        <v>213</v>
      </c>
      <c r="E171" s="251" t="s">
        <v>214</v>
      </c>
      <c r="F171" s="246" t="s">
        <v>215</v>
      </c>
      <c r="G171" s="250" t="s">
        <v>216</v>
      </c>
      <c r="H171" s="249">
        <v>1.0229999999999999</v>
      </c>
      <c r="I171" s="248"/>
      <c r="J171" s="247">
        <f>ROUND(I171*H171,2)</f>
        <v>0</v>
      </c>
      <c r="K171" s="246" t="s">
        <v>114</v>
      </c>
      <c r="L171" s="245"/>
      <c r="M171" s="244" t="s">
        <v>1</v>
      </c>
      <c r="N171" s="243" t="s">
        <v>26</v>
      </c>
      <c r="O171" s="223"/>
      <c r="P171" s="222">
        <f>O171*H171</f>
        <v>0</v>
      </c>
      <c r="Q171" s="222">
        <v>1E-3</v>
      </c>
      <c r="R171" s="222">
        <f>Q171*H171</f>
        <v>1.023E-3</v>
      </c>
      <c r="S171" s="222">
        <v>0</v>
      </c>
      <c r="T171" s="221">
        <f>S171*H171</f>
        <v>0</v>
      </c>
      <c r="AR171" s="193" t="s">
        <v>158</v>
      </c>
      <c r="AT171" s="193" t="s">
        <v>213</v>
      </c>
      <c r="AU171" s="193" t="s">
        <v>42</v>
      </c>
      <c r="AY171" s="193" t="s">
        <v>108</v>
      </c>
      <c r="BE171" s="194">
        <f>IF(N171="základní",J171,0)</f>
        <v>0</v>
      </c>
      <c r="BF171" s="194">
        <f>IF(N171="snížená",J171,0)</f>
        <v>0</v>
      </c>
      <c r="BG171" s="194">
        <f>IF(N171="zákl. přenesená",J171,0)</f>
        <v>0</v>
      </c>
      <c r="BH171" s="194">
        <f>IF(N171="sníž. přenesená",J171,0)</f>
        <v>0</v>
      </c>
      <c r="BI171" s="194">
        <f>IF(N171="nulová",J171,0)</f>
        <v>0</v>
      </c>
      <c r="BJ171" s="193" t="s">
        <v>38</v>
      </c>
      <c r="BK171" s="194">
        <f>ROUND(I171*H171,2)</f>
        <v>0</v>
      </c>
      <c r="BL171" s="193" t="s">
        <v>115</v>
      </c>
      <c r="BM171" s="193" t="s">
        <v>217</v>
      </c>
    </row>
    <row r="172" spans="2:65" s="227" customFormat="1" x14ac:dyDescent="0.3">
      <c r="B172" s="232"/>
      <c r="D172" s="240" t="s">
        <v>117</v>
      </c>
      <c r="F172" s="238" t="s">
        <v>218</v>
      </c>
      <c r="H172" s="237">
        <v>1.0229999999999999</v>
      </c>
      <c r="I172" s="233"/>
      <c r="L172" s="232"/>
      <c r="M172" s="231"/>
      <c r="N172" s="230"/>
      <c r="O172" s="230"/>
      <c r="P172" s="230"/>
      <c r="Q172" s="230"/>
      <c r="R172" s="230"/>
      <c r="S172" s="230"/>
      <c r="T172" s="229"/>
      <c r="AT172" s="228" t="s">
        <v>117</v>
      </c>
      <c r="AU172" s="228" t="s">
        <v>42</v>
      </c>
      <c r="AV172" s="227" t="s">
        <v>42</v>
      </c>
      <c r="AW172" s="227" t="s">
        <v>2</v>
      </c>
      <c r="AX172" s="227" t="s">
        <v>38</v>
      </c>
      <c r="AY172" s="228" t="s">
        <v>108</v>
      </c>
    </row>
    <row r="173" spans="2:65" s="188" customFormat="1" ht="31.5" customHeight="1" x14ac:dyDescent="0.3">
      <c r="B173" s="207"/>
      <c r="C173" s="206" t="s">
        <v>219</v>
      </c>
      <c r="D173" s="206" t="s">
        <v>110</v>
      </c>
      <c r="E173" s="205" t="s">
        <v>220</v>
      </c>
      <c r="F173" s="200" t="s">
        <v>221</v>
      </c>
      <c r="G173" s="204" t="s">
        <v>113</v>
      </c>
      <c r="H173" s="203">
        <v>40.9</v>
      </c>
      <c r="I173" s="202"/>
      <c r="J173" s="201">
        <f>ROUND(I173*H173,2)</f>
        <v>0</v>
      </c>
      <c r="K173" s="200" t="s">
        <v>114</v>
      </c>
      <c r="L173" s="189"/>
      <c r="M173" s="199" t="s">
        <v>1</v>
      </c>
      <c r="N173" s="224" t="s">
        <v>26</v>
      </c>
      <c r="O173" s="223"/>
      <c r="P173" s="222">
        <f>O173*H173</f>
        <v>0</v>
      </c>
      <c r="Q173" s="222">
        <v>0</v>
      </c>
      <c r="R173" s="222">
        <f>Q173*H173</f>
        <v>0</v>
      </c>
      <c r="S173" s="222">
        <v>0</v>
      </c>
      <c r="T173" s="221">
        <f>S173*H173</f>
        <v>0</v>
      </c>
      <c r="AR173" s="193" t="s">
        <v>115</v>
      </c>
      <c r="AT173" s="193" t="s">
        <v>110</v>
      </c>
      <c r="AU173" s="193" t="s">
        <v>42</v>
      </c>
      <c r="AY173" s="193" t="s">
        <v>108</v>
      </c>
      <c r="BE173" s="194">
        <f>IF(N173="základní",J173,0)</f>
        <v>0</v>
      </c>
      <c r="BF173" s="194">
        <f>IF(N173="snížená",J173,0)</f>
        <v>0</v>
      </c>
      <c r="BG173" s="194">
        <f>IF(N173="zákl. přenesená",J173,0)</f>
        <v>0</v>
      </c>
      <c r="BH173" s="194">
        <f>IF(N173="sníž. přenesená",J173,0)</f>
        <v>0</v>
      </c>
      <c r="BI173" s="194">
        <f>IF(N173="nulová",J173,0)</f>
        <v>0</v>
      </c>
      <c r="BJ173" s="193" t="s">
        <v>38</v>
      </c>
      <c r="BK173" s="194">
        <f>ROUND(I173*H173,2)</f>
        <v>0</v>
      </c>
      <c r="BL173" s="193" t="s">
        <v>115</v>
      </c>
      <c r="BM173" s="193" t="s">
        <v>222</v>
      </c>
    </row>
    <row r="174" spans="2:65" s="257" customFormat="1" x14ac:dyDescent="0.3">
      <c r="B174" s="262"/>
      <c r="D174" s="236" t="s">
        <v>117</v>
      </c>
      <c r="E174" s="258" t="s">
        <v>1</v>
      </c>
      <c r="F174" s="264" t="s">
        <v>210</v>
      </c>
      <c r="H174" s="258" t="s">
        <v>1</v>
      </c>
      <c r="I174" s="263"/>
      <c r="L174" s="262"/>
      <c r="M174" s="261"/>
      <c r="N174" s="260"/>
      <c r="O174" s="260"/>
      <c r="P174" s="260"/>
      <c r="Q174" s="260"/>
      <c r="R174" s="260"/>
      <c r="S174" s="260"/>
      <c r="T174" s="259"/>
      <c r="AT174" s="258" t="s">
        <v>117</v>
      </c>
      <c r="AU174" s="258" t="s">
        <v>42</v>
      </c>
      <c r="AV174" s="257" t="s">
        <v>38</v>
      </c>
      <c r="AW174" s="257" t="s">
        <v>19</v>
      </c>
      <c r="AX174" s="257" t="s">
        <v>37</v>
      </c>
      <c r="AY174" s="258" t="s">
        <v>108</v>
      </c>
    </row>
    <row r="175" spans="2:65" s="227" customFormat="1" ht="27" x14ac:dyDescent="0.3">
      <c r="B175" s="232"/>
      <c r="D175" s="240" t="s">
        <v>117</v>
      </c>
      <c r="E175" s="239" t="s">
        <v>1</v>
      </c>
      <c r="F175" s="238" t="s">
        <v>211</v>
      </c>
      <c r="H175" s="237">
        <v>40.9</v>
      </c>
      <c r="I175" s="233"/>
      <c r="L175" s="232"/>
      <c r="M175" s="231"/>
      <c r="N175" s="230"/>
      <c r="O175" s="230"/>
      <c r="P175" s="230"/>
      <c r="Q175" s="230"/>
      <c r="R175" s="230"/>
      <c r="S175" s="230"/>
      <c r="T175" s="229"/>
      <c r="AT175" s="228" t="s">
        <v>117</v>
      </c>
      <c r="AU175" s="228" t="s">
        <v>42</v>
      </c>
      <c r="AV175" s="227" t="s">
        <v>42</v>
      </c>
      <c r="AW175" s="227" t="s">
        <v>19</v>
      </c>
      <c r="AX175" s="227" t="s">
        <v>37</v>
      </c>
      <c r="AY175" s="228" t="s">
        <v>108</v>
      </c>
    </row>
    <row r="176" spans="2:65" s="188" customFormat="1" ht="22.5" customHeight="1" x14ac:dyDescent="0.3">
      <c r="B176" s="207"/>
      <c r="C176" s="252" t="s">
        <v>223</v>
      </c>
      <c r="D176" s="252" t="s">
        <v>213</v>
      </c>
      <c r="E176" s="251" t="s">
        <v>224</v>
      </c>
      <c r="F176" s="246" t="s">
        <v>225</v>
      </c>
      <c r="G176" s="250" t="s">
        <v>141</v>
      </c>
      <c r="H176" s="249">
        <v>2.3719999999999999</v>
      </c>
      <c r="I176" s="248"/>
      <c r="J176" s="247">
        <f>ROUND(I176*H176,2)</f>
        <v>0</v>
      </c>
      <c r="K176" s="246" t="s">
        <v>114</v>
      </c>
      <c r="L176" s="245"/>
      <c r="M176" s="244" t="s">
        <v>1</v>
      </c>
      <c r="N176" s="243" t="s">
        <v>26</v>
      </c>
      <c r="O176" s="223"/>
      <c r="P176" s="222">
        <f>O176*H176</f>
        <v>0</v>
      </c>
      <c r="Q176" s="222">
        <v>0.21</v>
      </c>
      <c r="R176" s="222">
        <f>Q176*H176</f>
        <v>0.49811999999999995</v>
      </c>
      <c r="S176" s="222">
        <v>0</v>
      </c>
      <c r="T176" s="221">
        <f>S176*H176</f>
        <v>0</v>
      </c>
      <c r="AR176" s="193" t="s">
        <v>158</v>
      </c>
      <c r="AT176" s="193" t="s">
        <v>213</v>
      </c>
      <c r="AU176" s="193" t="s">
        <v>42</v>
      </c>
      <c r="AY176" s="193" t="s">
        <v>108</v>
      </c>
      <c r="BE176" s="194">
        <f>IF(N176="základní",J176,0)</f>
        <v>0</v>
      </c>
      <c r="BF176" s="194">
        <f>IF(N176="snížená",J176,0)</f>
        <v>0</v>
      </c>
      <c r="BG176" s="194">
        <f>IF(N176="zákl. přenesená",J176,0)</f>
        <v>0</v>
      </c>
      <c r="BH176" s="194">
        <f>IF(N176="sníž. přenesená",J176,0)</f>
        <v>0</v>
      </c>
      <c r="BI176" s="194">
        <f>IF(N176="nulová",J176,0)</f>
        <v>0</v>
      </c>
      <c r="BJ176" s="193" t="s">
        <v>38</v>
      </c>
      <c r="BK176" s="194">
        <f>ROUND(I176*H176,2)</f>
        <v>0</v>
      </c>
      <c r="BL176" s="193" t="s">
        <v>115</v>
      </c>
      <c r="BM176" s="193" t="s">
        <v>226</v>
      </c>
    </row>
    <row r="177" spans="2:65" s="227" customFormat="1" x14ac:dyDescent="0.3">
      <c r="B177" s="232"/>
      <c r="D177" s="240" t="s">
        <v>117</v>
      </c>
      <c r="F177" s="238" t="s">
        <v>227</v>
      </c>
      <c r="H177" s="237">
        <v>2.3719999999999999</v>
      </c>
      <c r="I177" s="233"/>
      <c r="L177" s="232"/>
      <c r="M177" s="231"/>
      <c r="N177" s="230"/>
      <c r="O177" s="230"/>
      <c r="P177" s="230"/>
      <c r="Q177" s="230"/>
      <c r="R177" s="230"/>
      <c r="S177" s="230"/>
      <c r="T177" s="229"/>
      <c r="AT177" s="228" t="s">
        <v>117</v>
      </c>
      <c r="AU177" s="228" t="s">
        <v>42</v>
      </c>
      <c r="AV177" s="227" t="s">
        <v>42</v>
      </c>
      <c r="AW177" s="227" t="s">
        <v>2</v>
      </c>
      <c r="AX177" s="227" t="s">
        <v>38</v>
      </c>
      <c r="AY177" s="228" t="s">
        <v>108</v>
      </c>
    </row>
    <row r="178" spans="2:65" s="188" customFormat="1" ht="22.5" customHeight="1" x14ac:dyDescent="0.3">
      <c r="B178" s="207"/>
      <c r="C178" s="206" t="s">
        <v>4</v>
      </c>
      <c r="D178" s="206" t="s">
        <v>110</v>
      </c>
      <c r="E178" s="205" t="s">
        <v>228</v>
      </c>
      <c r="F178" s="200" t="s">
        <v>229</v>
      </c>
      <c r="G178" s="204" t="s">
        <v>113</v>
      </c>
      <c r="H178" s="203">
        <v>40.9</v>
      </c>
      <c r="I178" s="202"/>
      <c r="J178" s="201">
        <f>ROUND(I178*H178,2)</f>
        <v>0</v>
      </c>
      <c r="K178" s="200" t="s">
        <v>114</v>
      </c>
      <c r="L178" s="189"/>
      <c r="M178" s="199" t="s">
        <v>1</v>
      </c>
      <c r="N178" s="224" t="s">
        <v>26</v>
      </c>
      <c r="O178" s="223"/>
      <c r="P178" s="222">
        <f>O178*H178</f>
        <v>0</v>
      </c>
      <c r="Q178" s="222">
        <v>0</v>
      </c>
      <c r="R178" s="222">
        <f>Q178*H178</f>
        <v>0</v>
      </c>
      <c r="S178" s="222">
        <v>0</v>
      </c>
      <c r="T178" s="221">
        <f>S178*H178</f>
        <v>0</v>
      </c>
      <c r="AR178" s="193" t="s">
        <v>115</v>
      </c>
      <c r="AT178" s="193" t="s">
        <v>110</v>
      </c>
      <c r="AU178" s="193" t="s">
        <v>42</v>
      </c>
      <c r="AY178" s="193" t="s">
        <v>108</v>
      </c>
      <c r="BE178" s="194">
        <f>IF(N178="základní",J178,0)</f>
        <v>0</v>
      </c>
      <c r="BF178" s="194">
        <f>IF(N178="snížená",J178,0)</f>
        <v>0</v>
      </c>
      <c r="BG178" s="194">
        <f>IF(N178="zákl. přenesená",J178,0)</f>
        <v>0</v>
      </c>
      <c r="BH178" s="194">
        <f>IF(N178="sníž. přenesená",J178,0)</f>
        <v>0</v>
      </c>
      <c r="BI178" s="194">
        <f>IF(N178="nulová",J178,0)</f>
        <v>0</v>
      </c>
      <c r="BJ178" s="193" t="s">
        <v>38</v>
      </c>
      <c r="BK178" s="194">
        <f>ROUND(I178*H178,2)</f>
        <v>0</v>
      </c>
      <c r="BL178" s="193" t="s">
        <v>115</v>
      </c>
      <c r="BM178" s="193" t="s">
        <v>230</v>
      </c>
    </row>
    <row r="179" spans="2:65" s="257" customFormat="1" x14ac:dyDescent="0.3">
      <c r="B179" s="262"/>
      <c r="D179" s="236" t="s">
        <v>117</v>
      </c>
      <c r="E179" s="258" t="s">
        <v>1</v>
      </c>
      <c r="F179" s="264" t="s">
        <v>210</v>
      </c>
      <c r="H179" s="258" t="s">
        <v>1</v>
      </c>
      <c r="I179" s="263"/>
      <c r="L179" s="262"/>
      <c r="M179" s="261"/>
      <c r="N179" s="260"/>
      <c r="O179" s="260"/>
      <c r="P179" s="260"/>
      <c r="Q179" s="260"/>
      <c r="R179" s="260"/>
      <c r="S179" s="260"/>
      <c r="T179" s="259"/>
      <c r="AT179" s="258" t="s">
        <v>117</v>
      </c>
      <c r="AU179" s="258" t="s">
        <v>42</v>
      </c>
      <c r="AV179" s="257" t="s">
        <v>38</v>
      </c>
      <c r="AW179" s="257" t="s">
        <v>19</v>
      </c>
      <c r="AX179" s="257" t="s">
        <v>37</v>
      </c>
      <c r="AY179" s="258" t="s">
        <v>108</v>
      </c>
    </row>
    <row r="180" spans="2:65" s="227" customFormat="1" ht="27" x14ac:dyDescent="0.3">
      <c r="B180" s="232"/>
      <c r="D180" s="240" t="s">
        <v>117</v>
      </c>
      <c r="E180" s="239" t="s">
        <v>1</v>
      </c>
      <c r="F180" s="238" t="s">
        <v>211</v>
      </c>
      <c r="H180" s="237">
        <v>40.9</v>
      </c>
      <c r="I180" s="233"/>
      <c r="L180" s="232"/>
      <c r="M180" s="231"/>
      <c r="N180" s="230"/>
      <c r="O180" s="230"/>
      <c r="P180" s="230"/>
      <c r="Q180" s="230"/>
      <c r="R180" s="230"/>
      <c r="S180" s="230"/>
      <c r="T180" s="229"/>
      <c r="AT180" s="228" t="s">
        <v>117</v>
      </c>
      <c r="AU180" s="228" t="s">
        <v>42</v>
      </c>
      <c r="AV180" s="227" t="s">
        <v>42</v>
      </c>
      <c r="AW180" s="227" t="s">
        <v>19</v>
      </c>
      <c r="AX180" s="227" t="s">
        <v>37</v>
      </c>
      <c r="AY180" s="228" t="s">
        <v>108</v>
      </c>
    </row>
    <row r="181" spans="2:65" s="188" customFormat="1" ht="31.5" customHeight="1" x14ac:dyDescent="0.3">
      <c r="B181" s="207"/>
      <c r="C181" s="206" t="s">
        <v>231</v>
      </c>
      <c r="D181" s="206" t="s">
        <v>110</v>
      </c>
      <c r="E181" s="205" t="s">
        <v>232</v>
      </c>
      <c r="F181" s="200" t="s">
        <v>233</v>
      </c>
      <c r="G181" s="204" t="s">
        <v>113</v>
      </c>
      <c r="H181" s="203">
        <v>40.9</v>
      </c>
      <c r="I181" s="202"/>
      <c r="J181" s="201">
        <f>ROUND(I181*H181,2)</f>
        <v>0</v>
      </c>
      <c r="K181" s="200" t="s">
        <v>114</v>
      </c>
      <c r="L181" s="189"/>
      <c r="M181" s="199" t="s">
        <v>1</v>
      </c>
      <c r="N181" s="224" t="s">
        <v>26</v>
      </c>
      <c r="O181" s="223"/>
      <c r="P181" s="222">
        <f>O181*H181</f>
        <v>0</v>
      </c>
      <c r="Q181" s="222">
        <v>0</v>
      </c>
      <c r="R181" s="222">
        <f>Q181*H181</f>
        <v>0</v>
      </c>
      <c r="S181" s="222">
        <v>0</v>
      </c>
      <c r="T181" s="221">
        <f>S181*H181</f>
        <v>0</v>
      </c>
      <c r="AR181" s="193" t="s">
        <v>115</v>
      </c>
      <c r="AT181" s="193" t="s">
        <v>110</v>
      </c>
      <c r="AU181" s="193" t="s">
        <v>42</v>
      </c>
      <c r="AY181" s="193" t="s">
        <v>108</v>
      </c>
      <c r="BE181" s="194">
        <f>IF(N181="základní",J181,0)</f>
        <v>0</v>
      </c>
      <c r="BF181" s="194">
        <f>IF(N181="snížená",J181,0)</f>
        <v>0</v>
      </c>
      <c r="BG181" s="194">
        <f>IF(N181="zákl. přenesená",J181,0)</f>
        <v>0</v>
      </c>
      <c r="BH181" s="194">
        <f>IF(N181="sníž. přenesená",J181,0)</f>
        <v>0</v>
      </c>
      <c r="BI181" s="194">
        <f>IF(N181="nulová",J181,0)</f>
        <v>0</v>
      </c>
      <c r="BJ181" s="193" t="s">
        <v>38</v>
      </c>
      <c r="BK181" s="194">
        <f>ROUND(I181*H181,2)</f>
        <v>0</v>
      </c>
      <c r="BL181" s="193" t="s">
        <v>115</v>
      </c>
      <c r="BM181" s="193" t="s">
        <v>234</v>
      </c>
    </row>
    <row r="182" spans="2:65" s="257" customFormat="1" x14ac:dyDescent="0.3">
      <c r="B182" s="262"/>
      <c r="D182" s="236" t="s">
        <v>117</v>
      </c>
      <c r="E182" s="258" t="s">
        <v>1</v>
      </c>
      <c r="F182" s="264" t="s">
        <v>210</v>
      </c>
      <c r="H182" s="258" t="s">
        <v>1</v>
      </c>
      <c r="I182" s="263"/>
      <c r="L182" s="262"/>
      <c r="M182" s="261"/>
      <c r="N182" s="260"/>
      <c r="O182" s="260"/>
      <c r="P182" s="260"/>
      <c r="Q182" s="260"/>
      <c r="R182" s="260"/>
      <c r="S182" s="260"/>
      <c r="T182" s="259"/>
      <c r="AT182" s="258" t="s">
        <v>117</v>
      </c>
      <c r="AU182" s="258" t="s">
        <v>42</v>
      </c>
      <c r="AV182" s="257" t="s">
        <v>38</v>
      </c>
      <c r="AW182" s="257" t="s">
        <v>19</v>
      </c>
      <c r="AX182" s="257" t="s">
        <v>37</v>
      </c>
      <c r="AY182" s="258" t="s">
        <v>108</v>
      </c>
    </row>
    <row r="183" spans="2:65" s="227" customFormat="1" ht="27" x14ac:dyDescent="0.3">
      <c r="B183" s="232"/>
      <c r="D183" s="236" t="s">
        <v>117</v>
      </c>
      <c r="E183" s="228" t="s">
        <v>1</v>
      </c>
      <c r="F183" s="235" t="s">
        <v>211</v>
      </c>
      <c r="H183" s="234">
        <v>40.9</v>
      </c>
      <c r="I183" s="233"/>
      <c r="L183" s="232"/>
      <c r="M183" s="231"/>
      <c r="N183" s="230"/>
      <c r="O183" s="230"/>
      <c r="P183" s="230"/>
      <c r="Q183" s="230"/>
      <c r="R183" s="230"/>
      <c r="S183" s="230"/>
      <c r="T183" s="229"/>
      <c r="AT183" s="228" t="s">
        <v>117</v>
      </c>
      <c r="AU183" s="228" t="s">
        <v>42</v>
      </c>
      <c r="AV183" s="227" t="s">
        <v>42</v>
      </c>
      <c r="AW183" s="227" t="s">
        <v>19</v>
      </c>
      <c r="AX183" s="227" t="s">
        <v>37</v>
      </c>
      <c r="AY183" s="228" t="s">
        <v>108</v>
      </c>
    </row>
    <row r="184" spans="2:65" s="208" customFormat="1" ht="29.85" customHeight="1" x14ac:dyDescent="0.3">
      <c r="B184" s="216"/>
      <c r="D184" s="220" t="s">
        <v>36</v>
      </c>
      <c r="E184" s="219" t="s">
        <v>42</v>
      </c>
      <c r="F184" s="219" t="s">
        <v>235</v>
      </c>
      <c r="I184" s="218"/>
      <c r="J184" s="217">
        <f>BK184</f>
        <v>0</v>
      </c>
      <c r="L184" s="216"/>
      <c r="M184" s="215"/>
      <c r="N184" s="213"/>
      <c r="O184" s="213"/>
      <c r="P184" s="214">
        <f>SUM(P185:P193)</f>
        <v>0</v>
      </c>
      <c r="Q184" s="213"/>
      <c r="R184" s="214">
        <f>SUM(R185:R193)</f>
        <v>2.1671060999999998</v>
      </c>
      <c r="S184" s="213"/>
      <c r="T184" s="212">
        <f>SUM(T185:T193)</f>
        <v>0</v>
      </c>
      <c r="AR184" s="210" t="s">
        <v>38</v>
      </c>
      <c r="AT184" s="211" t="s">
        <v>36</v>
      </c>
      <c r="AU184" s="211" t="s">
        <v>38</v>
      </c>
      <c r="AY184" s="210" t="s">
        <v>108</v>
      </c>
      <c r="BK184" s="209">
        <f>SUM(BK185:BK193)</f>
        <v>0</v>
      </c>
    </row>
    <row r="185" spans="2:65" s="188" customFormat="1" ht="22.5" customHeight="1" x14ac:dyDescent="0.3">
      <c r="B185" s="207"/>
      <c r="C185" s="206" t="s">
        <v>236</v>
      </c>
      <c r="D185" s="206" t="s">
        <v>110</v>
      </c>
      <c r="E185" s="205" t="s">
        <v>237</v>
      </c>
      <c r="F185" s="200" t="s">
        <v>238</v>
      </c>
      <c r="G185" s="204" t="s">
        <v>141</v>
      </c>
      <c r="H185" s="203">
        <v>0.96</v>
      </c>
      <c r="I185" s="202"/>
      <c r="J185" s="201">
        <f>ROUND(I185*H185,2)</f>
        <v>0</v>
      </c>
      <c r="K185" s="200" t="s">
        <v>114</v>
      </c>
      <c r="L185" s="189"/>
      <c r="M185" s="199" t="s">
        <v>1</v>
      </c>
      <c r="N185" s="224" t="s">
        <v>26</v>
      </c>
      <c r="O185" s="223"/>
      <c r="P185" s="222">
        <f>O185*H185</f>
        <v>0</v>
      </c>
      <c r="Q185" s="222">
        <v>2.2563399999999998</v>
      </c>
      <c r="R185" s="222">
        <f>Q185*H185</f>
        <v>2.1660863999999997</v>
      </c>
      <c r="S185" s="222">
        <v>0</v>
      </c>
      <c r="T185" s="221">
        <f>S185*H185</f>
        <v>0</v>
      </c>
      <c r="AR185" s="193" t="s">
        <v>115</v>
      </c>
      <c r="AT185" s="193" t="s">
        <v>110</v>
      </c>
      <c r="AU185" s="193" t="s">
        <v>42</v>
      </c>
      <c r="AY185" s="193" t="s">
        <v>108</v>
      </c>
      <c r="BE185" s="194">
        <f>IF(N185="základní",J185,0)</f>
        <v>0</v>
      </c>
      <c r="BF185" s="194">
        <f>IF(N185="snížená",J185,0)</f>
        <v>0</v>
      </c>
      <c r="BG185" s="194">
        <f>IF(N185="zákl. přenesená",J185,0)</f>
        <v>0</v>
      </c>
      <c r="BH185" s="194">
        <f>IF(N185="sníž. přenesená",J185,0)</f>
        <v>0</v>
      </c>
      <c r="BI185" s="194">
        <f>IF(N185="nulová",J185,0)</f>
        <v>0</v>
      </c>
      <c r="BJ185" s="193" t="s">
        <v>38</v>
      </c>
      <c r="BK185" s="194">
        <f>ROUND(I185*H185,2)</f>
        <v>0</v>
      </c>
      <c r="BL185" s="193" t="s">
        <v>115</v>
      </c>
      <c r="BM185" s="193" t="s">
        <v>239</v>
      </c>
    </row>
    <row r="186" spans="2:65" s="257" customFormat="1" x14ac:dyDescent="0.3">
      <c r="B186" s="262"/>
      <c r="D186" s="236" t="s">
        <v>117</v>
      </c>
      <c r="E186" s="258" t="s">
        <v>1</v>
      </c>
      <c r="F186" s="264" t="s">
        <v>118</v>
      </c>
      <c r="H186" s="258" t="s">
        <v>1</v>
      </c>
      <c r="I186" s="263"/>
      <c r="L186" s="262"/>
      <c r="M186" s="261"/>
      <c r="N186" s="260"/>
      <c r="O186" s="260"/>
      <c r="P186" s="260"/>
      <c r="Q186" s="260"/>
      <c r="R186" s="260"/>
      <c r="S186" s="260"/>
      <c r="T186" s="259"/>
      <c r="AT186" s="258" t="s">
        <v>117</v>
      </c>
      <c r="AU186" s="258" t="s">
        <v>42</v>
      </c>
      <c r="AV186" s="257" t="s">
        <v>38</v>
      </c>
      <c r="AW186" s="257" t="s">
        <v>19</v>
      </c>
      <c r="AX186" s="257" t="s">
        <v>37</v>
      </c>
      <c r="AY186" s="258" t="s">
        <v>108</v>
      </c>
    </row>
    <row r="187" spans="2:65" s="227" customFormat="1" x14ac:dyDescent="0.3">
      <c r="B187" s="232"/>
      <c r="D187" s="240" t="s">
        <v>117</v>
      </c>
      <c r="E187" s="239" t="s">
        <v>1</v>
      </c>
      <c r="F187" s="238" t="s">
        <v>240</v>
      </c>
      <c r="H187" s="237">
        <v>0.96</v>
      </c>
      <c r="I187" s="233"/>
      <c r="L187" s="232"/>
      <c r="M187" s="231"/>
      <c r="N187" s="230"/>
      <c r="O187" s="230"/>
      <c r="P187" s="230"/>
      <c r="Q187" s="230"/>
      <c r="R187" s="230"/>
      <c r="S187" s="230"/>
      <c r="T187" s="229"/>
      <c r="AT187" s="228" t="s">
        <v>117</v>
      </c>
      <c r="AU187" s="228" t="s">
        <v>42</v>
      </c>
      <c r="AV187" s="227" t="s">
        <v>42</v>
      </c>
      <c r="AW187" s="227" t="s">
        <v>19</v>
      </c>
      <c r="AX187" s="227" t="s">
        <v>37</v>
      </c>
      <c r="AY187" s="228" t="s">
        <v>108</v>
      </c>
    </row>
    <row r="188" spans="2:65" s="188" customFormat="1" ht="22.5" customHeight="1" x14ac:dyDescent="0.3">
      <c r="B188" s="207"/>
      <c r="C188" s="206" t="s">
        <v>241</v>
      </c>
      <c r="D188" s="206" t="s">
        <v>110</v>
      </c>
      <c r="E188" s="205" t="s">
        <v>242</v>
      </c>
      <c r="F188" s="200" t="s">
        <v>243</v>
      </c>
      <c r="G188" s="204" t="s">
        <v>113</v>
      </c>
      <c r="H188" s="203">
        <v>0.99</v>
      </c>
      <c r="I188" s="202"/>
      <c r="J188" s="201">
        <f>ROUND(I188*H188,2)</f>
        <v>0</v>
      </c>
      <c r="K188" s="200" t="s">
        <v>114</v>
      </c>
      <c r="L188" s="189"/>
      <c r="M188" s="199" t="s">
        <v>1</v>
      </c>
      <c r="N188" s="224" t="s">
        <v>26</v>
      </c>
      <c r="O188" s="223"/>
      <c r="P188" s="222">
        <f>O188*H188</f>
        <v>0</v>
      </c>
      <c r="Q188" s="222">
        <v>1.0300000000000001E-3</v>
      </c>
      <c r="R188" s="222">
        <f>Q188*H188</f>
        <v>1.0197000000000001E-3</v>
      </c>
      <c r="S188" s="222">
        <v>0</v>
      </c>
      <c r="T188" s="221">
        <f>S188*H188</f>
        <v>0</v>
      </c>
      <c r="AR188" s="193" t="s">
        <v>115</v>
      </c>
      <c r="AT188" s="193" t="s">
        <v>110</v>
      </c>
      <c r="AU188" s="193" t="s">
        <v>42</v>
      </c>
      <c r="AY188" s="193" t="s">
        <v>108</v>
      </c>
      <c r="BE188" s="194">
        <f>IF(N188="základní",J188,0)</f>
        <v>0</v>
      </c>
      <c r="BF188" s="194">
        <f>IF(N188="snížená",J188,0)</f>
        <v>0</v>
      </c>
      <c r="BG188" s="194">
        <f>IF(N188="zákl. přenesená",J188,0)</f>
        <v>0</v>
      </c>
      <c r="BH188" s="194">
        <f>IF(N188="sníž. přenesená",J188,0)</f>
        <v>0</v>
      </c>
      <c r="BI188" s="194">
        <f>IF(N188="nulová",J188,0)</f>
        <v>0</v>
      </c>
      <c r="BJ188" s="193" t="s">
        <v>38</v>
      </c>
      <c r="BK188" s="194">
        <f>ROUND(I188*H188,2)</f>
        <v>0</v>
      </c>
      <c r="BL188" s="193" t="s">
        <v>115</v>
      </c>
      <c r="BM188" s="193" t="s">
        <v>244</v>
      </c>
    </row>
    <row r="189" spans="2:65" s="257" customFormat="1" x14ac:dyDescent="0.3">
      <c r="B189" s="262"/>
      <c r="D189" s="236" t="s">
        <v>117</v>
      </c>
      <c r="E189" s="258" t="s">
        <v>1</v>
      </c>
      <c r="F189" s="264" t="s">
        <v>118</v>
      </c>
      <c r="H189" s="258" t="s">
        <v>1</v>
      </c>
      <c r="I189" s="263"/>
      <c r="L189" s="262"/>
      <c r="M189" s="261"/>
      <c r="N189" s="260"/>
      <c r="O189" s="260"/>
      <c r="P189" s="260"/>
      <c r="Q189" s="260"/>
      <c r="R189" s="260"/>
      <c r="S189" s="260"/>
      <c r="T189" s="259"/>
      <c r="AT189" s="258" t="s">
        <v>117</v>
      </c>
      <c r="AU189" s="258" t="s">
        <v>42</v>
      </c>
      <c r="AV189" s="257" t="s">
        <v>38</v>
      </c>
      <c r="AW189" s="257" t="s">
        <v>19</v>
      </c>
      <c r="AX189" s="257" t="s">
        <v>37</v>
      </c>
      <c r="AY189" s="258" t="s">
        <v>108</v>
      </c>
    </row>
    <row r="190" spans="2:65" s="227" customFormat="1" x14ac:dyDescent="0.3">
      <c r="B190" s="232"/>
      <c r="D190" s="240" t="s">
        <v>117</v>
      </c>
      <c r="E190" s="239" t="s">
        <v>1</v>
      </c>
      <c r="F190" s="238" t="s">
        <v>245</v>
      </c>
      <c r="H190" s="237">
        <v>0.99</v>
      </c>
      <c r="I190" s="233"/>
      <c r="L190" s="232"/>
      <c r="M190" s="231"/>
      <c r="N190" s="230"/>
      <c r="O190" s="230"/>
      <c r="P190" s="230"/>
      <c r="Q190" s="230"/>
      <c r="R190" s="230"/>
      <c r="S190" s="230"/>
      <c r="T190" s="229"/>
      <c r="AT190" s="228" t="s">
        <v>117</v>
      </c>
      <c r="AU190" s="228" t="s">
        <v>42</v>
      </c>
      <c r="AV190" s="227" t="s">
        <v>42</v>
      </c>
      <c r="AW190" s="227" t="s">
        <v>19</v>
      </c>
      <c r="AX190" s="227" t="s">
        <v>37</v>
      </c>
      <c r="AY190" s="228" t="s">
        <v>108</v>
      </c>
    </row>
    <row r="191" spans="2:65" s="188" customFormat="1" ht="22.5" customHeight="1" x14ac:dyDescent="0.3">
      <c r="B191" s="207"/>
      <c r="C191" s="206" t="s">
        <v>246</v>
      </c>
      <c r="D191" s="206" t="s">
        <v>110</v>
      </c>
      <c r="E191" s="205" t="s">
        <v>247</v>
      </c>
      <c r="F191" s="200" t="s">
        <v>248</v>
      </c>
      <c r="G191" s="204" t="s">
        <v>113</v>
      </c>
      <c r="H191" s="203">
        <v>0.99</v>
      </c>
      <c r="I191" s="202"/>
      <c r="J191" s="201">
        <f>ROUND(I191*H191,2)</f>
        <v>0</v>
      </c>
      <c r="K191" s="200" t="s">
        <v>114</v>
      </c>
      <c r="L191" s="189"/>
      <c r="M191" s="199" t="s">
        <v>1</v>
      </c>
      <c r="N191" s="224" t="s">
        <v>26</v>
      </c>
      <c r="O191" s="223"/>
      <c r="P191" s="222">
        <f>O191*H191</f>
        <v>0</v>
      </c>
      <c r="Q191" s="222">
        <v>0</v>
      </c>
      <c r="R191" s="222">
        <f>Q191*H191</f>
        <v>0</v>
      </c>
      <c r="S191" s="222">
        <v>0</v>
      </c>
      <c r="T191" s="221">
        <f>S191*H191</f>
        <v>0</v>
      </c>
      <c r="AR191" s="193" t="s">
        <v>115</v>
      </c>
      <c r="AT191" s="193" t="s">
        <v>110</v>
      </c>
      <c r="AU191" s="193" t="s">
        <v>42</v>
      </c>
      <c r="AY191" s="193" t="s">
        <v>108</v>
      </c>
      <c r="BE191" s="194">
        <f>IF(N191="základní",J191,0)</f>
        <v>0</v>
      </c>
      <c r="BF191" s="194">
        <f>IF(N191="snížená",J191,0)</f>
        <v>0</v>
      </c>
      <c r="BG191" s="194">
        <f>IF(N191="zákl. přenesená",J191,0)</f>
        <v>0</v>
      </c>
      <c r="BH191" s="194">
        <f>IF(N191="sníž. přenesená",J191,0)</f>
        <v>0</v>
      </c>
      <c r="BI191" s="194">
        <f>IF(N191="nulová",J191,0)</f>
        <v>0</v>
      </c>
      <c r="BJ191" s="193" t="s">
        <v>38</v>
      </c>
      <c r="BK191" s="194">
        <f>ROUND(I191*H191,2)</f>
        <v>0</v>
      </c>
      <c r="BL191" s="193" t="s">
        <v>115</v>
      </c>
      <c r="BM191" s="193" t="s">
        <v>249</v>
      </c>
    </row>
    <row r="192" spans="2:65" s="257" customFormat="1" x14ac:dyDescent="0.3">
      <c r="B192" s="262"/>
      <c r="D192" s="236" t="s">
        <v>117</v>
      </c>
      <c r="E192" s="258" t="s">
        <v>1</v>
      </c>
      <c r="F192" s="264" t="s">
        <v>118</v>
      </c>
      <c r="H192" s="258" t="s">
        <v>1</v>
      </c>
      <c r="I192" s="263"/>
      <c r="L192" s="262"/>
      <c r="M192" s="261"/>
      <c r="N192" s="260"/>
      <c r="O192" s="260"/>
      <c r="P192" s="260"/>
      <c r="Q192" s="260"/>
      <c r="R192" s="260"/>
      <c r="S192" s="260"/>
      <c r="T192" s="259"/>
      <c r="AT192" s="258" t="s">
        <v>117</v>
      </c>
      <c r="AU192" s="258" t="s">
        <v>42</v>
      </c>
      <c r="AV192" s="257" t="s">
        <v>38</v>
      </c>
      <c r="AW192" s="257" t="s">
        <v>19</v>
      </c>
      <c r="AX192" s="257" t="s">
        <v>37</v>
      </c>
      <c r="AY192" s="258" t="s">
        <v>108</v>
      </c>
    </row>
    <row r="193" spans="2:65" s="227" customFormat="1" x14ac:dyDescent="0.3">
      <c r="B193" s="232"/>
      <c r="D193" s="236" t="s">
        <v>117</v>
      </c>
      <c r="E193" s="228" t="s">
        <v>1</v>
      </c>
      <c r="F193" s="235" t="s">
        <v>245</v>
      </c>
      <c r="H193" s="234">
        <v>0.99</v>
      </c>
      <c r="I193" s="233"/>
      <c r="L193" s="232"/>
      <c r="M193" s="231"/>
      <c r="N193" s="230"/>
      <c r="O193" s="230"/>
      <c r="P193" s="230"/>
      <c r="Q193" s="230"/>
      <c r="R193" s="230"/>
      <c r="S193" s="230"/>
      <c r="T193" s="229"/>
      <c r="AT193" s="228" t="s">
        <v>117</v>
      </c>
      <c r="AU193" s="228" t="s">
        <v>42</v>
      </c>
      <c r="AV193" s="227" t="s">
        <v>42</v>
      </c>
      <c r="AW193" s="227" t="s">
        <v>19</v>
      </c>
      <c r="AX193" s="227" t="s">
        <v>37</v>
      </c>
      <c r="AY193" s="228" t="s">
        <v>108</v>
      </c>
    </row>
    <row r="194" spans="2:65" s="208" customFormat="1" ht="29.85" customHeight="1" x14ac:dyDescent="0.3">
      <c r="B194" s="216"/>
      <c r="D194" s="220" t="s">
        <v>36</v>
      </c>
      <c r="E194" s="219" t="s">
        <v>127</v>
      </c>
      <c r="F194" s="219" t="s">
        <v>250</v>
      </c>
      <c r="I194" s="218"/>
      <c r="J194" s="217">
        <f>BK194</f>
        <v>0</v>
      </c>
      <c r="L194" s="216"/>
      <c r="M194" s="215"/>
      <c r="N194" s="213"/>
      <c r="O194" s="213"/>
      <c r="P194" s="214">
        <f>SUM(P195:P208)</f>
        <v>0</v>
      </c>
      <c r="Q194" s="213"/>
      <c r="R194" s="214">
        <f>SUM(R195:R208)</f>
        <v>2.3152500000000003</v>
      </c>
      <c r="S194" s="213"/>
      <c r="T194" s="212">
        <f>SUM(T195:T208)</f>
        <v>0</v>
      </c>
      <c r="AR194" s="210" t="s">
        <v>38</v>
      </c>
      <c r="AT194" s="211" t="s">
        <v>36</v>
      </c>
      <c r="AU194" s="211" t="s">
        <v>38</v>
      </c>
      <c r="AY194" s="210" t="s">
        <v>108</v>
      </c>
      <c r="BK194" s="209">
        <f>SUM(BK195:BK208)</f>
        <v>0</v>
      </c>
    </row>
    <row r="195" spans="2:65" s="188" customFormat="1" ht="31.5" customHeight="1" x14ac:dyDescent="0.3">
      <c r="B195" s="207"/>
      <c r="C195" s="206" t="s">
        <v>251</v>
      </c>
      <c r="D195" s="206" t="s">
        <v>110</v>
      </c>
      <c r="E195" s="205" t="s">
        <v>252</v>
      </c>
      <c r="F195" s="200" t="s">
        <v>253</v>
      </c>
      <c r="G195" s="204" t="s">
        <v>254</v>
      </c>
      <c r="H195" s="203">
        <v>1</v>
      </c>
      <c r="I195" s="202"/>
      <c r="J195" s="201">
        <f>ROUND(I195*H195,2)</f>
        <v>0</v>
      </c>
      <c r="K195" s="200" t="s">
        <v>114</v>
      </c>
      <c r="L195" s="189"/>
      <c r="M195" s="199" t="s">
        <v>1</v>
      </c>
      <c r="N195" s="224" t="s">
        <v>26</v>
      </c>
      <c r="O195" s="223"/>
      <c r="P195" s="222">
        <f>O195*H195</f>
        <v>0</v>
      </c>
      <c r="Q195" s="222">
        <v>2.6839999999999999E-2</v>
      </c>
      <c r="R195" s="222">
        <f>Q195*H195</f>
        <v>2.6839999999999999E-2</v>
      </c>
      <c r="S195" s="222">
        <v>0</v>
      </c>
      <c r="T195" s="221">
        <f>S195*H195</f>
        <v>0</v>
      </c>
      <c r="AR195" s="193" t="s">
        <v>115</v>
      </c>
      <c r="AT195" s="193" t="s">
        <v>110</v>
      </c>
      <c r="AU195" s="193" t="s">
        <v>42</v>
      </c>
      <c r="AY195" s="193" t="s">
        <v>108</v>
      </c>
      <c r="BE195" s="194">
        <f>IF(N195="základní",J195,0)</f>
        <v>0</v>
      </c>
      <c r="BF195" s="194">
        <f>IF(N195="snížená",J195,0)</f>
        <v>0</v>
      </c>
      <c r="BG195" s="194">
        <f>IF(N195="zákl. přenesená",J195,0)</f>
        <v>0</v>
      </c>
      <c r="BH195" s="194">
        <f>IF(N195="sníž. přenesená",J195,0)</f>
        <v>0</v>
      </c>
      <c r="BI195" s="194">
        <f>IF(N195="nulová",J195,0)</f>
        <v>0</v>
      </c>
      <c r="BJ195" s="193" t="s">
        <v>38</v>
      </c>
      <c r="BK195" s="194">
        <f>ROUND(I195*H195,2)</f>
        <v>0</v>
      </c>
      <c r="BL195" s="193" t="s">
        <v>115</v>
      </c>
      <c r="BM195" s="193" t="s">
        <v>255</v>
      </c>
    </row>
    <row r="196" spans="2:65" s="227" customFormat="1" x14ac:dyDescent="0.3">
      <c r="B196" s="232"/>
      <c r="D196" s="240" t="s">
        <v>117</v>
      </c>
      <c r="E196" s="239" t="s">
        <v>1</v>
      </c>
      <c r="F196" s="238" t="s">
        <v>256</v>
      </c>
      <c r="H196" s="237">
        <v>1</v>
      </c>
      <c r="I196" s="233"/>
      <c r="L196" s="232"/>
      <c r="M196" s="231"/>
      <c r="N196" s="230"/>
      <c r="O196" s="230"/>
      <c r="P196" s="230"/>
      <c r="Q196" s="230"/>
      <c r="R196" s="230"/>
      <c r="S196" s="230"/>
      <c r="T196" s="229"/>
      <c r="AT196" s="228" t="s">
        <v>117</v>
      </c>
      <c r="AU196" s="228" t="s">
        <v>42</v>
      </c>
      <c r="AV196" s="227" t="s">
        <v>42</v>
      </c>
      <c r="AW196" s="227" t="s">
        <v>19</v>
      </c>
      <c r="AX196" s="227" t="s">
        <v>37</v>
      </c>
      <c r="AY196" s="228" t="s">
        <v>108</v>
      </c>
    </row>
    <row r="197" spans="2:65" s="188" customFormat="1" ht="22.5" customHeight="1" x14ac:dyDescent="0.3">
      <c r="B197" s="207"/>
      <c r="C197" s="206" t="s">
        <v>257</v>
      </c>
      <c r="D197" s="206" t="s">
        <v>110</v>
      </c>
      <c r="E197" s="205" t="s">
        <v>258</v>
      </c>
      <c r="F197" s="200" t="s">
        <v>259</v>
      </c>
      <c r="G197" s="204" t="s">
        <v>113</v>
      </c>
      <c r="H197" s="203">
        <v>7</v>
      </c>
      <c r="I197" s="202"/>
      <c r="J197" s="201">
        <f>ROUND(I197*H197,2)</f>
        <v>0</v>
      </c>
      <c r="K197" s="200" t="s">
        <v>114</v>
      </c>
      <c r="L197" s="189"/>
      <c r="M197" s="199" t="s">
        <v>1</v>
      </c>
      <c r="N197" s="224" t="s">
        <v>26</v>
      </c>
      <c r="O197" s="223"/>
      <c r="P197" s="222">
        <f>O197*H197</f>
        <v>0</v>
      </c>
      <c r="Q197" s="222">
        <v>0.25364999999999999</v>
      </c>
      <c r="R197" s="222">
        <f>Q197*H197</f>
        <v>1.77555</v>
      </c>
      <c r="S197" s="222">
        <v>0</v>
      </c>
      <c r="T197" s="221">
        <f>S197*H197</f>
        <v>0</v>
      </c>
      <c r="AR197" s="193" t="s">
        <v>115</v>
      </c>
      <c r="AT197" s="193" t="s">
        <v>110</v>
      </c>
      <c r="AU197" s="193" t="s">
        <v>42</v>
      </c>
      <c r="AY197" s="193" t="s">
        <v>108</v>
      </c>
      <c r="BE197" s="194">
        <f>IF(N197="základní",J197,0)</f>
        <v>0</v>
      </c>
      <c r="BF197" s="194">
        <f>IF(N197="snížená",J197,0)</f>
        <v>0</v>
      </c>
      <c r="BG197" s="194">
        <f>IF(N197="zákl. přenesená",J197,0)</f>
        <v>0</v>
      </c>
      <c r="BH197" s="194">
        <f>IF(N197="sníž. přenesená",J197,0)</f>
        <v>0</v>
      </c>
      <c r="BI197" s="194">
        <f>IF(N197="nulová",J197,0)</f>
        <v>0</v>
      </c>
      <c r="BJ197" s="193" t="s">
        <v>38</v>
      </c>
      <c r="BK197" s="194">
        <f>ROUND(I197*H197,2)</f>
        <v>0</v>
      </c>
      <c r="BL197" s="193" t="s">
        <v>115</v>
      </c>
      <c r="BM197" s="193" t="s">
        <v>260</v>
      </c>
    </row>
    <row r="198" spans="2:65" s="257" customFormat="1" x14ac:dyDescent="0.3">
      <c r="B198" s="262"/>
      <c r="D198" s="236" t="s">
        <v>117</v>
      </c>
      <c r="E198" s="258" t="s">
        <v>1</v>
      </c>
      <c r="F198" s="264" t="s">
        <v>261</v>
      </c>
      <c r="H198" s="258" t="s">
        <v>1</v>
      </c>
      <c r="I198" s="263"/>
      <c r="L198" s="262"/>
      <c r="M198" s="261"/>
      <c r="N198" s="260"/>
      <c r="O198" s="260"/>
      <c r="P198" s="260"/>
      <c r="Q198" s="260"/>
      <c r="R198" s="260"/>
      <c r="S198" s="260"/>
      <c r="T198" s="259"/>
      <c r="AT198" s="258" t="s">
        <v>117</v>
      </c>
      <c r="AU198" s="258" t="s">
        <v>42</v>
      </c>
      <c r="AV198" s="257" t="s">
        <v>38</v>
      </c>
      <c r="AW198" s="257" t="s">
        <v>19</v>
      </c>
      <c r="AX198" s="257" t="s">
        <v>37</v>
      </c>
      <c r="AY198" s="258" t="s">
        <v>108</v>
      </c>
    </row>
    <row r="199" spans="2:65" s="227" customFormat="1" x14ac:dyDescent="0.3">
      <c r="B199" s="232"/>
      <c r="D199" s="236" t="s">
        <v>117</v>
      </c>
      <c r="E199" s="228" t="s">
        <v>1</v>
      </c>
      <c r="F199" s="235" t="s">
        <v>262</v>
      </c>
      <c r="H199" s="234">
        <v>6</v>
      </c>
      <c r="I199" s="233"/>
      <c r="L199" s="232"/>
      <c r="M199" s="231"/>
      <c r="N199" s="230"/>
      <c r="O199" s="230"/>
      <c r="P199" s="230"/>
      <c r="Q199" s="230"/>
      <c r="R199" s="230"/>
      <c r="S199" s="230"/>
      <c r="T199" s="229"/>
      <c r="AT199" s="228" t="s">
        <v>117</v>
      </c>
      <c r="AU199" s="228" t="s">
        <v>42</v>
      </c>
      <c r="AV199" s="227" t="s">
        <v>42</v>
      </c>
      <c r="AW199" s="227" t="s">
        <v>19</v>
      </c>
      <c r="AX199" s="227" t="s">
        <v>37</v>
      </c>
      <c r="AY199" s="228" t="s">
        <v>108</v>
      </c>
    </row>
    <row r="200" spans="2:65" s="257" customFormat="1" x14ac:dyDescent="0.3">
      <c r="B200" s="262"/>
      <c r="D200" s="236" t="s">
        <v>117</v>
      </c>
      <c r="E200" s="258" t="s">
        <v>1</v>
      </c>
      <c r="F200" s="264" t="s">
        <v>263</v>
      </c>
      <c r="H200" s="258" t="s">
        <v>1</v>
      </c>
      <c r="I200" s="263"/>
      <c r="L200" s="262"/>
      <c r="M200" s="261"/>
      <c r="N200" s="260"/>
      <c r="O200" s="260"/>
      <c r="P200" s="260"/>
      <c r="Q200" s="260"/>
      <c r="R200" s="260"/>
      <c r="S200" s="260"/>
      <c r="T200" s="259"/>
      <c r="AT200" s="258" t="s">
        <v>117</v>
      </c>
      <c r="AU200" s="258" t="s">
        <v>42</v>
      </c>
      <c r="AV200" s="257" t="s">
        <v>38</v>
      </c>
      <c r="AW200" s="257" t="s">
        <v>19</v>
      </c>
      <c r="AX200" s="257" t="s">
        <v>37</v>
      </c>
      <c r="AY200" s="258" t="s">
        <v>108</v>
      </c>
    </row>
    <row r="201" spans="2:65" s="227" customFormat="1" x14ac:dyDescent="0.3">
      <c r="B201" s="232"/>
      <c r="D201" s="240" t="s">
        <v>117</v>
      </c>
      <c r="E201" s="239" t="s">
        <v>1</v>
      </c>
      <c r="F201" s="238" t="s">
        <v>264</v>
      </c>
      <c r="H201" s="237">
        <v>1</v>
      </c>
      <c r="I201" s="233"/>
      <c r="L201" s="232"/>
      <c r="M201" s="231"/>
      <c r="N201" s="230"/>
      <c r="O201" s="230"/>
      <c r="P201" s="230"/>
      <c r="Q201" s="230"/>
      <c r="R201" s="230"/>
      <c r="S201" s="230"/>
      <c r="T201" s="229"/>
      <c r="AT201" s="228" t="s">
        <v>117</v>
      </c>
      <c r="AU201" s="228" t="s">
        <v>42</v>
      </c>
      <c r="AV201" s="227" t="s">
        <v>42</v>
      </c>
      <c r="AW201" s="227" t="s">
        <v>19</v>
      </c>
      <c r="AX201" s="227" t="s">
        <v>37</v>
      </c>
      <c r="AY201" s="228" t="s">
        <v>108</v>
      </c>
    </row>
    <row r="202" spans="2:65" s="188" customFormat="1" ht="31.5" customHeight="1" x14ac:dyDescent="0.3">
      <c r="B202" s="207"/>
      <c r="C202" s="206" t="s">
        <v>265</v>
      </c>
      <c r="D202" s="206" t="s">
        <v>110</v>
      </c>
      <c r="E202" s="205" t="s">
        <v>266</v>
      </c>
      <c r="F202" s="200" t="s">
        <v>267</v>
      </c>
      <c r="G202" s="204" t="s">
        <v>113</v>
      </c>
      <c r="H202" s="203">
        <v>3.7</v>
      </c>
      <c r="I202" s="202"/>
      <c r="J202" s="201">
        <f>ROUND(I202*H202,2)</f>
        <v>0</v>
      </c>
      <c r="K202" s="200" t="s">
        <v>114</v>
      </c>
      <c r="L202" s="189"/>
      <c r="M202" s="199" t="s">
        <v>1</v>
      </c>
      <c r="N202" s="224" t="s">
        <v>26</v>
      </c>
      <c r="O202" s="223"/>
      <c r="P202" s="222">
        <f>O202*H202</f>
        <v>0</v>
      </c>
      <c r="Q202" s="222">
        <v>6.9819999999999993E-2</v>
      </c>
      <c r="R202" s="222">
        <f>Q202*H202</f>
        <v>0.25833400000000001</v>
      </c>
      <c r="S202" s="222">
        <v>0</v>
      </c>
      <c r="T202" s="221">
        <f>S202*H202</f>
        <v>0</v>
      </c>
      <c r="AR202" s="193" t="s">
        <v>115</v>
      </c>
      <c r="AT202" s="193" t="s">
        <v>110</v>
      </c>
      <c r="AU202" s="193" t="s">
        <v>42</v>
      </c>
      <c r="AY202" s="193" t="s">
        <v>108</v>
      </c>
      <c r="BE202" s="194">
        <f>IF(N202="základní",J202,0)</f>
        <v>0</v>
      </c>
      <c r="BF202" s="194">
        <f>IF(N202="snížená",J202,0)</f>
        <v>0</v>
      </c>
      <c r="BG202" s="194">
        <f>IF(N202="zákl. přenesená",J202,0)</f>
        <v>0</v>
      </c>
      <c r="BH202" s="194">
        <f>IF(N202="sníž. přenesená",J202,0)</f>
        <v>0</v>
      </c>
      <c r="BI202" s="194">
        <f>IF(N202="nulová",J202,0)</f>
        <v>0</v>
      </c>
      <c r="BJ202" s="193" t="s">
        <v>38</v>
      </c>
      <c r="BK202" s="194">
        <f>ROUND(I202*H202,2)</f>
        <v>0</v>
      </c>
      <c r="BL202" s="193" t="s">
        <v>115</v>
      </c>
      <c r="BM202" s="193" t="s">
        <v>268</v>
      </c>
    </row>
    <row r="203" spans="2:65" s="227" customFormat="1" x14ac:dyDescent="0.3">
      <c r="B203" s="232"/>
      <c r="D203" s="240" t="s">
        <v>117</v>
      </c>
      <c r="E203" s="239" t="s">
        <v>1</v>
      </c>
      <c r="F203" s="238" t="s">
        <v>269</v>
      </c>
      <c r="H203" s="237">
        <v>3.7</v>
      </c>
      <c r="I203" s="233"/>
      <c r="L203" s="232"/>
      <c r="M203" s="231"/>
      <c r="N203" s="230"/>
      <c r="O203" s="230"/>
      <c r="P203" s="230"/>
      <c r="Q203" s="230"/>
      <c r="R203" s="230"/>
      <c r="S203" s="230"/>
      <c r="T203" s="229"/>
      <c r="AT203" s="228" t="s">
        <v>117</v>
      </c>
      <c r="AU203" s="228" t="s">
        <v>42</v>
      </c>
      <c r="AV203" s="227" t="s">
        <v>42</v>
      </c>
      <c r="AW203" s="227" t="s">
        <v>19</v>
      </c>
      <c r="AX203" s="227" t="s">
        <v>37</v>
      </c>
      <c r="AY203" s="228" t="s">
        <v>108</v>
      </c>
    </row>
    <row r="204" spans="2:65" s="188" customFormat="1" ht="22.5" customHeight="1" x14ac:dyDescent="0.3">
      <c r="B204" s="207"/>
      <c r="C204" s="206" t="s">
        <v>270</v>
      </c>
      <c r="D204" s="206" t="s">
        <v>110</v>
      </c>
      <c r="E204" s="205" t="s">
        <v>271</v>
      </c>
      <c r="F204" s="200" t="s">
        <v>272</v>
      </c>
      <c r="G204" s="204" t="s">
        <v>135</v>
      </c>
      <c r="H204" s="203">
        <v>2.2000000000000002</v>
      </c>
      <c r="I204" s="202"/>
      <c r="J204" s="201">
        <f>ROUND(I204*H204,2)</f>
        <v>0</v>
      </c>
      <c r="K204" s="200" t="s">
        <v>114</v>
      </c>
      <c r="L204" s="189"/>
      <c r="M204" s="199" t="s">
        <v>1</v>
      </c>
      <c r="N204" s="224" t="s">
        <v>26</v>
      </c>
      <c r="O204" s="223"/>
      <c r="P204" s="222">
        <f>O204*H204</f>
        <v>0</v>
      </c>
      <c r="Q204" s="222">
        <v>8.0000000000000007E-5</v>
      </c>
      <c r="R204" s="222">
        <f>Q204*H204</f>
        <v>1.7600000000000002E-4</v>
      </c>
      <c r="S204" s="222">
        <v>0</v>
      </c>
      <c r="T204" s="221">
        <f>S204*H204</f>
        <v>0</v>
      </c>
      <c r="AR204" s="193" t="s">
        <v>115</v>
      </c>
      <c r="AT204" s="193" t="s">
        <v>110</v>
      </c>
      <c r="AU204" s="193" t="s">
        <v>42</v>
      </c>
      <c r="AY204" s="193" t="s">
        <v>108</v>
      </c>
      <c r="BE204" s="194">
        <f>IF(N204="základní",J204,0)</f>
        <v>0</v>
      </c>
      <c r="BF204" s="194">
        <f>IF(N204="snížená",J204,0)</f>
        <v>0</v>
      </c>
      <c r="BG204" s="194">
        <f>IF(N204="zákl. přenesená",J204,0)</f>
        <v>0</v>
      </c>
      <c r="BH204" s="194">
        <f>IF(N204="sníž. přenesená",J204,0)</f>
        <v>0</v>
      </c>
      <c r="BI204" s="194">
        <f>IF(N204="nulová",J204,0)</f>
        <v>0</v>
      </c>
      <c r="BJ204" s="193" t="s">
        <v>38</v>
      </c>
      <c r="BK204" s="194">
        <f>ROUND(I204*H204,2)</f>
        <v>0</v>
      </c>
      <c r="BL204" s="193" t="s">
        <v>115</v>
      </c>
      <c r="BM204" s="193" t="s">
        <v>273</v>
      </c>
    </row>
    <row r="205" spans="2:65" s="227" customFormat="1" x14ac:dyDescent="0.3">
      <c r="B205" s="232"/>
      <c r="D205" s="240" t="s">
        <v>117</v>
      </c>
      <c r="E205" s="239" t="s">
        <v>1</v>
      </c>
      <c r="F205" s="238" t="s">
        <v>274</v>
      </c>
      <c r="H205" s="237">
        <v>2.2000000000000002</v>
      </c>
      <c r="I205" s="233"/>
      <c r="L205" s="232"/>
      <c r="M205" s="231"/>
      <c r="N205" s="230"/>
      <c r="O205" s="230"/>
      <c r="P205" s="230"/>
      <c r="Q205" s="230"/>
      <c r="R205" s="230"/>
      <c r="S205" s="230"/>
      <c r="T205" s="229"/>
      <c r="AT205" s="228" t="s">
        <v>117</v>
      </c>
      <c r="AU205" s="228" t="s">
        <v>42</v>
      </c>
      <c r="AV205" s="227" t="s">
        <v>42</v>
      </c>
      <c r="AW205" s="227" t="s">
        <v>19</v>
      </c>
      <c r="AX205" s="227" t="s">
        <v>37</v>
      </c>
      <c r="AY205" s="228" t="s">
        <v>108</v>
      </c>
    </row>
    <row r="206" spans="2:65" s="188" customFormat="1" ht="22.5" customHeight="1" x14ac:dyDescent="0.3">
      <c r="B206" s="207"/>
      <c r="C206" s="206" t="s">
        <v>275</v>
      </c>
      <c r="D206" s="206" t="s">
        <v>110</v>
      </c>
      <c r="E206" s="205" t="s">
        <v>276</v>
      </c>
      <c r="F206" s="200" t="s">
        <v>277</v>
      </c>
      <c r="G206" s="204" t="s">
        <v>135</v>
      </c>
      <c r="H206" s="203">
        <v>5</v>
      </c>
      <c r="I206" s="202"/>
      <c r="J206" s="201">
        <f>ROUND(I206*H206,2)</f>
        <v>0</v>
      </c>
      <c r="K206" s="200" t="s">
        <v>114</v>
      </c>
      <c r="L206" s="189"/>
      <c r="M206" s="199" t="s">
        <v>1</v>
      </c>
      <c r="N206" s="224" t="s">
        <v>26</v>
      </c>
      <c r="O206" s="223"/>
      <c r="P206" s="222">
        <f>O206*H206</f>
        <v>0</v>
      </c>
      <c r="Q206" s="222">
        <v>1.3999999999999999E-4</v>
      </c>
      <c r="R206" s="222">
        <f>Q206*H206</f>
        <v>6.9999999999999988E-4</v>
      </c>
      <c r="S206" s="222">
        <v>0</v>
      </c>
      <c r="T206" s="221">
        <f>S206*H206</f>
        <v>0</v>
      </c>
      <c r="AR206" s="193" t="s">
        <v>115</v>
      </c>
      <c r="AT206" s="193" t="s">
        <v>110</v>
      </c>
      <c r="AU206" s="193" t="s">
        <v>42</v>
      </c>
      <c r="AY206" s="193" t="s">
        <v>108</v>
      </c>
      <c r="BE206" s="194">
        <f>IF(N206="základní",J206,0)</f>
        <v>0</v>
      </c>
      <c r="BF206" s="194">
        <f>IF(N206="snížená",J206,0)</f>
        <v>0</v>
      </c>
      <c r="BG206" s="194">
        <f>IF(N206="zákl. přenesená",J206,0)</f>
        <v>0</v>
      </c>
      <c r="BH206" s="194">
        <f>IF(N206="sníž. přenesená",J206,0)</f>
        <v>0</v>
      </c>
      <c r="BI206" s="194">
        <f>IF(N206="nulová",J206,0)</f>
        <v>0</v>
      </c>
      <c r="BJ206" s="193" t="s">
        <v>38</v>
      </c>
      <c r="BK206" s="194">
        <f>ROUND(I206*H206,2)</f>
        <v>0</v>
      </c>
      <c r="BL206" s="193" t="s">
        <v>115</v>
      </c>
      <c r="BM206" s="193" t="s">
        <v>278</v>
      </c>
    </row>
    <row r="207" spans="2:65" s="227" customFormat="1" x14ac:dyDescent="0.3">
      <c r="B207" s="232"/>
      <c r="D207" s="240" t="s">
        <v>117</v>
      </c>
      <c r="E207" s="239" t="s">
        <v>1</v>
      </c>
      <c r="F207" s="238" t="s">
        <v>279</v>
      </c>
      <c r="H207" s="237">
        <v>5</v>
      </c>
      <c r="I207" s="233"/>
      <c r="L207" s="232"/>
      <c r="M207" s="231"/>
      <c r="N207" s="230"/>
      <c r="O207" s="230"/>
      <c r="P207" s="230"/>
      <c r="Q207" s="230"/>
      <c r="R207" s="230"/>
      <c r="S207" s="230"/>
      <c r="T207" s="229"/>
      <c r="AT207" s="228" t="s">
        <v>117</v>
      </c>
      <c r="AU207" s="228" t="s">
        <v>42</v>
      </c>
      <c r="AV207" s="227" t="s">
        <v>42</v>
      </c>
      <c r="AW207" s="227" t="s">
        <v>19</v>
      </c>
      <c r="AX207" s="227" t="s">
        <v>37</v>
      </c>
      <c r="AY207" s="228" t="s">
        <v>108</v>
      </c>
    </row>
    <row r="208" spans="2:65" s="188" customFormat="1" ht="22.5" customHeight="1" x14ac:dyDescent="0.3">
      <c r="B208" s="207"/>
      <c r="C208" s="206" t="s">
        <v>280</v>
      </c>
      <c r="D208" s="206" t="s">
        <v>110</v>
      </c>
      <c r="E208" s="205" t="s">
        <v>281</v>
      </c>
      <c r="F208" s="200" t="s">
        <v>282</v>
      </c>
      <c r="G208" s="204" t="s">
        <v>283</v>
      </c>
      <c r="H208" s="203">
        <v>1</v>
      </c>
      <c r="I208" s="202"/>
      <c r="J208" s="201">
        <f>ROUND(I208*H208,2)</f>
        <v>0</v>
      </c>
      <c r="K208" s="200" t="s">
        <v>1</v>
      </c>
      <c r="L208" s="189"/>
      <c r="M208" s="199" t="s">
        <v>1</v>
      </c>
      <c r="N208" s="224" t="s">
        <v>26</v>
      </c>
      <c r="O208" s="223"/>
      <c r="P208" s="222">
        <f>O208*H208</f>
        <v>0</v>
      </c>
      <c r="Q208" s="222">
        <v>0.25364999999999999</v>
      </c>
      <c r="R208" s="222">
        <f>Q208*H208</f>
        <v>0.25364999999999999</v>
      </c>
      <c r="S208" s="222">
        <v>0</v>
      </c>
      <c r="T208" s="221">
        <f>S208*H208</f>
        <v>0</v>
      </c>
      <c r="AR208" s="193" t="s">
        <v>115</v>
      </c>
      <c r="AT208" s="193" t="s">
        <v>110</v>
      </c>
      <c r="AU208" s="193" t="s">
        <v>42</v>
      </c>
      <c r="AY208" s="193" t="s">
        <v>108</v>
      </c>
      <c r="BE208" s="194">
        <f>IF(N208="základní",J208,0)</f>
        <v>0</v>
      </c>
      <c r="BF208" s="194">
        <f>IF(N208="snížená",J208,0)</f>
        <v>0</v>
      </c>
      <c r="BG208" s="194">
        <f>IF(N208="zákl. přenesená",J208,0)</f>
        <v>0</v>
      </c>
      <c r="BH208" s="194">
        <f>IF(N208="sníž. přenesená",J208,0)</f>
        <v>0</v>
      </c>
      <c r="BI208" s="194">
        <f>IF(N208="nulová",J208,0)</f>
        <v>0</v>
      </c>
      <c r="BJ208" s="193" t="s">
        <v>38</v>
      </c>
      <c r="BK208" s="194">
        <f>ROUND(I208*H208,2)</f>
        <v>0</v>
      </c>
      <c r="BL208" s="193" t="s">
        <v>115</v>
      </c>
      <c r="BM208" s="193" t="s">
        <v>284</v>
      </c>
    </row>
    <row r="209" spans="2:65" s="208" customFormat="1" ht="29.85" customHeight="1" x14ac:dyDescent="0.3">
      <c r="B209" s="216"/>
      <c r="D209" s="220" t="s">
        <v>36</v>
      </c>
      <c r="E209" s="219" t="s">
        <v>138</v>
      </c>
      <c r="F209" s="219" t="s">
        <v>285</v>
      </c>
      <c r="I209" s="218"/>
      <c r="J209" s="217">
        <f>BK209</f>
        <v>0</v>
      </c>
      <c r="L209" s="216"/>
      <c r="M209" s="215"/>
      <c r="N209" s="213"/>
      <c r="O209" s="213"/>
      <c r="P209" s="214">
        <f>SUM(P210:P228)</f>
        <v>0</v>
      </c>
      <c r="Q209" s="213"/>
      <c r="R209" s="214">
        <f>SUM(R210:R228)</f>
        <v>21.234097999999999</v>
      </c>
      <c r="S209" s="213"/>
      <c r="T209" s="212">
        <f>SUM(T210:T228)</f>
        <v>0</v>
      </c>
      <c r="AR209" s="210" t="s">
        <v>38</v>
      </c>
      <c r="AT209" s="211" t="s">
        <v>36</v>
      </c>
      <c r="AU209" s="211" t="s">
        <v>38</v>
      </c>
      <c r="AY209" s="210" t="s">
        <v>108</v>
      </c>
      <c r="BK209" s="209">
        <f>SUM(BK210:BK228)</f>
        <v>0</v>
      </c>
    </row>
    <row r="210" spans="2:65" s="188" customFormat="1" ht="22.5" customHeight="1" x14ac:dyDescent="0.3">
      <c r="B210" s="207"/>
      <c r="C210" s="366" t="s">
        <v>286</v>
      </c>
      <c r="D210" s="366" t="s">
        <v>110</v>
      </c>
      <c r="E210" s="367" t="s">
        <v>287</v>
      </c>
      <c r="F210" s="368" t="s">
        <v>288</v>
      </c>
      <c r="G210" s="369" t="s">
        <v>113</v>
      </c>
      <c r="H210" s="370">
        <v>56.633000000000003</v>
      </c>
      <c r="I210" s="371"/>
      <c r="J210" s="371">
        <f>ROUND(I210*H210,2)</f>
        <v>0</v>
      </c>
      <c r="K210" s="368" t="s">
        <v>114</v>
      </c>
      <c r="L210" s="189"/>
      <c r="M210" s="199" t="s">
        <v>1</v>
      </c>
      <c r="N210" s="224" t="s">
        <v>26</v>
      </c>
      <c r="O210" s="223"/>
      <c r="P210" s="222">
        <f>O210*H210</f>
        <v>0</v>
      </c>
      <c r="Q210" s="222">
        <v>0</v>
      </c>
      <c r="R210" s="222">
        <f>Q210*H210</f>
        <v>0</v>
      </c>
      <c r="S210" s="222">
        <v>0</v>
      </c>
      <c r="T210" s="221">
        <f>S210*H210</f>
        <v>0</v>
      </c>
      <c r="AR210" s="193" t="s">
        <v>115</v>
      </c>
      <c r="AT210" s="193" t="s">
        <v>110</v>
      </c>
      <c r="AU210" s="193" t="s">
        <v>42</v>
      </c>
      <c r="AY210" s="193" t="s">
        <v>108</v>
      </c>
      <c r="BE210" s="194">
        <f>IF(N210="základní",J210,0)</f>
        <v>0</v>
      </c>
      <c r="BF210" s="194">
        <f>IF(N210="snížená",J210,0)</f>
        <v>0</v>
      </c>
      <c r="BG210" s="194">
        <f>IF(N210="zákl. přenesená",J210,0)</f>
        <v>0</v>
      </c>
      <c r="BH210" s="194">
        <f>IF(N210="sníž. přenesená",J210,0)</f>
        <v>0</v>
      </c>
      <c r="BI210" s="194">
        <f>IF(N210="nulová",J210,0)</f>
        <v>0</v>
      </c>
      <c r="BJ210" s="193" t="s">
        <v>38</v>
      </c>
      <c r="BK210" s="194">
        <f>ROUND(I210*H210,2)</f>
        <v>0</v>
      </c>
      <c r="BL210" s="193" t="s">
        <v>115</v>
      </c>
      <c r="BM210" s="193" t="s">
        <v>289</v>
      </c>
    </row>
    <row r="211" spans="2:65" s="257" customFormat="1" x14ac:dyDescent="0.3">
      <c r="B211" s="262"/>
      <c r="D211" s="236" t="s">
        <v>117</v>
      </c>
      <c r="E211" s="258" t="s">
        <v>1</v>
      </c>
      <c r="F211" s="264" t="s">
        <v>118</v>
      </c>
      <c r="H211" s="258" t="s">
        <v>1</v>
      </c>
      <c r="I211" s="263"/>
      <c r="L211" s="262"/>
      <c r="M211" s="261"/>
      <c r="N211" s="260"/>
      <c r="O211" s="260"/>
      <c r="P211" s="260"/>
      <c r="Q211" s="260"/>
      <c r="R211" s="260"/>
      <c r="S211" s="260"/>
      <c r="T211" s="259"/>
      <c r="AT211" s="258" t="s">
        <v>117</v>
      </c>
      <c r="AU211" s="258" t="s">
        <v>42</v>
      </c>
      <c r="AV211" s="257" t="s">
        <v>38</v>
      </c>
      <c r="AW211" s="257" t="s">
        <v>19</v>
      </c>
      <c r="AX211" s="257" t="s">
        <v>37</v>
      </c>
      <c r="AY211" s="258" t="s">
        <v>108</v>
      </c>
    </row>
    <row r="212" spans="2:65" s="227" customFormat="1" ht="27" x14ac:dyDescent="0.3">
      <c r="B212" s="232"/>
      <c r="D212" s="240" t="s">
        <v>117</v>
      </c>
      <c r="E212" s="239" t="s">
        <v>1</v>
      </c>
      <c r="F212" s="238" t="s">
        <v>290</v>
      </c>
      <c r="H212" s="237">
        <v>56.633000000000003</v>
      </c>
      <c r="I212" s="233"/>
      <c r="L212" s="232"/>
      <c r="M212" s="231"/>
      <c r="N212" s="230"/>
      <c r="O212" s="230"/>
      <c r="P212" s="230"/>
      <c r="Q212" s="230"/>
      <c r="R212" s="230"/>
      <c r="S212" s="230"/>
      <c r="T212" s="229"/>
      <c r="AT212" s="228" t="s">
        <v>117</v>
      </c>
      <c r="AU212" s="228" t="s">
        <v>42</v>
      </c>
      <c r="AV212" s="227" t="s">
        <v>42</v>
      </c>
      <c r="AW212" s="227" t="s">
        <v>19</v>
      </c>
      <c r="AX212" s="227" t="s">
        <v>37</v>
      </c>
      <c r="AY212" s="228" t="s">
        <v>108</v>
      </c>
    </row>
    <row r="213" spans="2:65" s="188" customFormat="1" ht="22.5" customHeight="1" x14ac:dyDescent="0.3">
      <c r="B213" s="207"/>
      <c r="C213" s="366" t="s">
        <v>291</v>
      </c>
      <c r="D213" s="366" t="s">
        <v>110</v>
      </c>
      <c r="E213" s="367" t="s">
        <v>292</v>
      </c>
      <c r="F213" s="368" t="s">
        <v>293</v>
      </c>
      <c r="G213" s="369" t="s">
        <v>113</v>
      </c>
      <c r="H213" s="370">
        <v>38.4</v>
      </c>
      <c r="I213" s="371"/>
      <c r="J213" s="371">
        <f>ROUND(I213*H213,2)</f>
        <v>0</v>
      </c>
      <c r="K213" s="368" t="s">
        <v>114</v>
      </c>
      <c r="L213" s="189"/>
      <c r="M213" s="199" t="s">
        <v>1</v>
      </c>
      <c r="N213" s="224" t="s">
        <v>26</v>
      </c>
      <c r="O213" s="223"/>
      <c r="P213" s="222">
        <f>O213*H213</f>
        <v>0</v>
      </c>
      <c r="Q213" s="222">
        <v>0</v>
      </c>
      <c r="R213" s="222">
        <f>Q213*H213</f>
        <v>0</v>
      </c>
      <c r="S213" s="222">
        <v>0</v>
      </c>
      <c r="T213" s="221">
        <f>S213*H213</f>
        <v>0</v>
      </c>
      <c r="AR213" s="193" t="s">
        <v>115</v>
      </c>
      <c r="AT213" s="193" t="s">
        <v>110</v>
      </c>
      <c r="AU213" s="193" t="s">
        <v>42</v>
      </c>
      <c r="AY213" s="193" t="s">
        <v>108</v>
      </c>
      <c r="BE213" s="194">
        <f>IF(N213="základní",J213,0)</f>
        <v>0</v>
      </c>
      <c r="BF213" s="194">
        <f>IF(N213="snížená",J213,0)</f>
        <v>0</v>
      </c>
      <c r="BG213" s="194">
        <f>IF(N213="zákl. přenesená",J213,0)</f>
        <v>0</v>
      </c>
      <c r="BH213" s="194">
        <f>IF(N213="sníž. přenesená",J213,0)</f>
        <v>0</v>
      </c>
      <c r="BI213" s="194">
        <f>IF(N213="nulová",J213,0)</f>
        <v>0</v>
      </c>
      <c r="BJ213" s="193" t="s">
        <v>38</v>
      </c>
      <c r="BK213" s="194">
        <f>ROUND(I213*H213,2)</f>
        <v>0</v>
      </c>
      <c r="BL213" s="193" t="s">
        <v>115</v>
      </c>
      <c r="BM213" s="193" t="s">
        <v>294</v>
      </c>
    </row>
    <row r="214" spans="2:65" s="257" customFormat="1" x14ac:dyDescent="0.3">
      <c r="B214" s="262"/>
      <c r="D214" s="236" t="s">
        <v>117</v>
      </c>
      <c r="E214" s="258" t="s">
        <v>1</v>
      </c>
      <c r="F214" s="264" t="s">
        <v>118</v>
      </c>
      <c r="H214" s="258" t="s">
        <v>1</v>
      </c>
      <c r="I214" s="263"/>
      <c r="L214" s="262"/>
      <c r="M214" s="261"/>
      <c r="N214" s="260"/>
      <c r="O214" s="260"/>
      <c r="P214" s="260"/>
      <c r="Q214" s="260"/>
      <c r="R214" s="260"/>
      <c r="S214" s="260"/>
      <c r="T214" s="259"/>
      <c r="AT214" s="258" t="s">
        <v>117</v>
      </c>
      <c r="AU214" s="258" t="s">
        <v>42</v>
      </c>
      <c r="AV214" s="257" t="s">
        <v>38</v>
      </c>
      <c r="AW214" s="257" t="s">
        <v>19</v>
      </c>
      <c r="AX214" s="257" t="s">
        <v>37</v>
      </c>
      <c r="AY214" s="258" t="s">
        <v>108</v>
      </c>
    </row>
    <row r="215" spans="2:65" s="227" customFormat="1" x14ac:dyDescent="0.3">
      <c r="B215" s="232"/>
      <c r="D215" s="236" t="s">
        <v>117</v>
      </c>
      <c r="E215" s="228" t="s">
        <v>1</v>
      </c>
      <c r="F215" s="235" t="s">
        <v>295</v>
      </c>
      <c r="H215" s="234">
        <v>16.8</v>
      </c>
      <c r="I215" s="233"/>
      <c r="L215" s="232"/>
      <c r="M215" s="231"/>
      <c r="N215" s="230"/>
      <c r="O215" s="230"/>
      <c r="P215" s="230"/>
      <c r="Q215" s="230"/>
      <c r="R215" s="230"/>
      <c r="S215" s="230"/>
      <c r="T215" s="229"/>
      <c r="AT215" s="228" t="s">
        <v>117</v>
      </c>
      <c r="AU215" s="228" t="s">
        <v>42</v>
      </c>
      <c r="AV215" s="227" t="s">
        <v>42</v>
      </c>
      <c r="AW215" s="227" t="s">
        <v>19</v>
      </c>
      <c r="AX215" s="227" t="s">
        <v>37</v>
      </c>
      <c r="AY215" s="228" t="s">
        <v>108</v>
      </c>
    </row>
    <row r="216" spans="2:65" s="227" customFormat="1" x14ac:dyDescent="0.3">
      <c r="B216" s="232"/>
      <c r="D216" s="236" t="s">
        <v>117</v>
      </c>
      <c r="E216" s="228" t="s">
        <v>1</v>
      </c>
      <c r="F216" s="235" t="s">
        <v>296</v>
      </c>
      <c r="H216" s="234">
        <v>9.6</v>
      </c>
      <c r="I216" s="233"/>
      <c r="L216" s="232"/>
      <c r="M216" s="231"/>
      <c r="N216" s="230"/>
      <c r="O216" s="230"/>
      <c r="P216" s="230"/>
      <c r="Q216" s="230"/>
      <c r="R216" s="230"/>
      <c r="S216" s="230"/>
      <c r="T216" s="229"/>
      <c r="AT216" s="228" t="s">
        <v>117</v>
      </c>
      <c r="AU216" s="228" t="s">
        <v>42</v>
      </c>
      <c r="AV216" s="227" t="s">
        <v>42</v>
      </c>
      <c r="AW216" s="227" t="s">
        <v>19</v>
      </c>
      <c r="AX216" s="227" t="s">
        <v>37</v>
      </c>
      <c r="AY216" s="228" t="s">
        <v>108</v>
      </c>
    </row>
    <row r="217" spans="2:65" s="227" customFormat="1" x14ac:dyDescent="0.3">
      <c r="B217" s="232"/>
      <c r="D217" s="240" t="s">
        <v>117</v>
      </c>
      <c r="E217" s="239" t="s">
        <v>1</v>
      </c>
      <c r="F217" s="238" t="s">
        <v>297</v>
      </c>
      <c r="H217" s="237">
        <v>12</v>
      </c>
      <c r="I217" s="233"/>
      <c r="L217" s="232"/>
      <c r="M217" s="231"/>
      <c r="N217" s="230"/>
      <c r="O217" s="230"/>
      <c r="P217" s="230"/>
      <c r="Q217" s="230"/>
      <c r="R217" s="230"/>
      <c r="S217" s="230"/>
      <c r="T217" s="229"/>
      <c r="AT217" s="228" t="s">
        <v>117</v>
      </c>
      <c r="AU217" s="228" t="s">
        <v>42</v>
      </c>
      <c r="AV217" s="227" t="s">
        <v>42</v>
      </c>
      <c r="AW217" s="227" t="s">
        <v>19</v>
      </c>
      <c r="AX217" s="227" t="s">
        <v>37</v>
      </c>
      <c r="AY217" s="228" t="s">
        <v>108</v>
      </c>
    </row>
    <row r="218" spans="2:65" s="188" customFormat="1" ht="31.5" customHeight="1" x14ac:dyDescent="0.3">
      <c r="B218" s="207"/>
      <c r="C218" s="366" t="s">
        <v>298</v>
      </c>
      <c r="D218" s="366" t="s">
        <v>110</v>
      </c>
      <c r="E218" s="367" t="s">
        <v>299</v>
      </c>
      <c r="F218" s="368" t="s">
        <v>300</v>
      </c>
      <c r="G218" s="369" t="s">
        <v>113</v>
      </c>
      <c r="H218" s="370">
        <v>5.84</v>
      </c>
      <c r="I218" s="371"/>
      <c r="J218" s="371">
        <f>ROUND(I218*H218,2)</f>
        <v>0</v>
      </c>
      <c r="K218" s="368" t="s">
        <v>114</v>
      </c>
      <c r="L218" s="189"/>
      <c r="M218" s="199" t="s">
        <v>1</v>
      </c>
      <c r="N218" s="224" t="s">
        <v>26</v>
      </c>
      <c r="O218" s="223"/>
      <c r="P218" s="222">
        <f>O218*H218</f>
        <v>0</v>
      </c>
      <c r="Q218" s="222">
        <v>0.13</v>
      </c>
      <c r="R218" s="222">
        <f>Q218*H218</f>
        <v>0.75919999999999999</v>
      </c>
      <c r="S218" s="222">
        <v>0</v>
      </c>
      <c r="T218" s="221">
        <f>S218*H218</f>
        <v>0</v>
      </c>
      <c r="AR218" s="193" t="s">
        <v>115</v>
      </c>
      <c r="AT218" s="193" t="s">
        <v>110</v>
      </c>
      <c r="AU218" s="193" t="s">
        <v>42</v>
      </c>
      <c r="AY218" s="193" t="s">
        <v>108</v>
      </c>
      <c r="BE218" s="194">
        <f>IF(N218="základní",J218,0)</f>
        <v>0</v>
      </c>
      <c r="BF218" s="194">
        <f>IF(N218="snížená",J218,0)</f>
        <v>0</v>
      </c>
      <c r="BG218" s="194">
        <f>IF(N218="zákl. přenesená",J218,0)</f>
        <v>0</v>
      </c>
      <c r="BH218" s="194">
        <f>IF(N218="sníž. přenesená",J218,0)</f>
        <v>0</v>
      </c>
      <c r="BI218" s="194">
        <f>IF(N218="nulová",J218,0)</f>
        <v>0</v>
      </c>
      <c r="BJ218" s="193" t="s">
        <v>38</v>
      </c>
      <c r="BK218" s="194">
        <f>ROUND(I218*H218,2)</f>
        <v>0</v>
      </c>
      <c r="BL218" s="193" t="s">
        <v>115</v>
      </c>
      <c r="BM218" s="193" t="s">
        <v>301</v>
      </c>
    </row>
    <row r="219" spans="2:65" s="257" customFormat="1" x14ac:dyDescent="0.3">
      <c r="B219" s="262"/>
      <c r="D219" s="236" t="s">
        <v>117</v>
      </c>
      <c r="E219" s="258" t="s">
        <v>1</v>
      </c>
      <c r="F219" s="264" t="s">
        <v>302</v>
      </c>
      <c r="H219" s="258" t="s">
        <v>1</v>
      </c>
      <c r="I219" s="263"/>
      <c r="L219" s="262"/>
      <c r="M219" s="261"/>
      <c r="N219" s="260"/>
      <c r="O219" s="260"/>
      <c r="P219" s="260"/>
      <c r="Q219" s="260"/>
      <c r="R219" s="260"/>
      <c r="S219" s="260"/>
      <c r="T219" s="259"/>
      <c r="AT219" s="258" t="s">
        <v>117</v>
      </c>
      <c r="AU219" s="258" t="s">
        <v>42</v>
      </c>
      <c r="AV219" s="257" t="s">
        <v>38</v>
      </c>
      <c r="AW219" s="257" t="s">
        <v>19</v>
      </c>
      <c r="AX219" s="257" t="s">
        <v>37</v>
      </c>
      <c r="AY219" s="258" t="s">
        <v>108</v>
      </c>
    </row>
    <row r="220" spans="2:65" s="257" customFormat="1" x14ac:dyDescent="0.3">
      <c r="B220" s="262"/>
      <c r="D220" s="236" t="s">
        <v>117</v>
      </c>
      <c r="E220" s="258" t="s">
        <v>1</v>
      </c>
      <c r="F220" s="264" t="s">
        <v>118</v>
      </c>
      <c r="H220" s="258" t="s">
        <v>1</v>
      </c>
      <c r="I220" s="263"/>
      <c r="L220" s="262"/>
      <c r="M220" s="261"/>
      <c r="N220" s="260"/>
      <c r="O220" s="260"/>
      <c r="P220" s="260"/>
      <c r="Q220" s="260"/>
      <c r="R220" s="260"/>
      <c r="S220" s="260"/>
      <c r="T220" s="259"/>
      <c r="AT220" s="258" t="s">
        <v>117</v>
      </c>
      <c r="AU220" s="258" t="s">
        <v>42</v>
      </c>
      <c r="AV220" s="257" t="s">
        <v>38</v>
      </c>
      <c r="AW220" s="257" t="s">
        <v>19</v>
      </c>
      <c r="AX220" s="257" t="s">
        <v>37</v>
      </c>
      <c r="AY220" s="258" t="s">
        <v>108</v>
      </c>
    </row>
    <row r="221" spans="2:65" s="227" customFormat="1" x14ac:dyDescent="0.3">
      <c r="B221" s="232"/>
      <c r="D221" s="236" t="s">
        <v>117</v>
      </c>
      <c r="E221" s="228" t="s">
        <v>1</v>
      </c>
      <c r="F221" s="235" t="s">
        <v>303</v>
      </c>
      <c r="H221" s="234">
        <v>1.72</v>
      </c>
      <c r="I221" s="233"/>
      <c r="L221" s="232"/>
      <c r="M221" s="231"/>
      <c r="N221" s="230"/>
      <c r="O221" s="230"/>
      <c r="P221" s="230"/>
      <c r="Q221" s="230"/>
      <c r="R221" s="230"/>
      <c r="S221" s="230"/>
      <c r="T221" s="229"/>
      <c r="AT221" s="228" t="s">
        <v>117</v>
      </c>
      <c r="AU221" s="228" t="s">
        <v>42</v>
      </c>
      <c r="AV221" s="227" t="s">
        <v>42</v>
      </c>
      <c r="AW221" s="227" t="s">
        <v>19</v>
      </c>
      <c r="AX221" s="227" t="s">
        <v>37</v>
      </c>
      <c r="AY221" s="228" t="s">
        <v>108</v>
      </c>
    </row>
    <row r="222" spans="2:65" s="227" customFormat="1" ht="27" x14ac:dyDescent="0.3">
      <c r="B222" s="232"/>
      <c r="D222" s="240" t="s">
        <v>117</v>
      </c>
      <c r="E222" s="239" t="s">
        <v>1</v>
      </c>
      <c r="F222" s="238" t="s">
        <v>304</v>
      </c>
      <c r="H222" s="237">
        <v>4.12</v>
      </c>
      <c r="I222" s="233"/>
      <c r="L222" s="232"/>
      <c r="M222" s="231"/>
      <c r="N222" s="230"/>
      <c r="O222" s="230"/>
      <c r="P222" s="230"/>
      <c r="Q222" s="230"/>
      <c r="R222" s="230"/>
      <c r="S222" s="230"/>
      <c r="T222" s="229"/>
      <c r="AT222" s="228" t="s">
        <v>117</v>
      </c>
      <c r="AU222" s="228" t="s">
        <v>42</v>
      </c>
      <c r="AV222" s="227" t="s">
        <v>42</v>
      </c>
      <c r="AW222" s="227" t="s">
        <v>19</v>
      </c>
      <c r="AX222" s="227" t="s">
        <v>37</v>
      </c>
      <c r="AY222" s="228" t="s">
        <v>108</v>
      </c>
    </row>
    <row r="223" spans="2:65" s="188" customFormat="1" ht="31.5" customHeight="1" x14ac:dyDescent="0.3">
      <c r="B223" s="207"/>
      <c r="C223" s="366" t="s">
        <v>305</v>
      </c>
      <c r="D223" s="366" t="s">
        <v>110</v>
      </c>
      <c r="E223" s="367" t="s">
        <v>306</v>
      </c>
      <c r="F223" s="368" t="s">
        <v>307</v>
      </c>
      <c r="G223" s="369" t="s">
        <v>113</v>
      </c>
      <c r="H223" s="370">
        <v>95.033000000000001</v>
      </c>
      <c r="I223" s="371"/>
      <c r="J223" s="371">
        <f>ROUND(I223*H223,2)</f>
        <v>0</v>
      </c>
      <c r="K223" s="368" t="s">
        <v>114</v>
      </c>
      <c r="L223" s="189"/>
      <c r="M223" s="199" t="s">
        <v>1</v>
      </c>
      <c r="N223" s="224" t="s">
        <v>26</v>
      </c>
      <c r="O223" s="223"/>
      <c r="P223" s="222">
        <f>O223*H223</f>
        <v>0</v>
      </c>
      <c r="Q223" s="222">
        <v>0.10100000000000001</v>
      </c>
      <c r="R223" s="222">
        <f>Q223*H223</f>
        <v>9.5983330000000002</v>
      </c>
      <c r="S223" s="222">
        <v>0</v>
      </c>
      <c r="T223" s="221">
        <f>S223*H223</f>
        <v>0</v>
      </c>
      <c r="AR223" s="193" t="s">
        <v>115</v>
      </c>
      <c r="AT223" s="193" t="s">
        <v>110</v>
      </c>
      <c r="AU223" s="193" t="s">
        <v>42</v>
      </c>
      <c r="AY223" s="193" t="s">
        <v>108</v>
      </c>
      <c r="BE223" s="194">
        <f>IF(N223="základní",J223,0)</f>
        <v>0</v>
      </c>
      <c r="BF223" s="194">
        <f>IF(N223="snížená",J223,0)</f>
        <v>0</v>
      </c>
      <c r="BG223" s="194">
        <f>IF(N223="zákl. přenesená",J223,0)</f>
        <v>0</v>
      </c>
      <c r="BH223" s="194">
        <f>IF(N223="sníž. přenesená",J223,0)</f>
        <v>0</v>
      </c>
      <c r="BI223" s="194">
        <f>IF(N223="nulová",J223,0)</f>
        <v>0</v>
      </c>
      <c r="BJ223" s="193" t="s">
        <v>38</v>
      </c>
      <c r="BK223" s="194">
        <f>ROUND(I223*H223,2)</f>
        <v>0</v>
      </c>
      <c r="BL223" s="193" t="s">
        <v>115</v>
      </c>
      <c r="BM223" s="193" t="s">
        <v>308</v>
      </c>
    </row>
    <row r="224" spans="2:65" s="227" customFormat="1" x14ac:dyDescent="0.3">
      <c r="B224" s="232"/>
      <c r="D224" s="236" t="s">
        <v>117</v>
      </c>
      <c r="E224" s="228" t="s">
        <v>1</v>
      </c>
      <c r="F224" s="235" t="s">
        <v>309</v>
      </c>
      <c r="H224" s="234">
        <v>56.633000000000003</v>
      </c>
      <c r="I224" s="233"/>
      <c r="L224" s="232"/>
      <c r="M224" s="231"/>
      <c r="N224" s="230"/>
      <c r="O224" s="230"/>
      <c r="P224" s="230"/>
      <c r="Q224" s="230"/>
      <c r="R224" s="230"/>
      <c r="S224" s="230"/>
      <c r="T224" s="229"/>
      <c r="AT224" s="228" t="s">
        <v>117</v>
      </c>
      <c r="AU224" s="228" t="s">
        <v>42</v>
      </c>
      <c r="AV224" s="227" t="s">
        <v>42</v>
      </c>
      <c r="AW224" s="227" t="s">
        <v>19</v>
      </c>
      <c r="AX224" s="227" t="s">
        <v>37</v>
      </c>
      <c r="AY224" s="228" t="s">
        <v>108</v>
      </c>
    </row>
    <row r="225" spans="2:65" s="227" customFormat="1" x14ac:dyDescent="0.3">
      <c r="B225" s="232"/>
      <c r="D225" s="240" t="s">
        <v>117</v>
      </c>
      <c r="E225" s="239" t="s">
        <v>1</v>
      </c>
      <c r="F225" s="238" t="s">
        <v>310</v>
      </c>
      <c r="H225" s="237">
        <v>38.4</v>
      </c>
      <c r="I225" s="233"/>
      <c r="L225" s="232"/>
      <c r="M225" s="231"/>
      <c r="N225" s="230"/>
      <c r="O225" s="230"/>
      <c r="P225" s="230"/>
      <c r="Q225" s="230"/>
      <c r="R225" s="230"/>
      <c r="S225" s="230"/>
      <c r="T225" s="229"/>
      <c r="AT225" s="228" t="s">
        <v>117</v>
      </c>
      <c r="AU225" s="228" t="s">
        <v>42</v>
      </c>
      <c r="AV225" s="227" t="s">
        <v>42</v>
      </c>
      <c r="AW225" s="227" t="s">
        <v>19</v>
      </c>
      <c r="AX225" s="227" t="s">
        <v>37</v>
      </c>
      <c r="AY225" s="228" t="s">
        <v>108</v>
      </c>
    </row>
    <row r="226" spans="2:65" s="188" customFormat="1" ht="22.5" customHeight="1" x14ac:dyDescent="0.3">
      <c r="B226" s="207"/>
      <c r="C226" s="372" t="s">
        <v>311</v>
      </c>
      <c r="D226" s="372" t="s">
        <v>213</v>
      </c>
      <c r="E226" s="373" t="s">
        <v>312</v>
      </c>
      <c r="F226" s="374" t="s">
        <v>313</v>
      </c>
      <c r="G226" s="375" t="s">
        <v>113</v>
      </c>
      <c r="H226" s="376">
        <v>99.784999999999997</v>
      </c>
      <c r="I226" s="377"/>
      <c r="J226" s="377">
        <f>ROUND(I226*H226,2)</f>
        <v>0</v>
      </c>
      <c r="K226" s="374" t="s">
        <v>114</v>
      </c>
      <c r="L226" s="245"/>
      <c r="M226" s="244" t="s">
        <v>1</v>
      </c>
      <c r="N226" s="243" t="s">
        <v>26</v>
      </c>
      <c r="O226" s="223"/>
      <c r="P226" s="222">
        <f>O226*H226</f>
        <v>0</v>
      </c>
      <c r="Q226" s="222">
        <v>0.109</v>
      </c>
      <c r="R226" s="222">
        <f>Q226*H226</f>
        <v>10.876564999999999</v>
      </c>
      <c r="S226" s="222">
        <v>0</v>
      </c>
      <c r="T226" s="221">
        <f>S226*H226</f>
        <v>0</v>
      </c>
      <c r="AR226" s="193" t="s">
        <v>158</v>
      </c>
      <c r="AT226" s="193" t="s">
        <v>213</v>
      </c>
      <c r="AU226" s="193" t="s">
        <v>42</v>
      </c>
      <c r="AY226" s="193" t="s">
        <v>108</v>
      </c>
      <c r="BE226" s="194">
        <f>IF(N226="základní",J226,0)</f>
        <v>0</v>
      </c>
      <c r="BF226" s="194">
        <f>IF(N226="snížená",J226,0)</f>
        <v>0</v>
      </c>
      <c r="BG226" s="194">
        <f>IF(N226="zákl. přenesená",J226,0)</f>
        <v>0</v>
      </c>
      <c r="BH226" s="194">
        <f>IF(N226="sníž. přenesená",J226,0)</f>
        <v>0</v>
      </c>
      <c r="BI226" s="194">
        <f>IF(N226="nulová",J226,0)</f>
        <v>0</v>
      </c>
      <c r="BJ226" s="193" t="s">
        <v>38</v>
      </c>
      <c r="BK226" s="194">
        <f>ROUND(I226*H226,2)</f>
        <v>0</v>
      </c>
      <c r="BL226" s="193" t="s">
        <v>115</v>
      </c>
      <c r="BM226" s="193" t="s">
        <v>314</v>
      </c>
    </row>
    <row r="227" spans="2:65" s="188" customFormat="1" ht="27" x14ac:dyDescent="0.3">
      <c r="B227" s="189"/>
      <c r="D227" s="236" t="s">
        <v>315</v>
      </c>
      <c r="F227" s="256" t="s">
        <v>316</v>
      </c>
      <c r="I227" s="255"/>
      <c r="L227" s="189"/>
      <c r="M227" s="254"/>
      <c r="N227" s="223"/>
      <c r="O227" s="223"/>
      <c r="P227" s="223"/>
      <c r="Q227" s="223"/>
      <c r="R227" s="223"/>
      <c r="S227" s="223"/>
      <c r="T227" s="253"/>
      <c r="AT227" s="193" t="s">
        <v>315</v>
      </c>
      <c r="AU227" s="193" t="s">
        <v>42</v>
      </c>
    </row>
    <row r="228" spans="2:65" s="227" customFormat="1" x14ac:dyDescent="0.3">
      <c r="B228" s="232"/>
      <c r="D228" s="236" t="s">
        <v>117</v>
      </c>
      <c r="F228" s="235" t="s">
        <v>317</v>
      </c>
      <c r="H228" s="234">
        <v>99.784999999999997</v>
      </c>
      <c r="I228" s="233"/>
      <c r="L228" s="232"/>
      <c r="M228" s="231"/>
      <c r="N228" s="230"/>
      <c r="O228" s="230"/>
      <c r="P228" s="230"/>
      <c r="Q228" s="230"/>
      <c r="R228" s="230"/>
      <c r="S228" s="230"/>
      <c r="T228" s="229"/>
      <c r="AT228" s="228" t="s">
        <v>117</v>
      </c>
      <c r="AU228" s="228" t="s">
        <v>42</v>
      </c>
      <c r="AV228" s="227" t="s">
        <v>42</v>
      </c>
      <c r="AW228" s="227" t="s">
        <v>2</v>
      </c>
      <c r="AX228" s="227" t="s">
        <v>38</v>
      </c>
      <c r="AY228" s="228" t="s">
        <v>108</v>
      </c>
    </row>
    <row r="229" spans="2:65" s="208" customFormat="1" ht="29.85" customHeight="1" x14ac:dyDescent="0.3">
      <c r="B229" s="216"/>
      <c r="D229" s="220" t="s">
        <v>36</v>
      </c>
      <c r="E229" s="219" t="s">
        <v>318</v>
      </c>
      <c r="F229" s="219" t="s">
        <v>319</v>
      </c>
      <c r="I229" s="218"/>
      <c r="J229" s="217">
        <f>BK229</f>
        <v>0</v>
      </c>
      <c r="L229" s="216"/>
      <c r="M229" s="215"/>
      <c r="N229" s="213"/>
      <c r="O229" s="213"/>
      <c r="P229" s="214">
        <f>SUM(P230:P296)</f>
        <v>0</v>
      </c>
      <c r="Q229" s="213"/>
      <c r="R229" s="214">
        <f>SUM(R230:R296)</f>
        <v>13.01731934</v>
      </c>
      <c r="S229" s="213"/>
      <c r="T229" s="212">
        <f>SUM(T230:T296)</f>
        <v>0</v>
      </c>
      <c r="AR229" s="210" t="s">
        <v>38</v>
      </c>
      <c r="AT229" s="211" t="s">
        <v>36</v>
      </c>
      <c r="AU229" s="211" t="s">
        <v>38</v>
      </c>
      <c r="AY229" s="210" t="s">
        <v>108</v>
      </c>
      <c r="BK229" s="209">
        <f>SUM(BK230:BK296)</f>
        <v>0</v>
      </c>
    </row>
    <row r="230" spans="2:65" s="188" customFormat="1" ht="22.5" customHeight="1" x14ac:dyDescent="0.3">
      <c r="B230" s="207"/>
      <c r="C230" s="206" t="s">
        <v>320</v>
      </c>
      <c r="D230" s="206" t="s">
        <v>110</v>
      </c>
      <c r="E230" s="205" t="s">
        <v>321</v>
      </c>
      <c r="F230" s="200" t="s">
        <v>322</v>
      </c>
      <c r="G230" s="204" t="s">
        <v>113</v>
      </c>
      <c r="H230" s="203">
        <v>25.228000000000002</v>
      </c>
      <c r="I230" s="202"/>
      <c r="J230" s="201">
        <f>ROUND(I230*H230,2)</f>
        <v>0</v>
      </c>
      <c r="K230" s="200" t="s">
        <v>114</v>
      </c>
      <c r="L230" s="189"/>
      <c r="M230" s="199" t="s">
        <v>1</v>
      </c>
      <c r="N230" s="224" t="s">
        <v>26</v>
      </c>
      <c r="O230" s="223"/>
      <c r="P230" s="222">
        <f>O230*H230</f>
        <v>0</v>
      </c>
      <c r="Q230" s="222">
        <v>4.6999999999999999E-4</v>
      </c>
      <c r="R230" s="222">
        <f>Q230*H230</f>
        <v>1.185716E-2</v>
      </c>
      <c r="S230" s="222">
        <v>0</v>
      </c>
      <c r="T230" s="221">
        <f>S230*H230</f>
        <v>0</v>
      </c>
      <c r="AR230" s="193" t="s">
        <v>115</v>
      </c>
      <c r="AT230" s="193" t="s">
        <v>110</v>
      </c>
      <c r="AU230" s="193" t="s">
        <v>42</v>
      </c>
      <c r="AY230" s="193" t="s">
        <v>108</v>
      </c>
      <c r="BE230" s="194">
        <f>IF(N230="základní",J230,0)</f>
        <v>0</v>
      </c>
      <c r="BF230" s="194">
        <f>IF(N230="snížená",J230,0)</f>
        <v>0</v>
      </c>
      <c r="BG230" s="194">
        <f>IF(N230="zákl. přenesená",J230,0)</f>
        <v>0</v>
      </c>
      <c r="BH230" s="194">
        <f>IF(N230="sníž. přenesená",J230,0)</f>
        <v>0</v>
      </c>
      <c r="BI230" s="194">
        <f>IF(N230="nulová",J230,0)</f>
        <v>0</v>
      </c>
      <c r="BJ230" s="193" t="s">
        <v>38</v>
      </c>
      <c r="BK230" s="194">
        <f>ROUND(I230*H230,2)</f>
        <v>0</v>
      </c>
      <c r="BL230" s="193" t="s">
        <v>115</v>
      </c>
      <c r="BM230" s="193" t="s">
        <v>323</v>
      </c>
    </row>
    <row r="231" spans="2:65" s="257" customFormat="1" x14ac:dyDescent="0.3">
      <c r="B231" s="262"/>
      <c r="D231" s="236" t="s">
        <v>117</v>
      </c>
      <c r="E231" s="258" t="s">
        <v>1</v>
      </c>
      <c r="F231" s="264" t="s">
        <v>324</v>
      </c>
      <c r="H231" s="258" t="s">
        <v>1</v>
      </c>
      <c r="I231" s="263"/>
      <c r="L231" s="262"/>
      <c r="M231" s="261"/>
      <c r="N231" s="260"/>
      <c r="O231" s="260"/>
      <c r="P231" s="260"/>
      <c r="Q231" s="260"/>
      <c r="R231" s="260"/>
      <c r="S231" s="260"/>
      <c r="T231" s="259"/>
      <c r="AT231" s="258" t="s">
        <v>117</v>
      </c>
      <c r="AU231" s="258" t="s">
        <v>42</v>
      </c>
      <c r="AV231" s="257" t="s">
        <v>38</v>
      </c>
      <c r="AW231" s="257" t="s">
        <v>19</v>
      </c>
      <c r="AX231" s="257" t="s">
        <v>37</v>
      </c>
      <c r="AY231" s="258" t="s">
        <v>108</v>
      </c>
    </row>
    <row r="232" spans="2:65" s="257" customFormat="1" x14ac:dyDescent="0.3">
      <c r="B232" s="262"/>
      <c r="D232" s="236" t="s">
        <v>117</v>
      </c>
      <c r="E232" s="258" t="s">
        <v>1</v>
      </c>
      <c r="F232" s="264" t="s">
        <v>325</v>
      </c>
      <c r="H232" s="258" t="s">
        <v>1</v>
      </c>
      <c r="I232" s="263"/>
      <c r="L232" s="262"/>
      <c r="M232" s="261"/>
      <c r="N232" s="260"/>
      <c r="O232" s="260"/>
      <c r="P232" s="260"/>
      <c r="Q232" s="260"/>
      <c r="R232" s="260"/>
      <c r="S232" s="260"/>
      <c r="T232" s="259"/>
      <c r="AT232" s="258" t="s">
        <v>117</v>
      </c>
      <c r="AU232" s="258" t="s">
        <v>42</v>
      </c>
      <c r="AV232" s="257" t="s">
        <v>38</v>
      </c>
      <c r="AW232" s="257" t="s">
        <v>19</v>
      </c>
      <c r="AX232" s="257" t="s">
        <v>37</v>
      </c>
      <c r="AY232" s="258" t="s">
        <v>108</v>
      </c>
    </row>
    <row r="233" spans="2:65" s="227" customFormat="1" x14ac:dyDescent="0.3">
      <c r="B233" s="232"/>
      <c r="D233" s="240" t="s">
        <v>117</v>
      </c>
      <c r="E233" s="239" t="s">
        <v>1</v>
      </c>
      <c r="F233" s="238" t="s">
        <v>326</v>
      </c>
      <c r="H233" s="237">
        <v>25.228000000000002</v>
      </c>
      <c r="I233" s="233"/>
      <c r="L233" s="232"/>
      <c r="M233" s="231"/>
      <c r="N233" s="230"/>
      <c r="O233" s="230"/>
      <c r="P233" s="230"/>
      <c r="Q233" s="230"/>
      <c r="R233" s="230"/>
      <c r="S233" s="230"/>
      <c r="T233" s="229"/>
      <c r="AT233" s="228" t="s">
        <v>117</v>
      </c>
      <c r="AU233" s="228" t="s">
        <v>42</v>
      </c>
      <c r="AV233" s="227" t="s">
        <v>42</v>
      </c>
      <c r="AW233" s="227" t="s">
        <v>19</v>
      </c>
      <c r="AX233" s="227" t="s">
        <v>37</v>
      </c>
      <c r="AY233" s="228" t="s">
        <v>108</v>
      </c>
    </row>
    <row r="234" spans="2:65" s="188" customFormat="1" ht="22.5" customHeight="1" x14ac:dyDescent="0.3">
      <c r="B234" s="207"/>
      <c r="C234" s="206" t="s">
        <v>327</v>
      </c>
      <c r="D234" s="206" t="s">
        <v>110</v>
      </c>
      <c r="E234" s="205" t="s">
        <v>328</v>
      </c>
      <c r="F234" s="200" t="s">
        <v>329</v>
      </c>
      <c r="G234" s="204" t="s">
        <v>113</v>
      </c>
      <c r="H234" s="203">
        <v>335.73200000000003</v>
      </c>
      <c r="I234" s="202"/>
      <c r="J234" s="201">
        <f>ROUND(I234*H234,2)</f>
        <v>0</v>
      </c>
      <c r="K234" s="200" t="s">
        <v>114</v>
      </c>
      <c r="L234" s="189"/>
      <c r="M234" s="199" t="s">
        <v>1</v>
      </c>
      <c r="N234" s="224" t="s">
        <v>26</v>
      </c>
      <c r="O234" s="223"/>
      <c r="P234" s="222">
        <f>O234*H234</f>
        <v>0</v>
      </c>
      <c r="Q234" s="222">
        <v>1.6899999999999998E-2</v>
      </c>
      <c r="R234" s="222">
        <f>Q234*H234</f>
        <v>5.6738707999999995</v>
      </c>
      <c r="S234" s="222">
        <v>0</v>
      </c>
      <c r="T234" s="221">
        <f>S234*H234</f>
        <v>0</v>
      </c>
      <c r="AR234" s="193" t="s">
        <v>115</v>
      </c>
      <c r="AT234" s="193" t="s">
        <v>110</v>
      </c>
      <c r="AU234" s="193" t="s">
        <v>42</v>
      </c>
      <c r="AY234" s="193" t="s">
        <v>108</v>
      </c>
      <c r="BE234" s="194">
        <f>IF(N234="základní",J234,0)</f>
        <v>0</v>
      </c>
      <c r="BF234" s="194">
        <f>IF(N234="snížená",J234,0)</f>
        <v>0</v>
      </c>
      <c r="BG234" s="194">
        <f>IF(N234="zákl. přenesená",J234,0)</f>
        <v>0</v>
      </c>
      <c r="BH234" s="194">
        <f>IF(N234="sníž. přenesená",J234,0)</f>
        <v>0</v>
      </c>
      <c r="BI234" s="194">
        <f>IF(N234="nulová",J234,0)</f>
        <v>0</v>
      </c>
      <c r="BJ234" s="193" t="s">
        <v>38</v>
      </c>
      <c r="BK234" s="194">
        <f>ROUND(I234*H234,2)</f>
        <v>0</v>
      </c>
      <c r="BL234" s="193" t="s">
        <v>115</v>
      </c>
      <c r="BM234" s="193" t="s">
        <v>330</v>
      </c>
    </row>
    <row r="235" spans="2:65" s="257" customFormat="1" x14ac:dyDescent="0.3">
      <c r="B235" s="262"/>
      <c r="D235" s="236" t="s">
        <v>117</v>
      </c>
      <c r="E235" s="258" t="s">
        <v>1</v>
      </c>
      <c r="F235" s="264" t="s">
        <v>331</v>
      </c>
      <c r="H235" s="258" t="s">
        <v>1</v>
      </c>
      <c r="I235" s="263"/>
      <c r="L235" s="262"/>
      <c r="M235" s="261"/>
      <c r="N235" s="260"/>
      <c r="O235" s="260"/>
      <c r="P235" s="260"/>
      <c r="Q235" s="260"/>
      <c r="R235" s="260"/>
      <c r="S235" s="260"/>
      <c r="T235" s="259"/>
      <c r="AT235" s="258" t="s">
        <v>117</v>
      </c>
      <c r="AU235" s="258" t="s">
        <v>42</v>
      </c>
      <c r="AV235" s="257" t="s">
        <v>38</v>
      </c>
      <c r="AW235" s="257" t="s">
        <v>19</v>
      </c>
      <c r="AX235" s="257" t="s">
        <v>37</v>
      </c>
      <c r="AY235" s="258" t="s">
        <v>108</v>
      </c>
    </row>
    <row r="236" spans="2:65" s="257" customFormat="1" x14ac:dyDescent="0.3">
      <c r="B236" s="262"/>
      <c r="D236" s="236" t="s">
        <v>117</v>
      </c>
      <c r="E236" s="258" t="s">
        <v>1</v>
      </c>
      <c r="F236" s="264" t="s">
        <v>332</v>
      </c>
      <c r="H236" s="258" t="s">
        <v>1</v>
      </c>
      <c r="I236" s="263"/>
      <c r="L236" s="262"/>
      <c r="M236" s="261"/>
      <c r="N236" s="260"/>
      <c r="O236" s="260"/>
      <c r="P236" s="260"/>
      <c r="Q236" s="260"/>
      <c r="R236" s="260"/>
      <c r="S236" s="260"/>
      <c r="T236" s="259"/>
      <c r="AT236" s="258" t="s">
        <v>117</v>
      </c>
      <c r="AU236" s="258" t="s">
        <v>42</v>
      </c>
      <c r="AV236" s="257" t="s">
        <v>38</v>
      </c>
      <c r="AW236" s="257" t="s">
        <v>19</v>
      </c>
      <c r="AX236" s="257" t="s">
        <v>37</v>
      </c>
      <c r="AY236" s="258" t="s">
        <v>108</v>
      </c>
    </row>
    <row r="237" spans="2:65" s="227" customFormat="1" x14ac:dyDescent="0.3">
      <c r="B237" s="232"/>
      <c r="D237" s="236" t="s">
        <v>117</v>
      </c>
      <c r="E237" s="228" t="s">
        <v>1</v>
      </c>
      <c r="F237" s="235" t="s">
        <v>333</v>
      </c>
      <c r="H237" s="234">
        <v>2.1379999999999999</v>
      </c>
      <c r="I237" s="233"/>
      <c r="L237" s="232"/>
      <c r="M237" s="231"/>
      <c r="N237" s="230"/>
      <c r="O237" s="230"/>
      <c r="P237" s="230"/>
      <c r="Q237" s="230"/>
      <c r="R237" s="230"/>
      <c r="S237" s="230"/>
      <c r="T237" s="229"/>
      <c r="AT237" s="228" t="s">
        <v>117</v>
      </c>
      <c r="AU237" s="228" t="s">
        <v>42</v>
      </c>
      <c r="AV237" s="227" t="s">
        <v>42</v>
      </c>
      <c r="AW237" s="227" t="s">
        <v>19</v>
      </c>
      <c r="AX237" s="227" t="s">
        <v>37</v>
      </c>
      <c r="AY237" s="228" t="s">
        <v>108</v>
      </c>
    </row>
    <row r="238" spans="2:65" s="227" customFormat="1" x14ac:dyDescent="0.3">
      <c r="B238" s="232"/>
      <c r="D238" s="236" t="s">
        <v>117</v>
      </c>
      <c r="E238" s="228" t="s">
        <v>1</v>
      </c>
      <c r="F238" s="235" t="s">
        <v>334</v>
      </c>
      <c r="H238" s="234">
        <v>2.1379999999999999</v>
      </c>
      <c r="I238" s="233"/>
      <c r="L238" s="232"/>
      <c r="M238" s="231"/>
      <c r="N238" s="230"/>
      <c r="O238" s="230"/>
      <c r="P238" s="230"/>
      <c r="Q238" s="230"/>
      <c r="R238" s="230"/>
      <c r="S238" s="230"/>
      <c r="T238" s="229"/>
      <c r="AT238" s="228" t="s">
        <v>117</v>
      </c>
      <c r="AU238" s="228" t="s">
        <v>42</v>
      </c>
      <c r="AV238" s="227" t="s">
        <v>42</v>
      </c>
      <c r="AW238" s="227" t="s">
        <v>19</v>
      </c>
      <c r="AX238" s="227" t="s">
        <v>37</v>
      </c>
      <c r="AY238" s="228" t="s">
        <v>108</v>
      </c>
    </row>
    <row r="239" spans="2:65" s="227" customFormat="1" x14ac:dyDescent="0.3">
      <c r="B239" s="232"/>
      <c r="D239" s="236" t="s">
        <v>117</v>
      </c>
      <c r="E239" s="228" t="s">
        <v>1</v>
      </c>
      <c r="F239" s="235" t="s">
        <v>335</v>
      </c>
      <c r="H239" s="234">
        <v>168.84299999999999</v>
      </c>
      <c r="I239" s="233"/>
      <c r="L239" s="232"/>
      <c r="M239" s="231"/>
      <c r="N239" s="230"/>
      <c r="O239" s="230"/>
      <c r="P239" s="230"/>
      <c r="Q239" s="230"/>
      <c r="R239" s="230"/>
      <c r="S239" s="230"/>
      <c r="T239" s="229"/>
      <c r="AT239" s="228" t="s">
        <v>117</v>
      </c>
      <c r="AU239" s="228" t="s">
        <v>42</v>
      </c>
      <c r="AV239" s="227" t="s">
        <v>42</v>
      </c>
      <c r="AW239" s="227" t="s">
        <v>19</v>
      </c>
      <c r="AX239" s="227" t="s">
        <v>37</v>
      </c>
      <c r="AY239" s="228" t="s">
        <v>108</v>
      </c>
    </row>
    <row r="240" spans="2:65" s="227" customFormat="1" x14ac:dyDescent="0.3">
      <c r="B240" s="232"/>
      <c r="D240" s="240" t="s">
        <v>117</v>
      </c>
      <c r="E240" s="239" t="s">
        <v>1</v>
      </c>
      <c r="F240" s="238" t="s">
        <v>336</v>
      </c>
      <c r="H240" s="237">
        <v>162.613</v>
      </c>
      <c r="I240" s="233"/>
      <c r="L240" s="232"/>
      <c r="M240" s="231"/>
      <c r="N240" s="230"/>
      <c r="O240" s="230"/>
      <c r="P240" s="230"/>
      <c r="Q240" s="230"/>
      <c r="R240" s="230"/>
      <c r="S240" s="230"/>
      <c r="T240" s="229"/>
      <c r="AT240" s="228" t="s">
        <v>117</v>
      </c>
      <c r="AU240" s="228" t="s">
        <v>42</v>
      </c>
      <c r="AV240" s="227" t="s">
        <v>42</v>
      </c>
      <c r="AW240" s="227" t="s">
        <v>19</v>
      </c>
      <c r="AX240" s="227" t="s">
        <v>37</v>
      </c>
      <c r="AY240" s="228" t="s">
        <v>108</v>
      </c>
    </row>
    <row r="241" spans="2:65" s="188" customFormat="1" ht="22.5" customHeight="1" x14ac:dyDescent="0.3">
      <c r="B241" s="207"/>
      <c r="C241" s="206" t="s">
        <v>337</v>
      </c>
      <c r="D241" s="206" t="s">
        <v>110</v>
      </c>
      <c r="E241" s="205" t="s">
        <v>338</v>
      </c>
      <c r="F241" s="200" t="s">
        <v>339</v>
      </c>
      <c r="G241" s="204" t="s">
        <v>113</v>
      </c>
      <c r="H241" s="203">
        <v>12.614000000000001</v>
      </c>
      <c r="I241" s="202"/>
      <c r="J241" s="201">
        <f>ROUND(I241*H241,2)</f>
        <v>0</v>
      </c>
      <c r="K241" s="200" t="s">
        <v>114</v>
      </c>
      <c r="L241" s="189"/>
      <c r="M241" s="199" t="s">
        <v>1</v>
      </c>
      <c r="N241" s="224" t="s">
        <v>26</v>
      </c>
      <c r="O241" s="223"/>
      <c r="P241" s="222">
        <f>O241*H241</f>
        <v>0</v>
      </c>
      <c r="Q241" s="222">
        <v>4.8900000000000002E-3</v>
      </c>
      <c r="R241" s="222">
        <f>Q241*H241</f>
        <v>6.1682460000000008E-2</v>
      </c>
      <c r="S241" s="222">
        <v>0</v>
      </c>
      <c r="T241" s="221">
        <f>S241*H241</f>
        <v>0</v>
      </c>
      <c r="AR241" s="193" t="s">
        <v>115</v>
      </c>
      <c r="AT241" s="193" t="s">
        <v>110</v>
      </c>
      <c r="AU241" s="193" t="s">
        <v>42</v>
      </c>
      <c r="AY241" s="193" t="s">
        <v>108</v>
      </c>
      <c r="BE241" s="194">
        <f>IF(N241="základní",J241,0)</f>
        <v>0</v>
      </c>
      <c r="BF241" s="194">
        <f>IF(N241="snížená",J241,0)</f>
        <v>0</v>
      </c>
      <c r="BG241" s="194">
        <f>IF(N241="zákl. přenesená",J241,0)</f>
        <v>0</v>
      </c>
      <c r="BH241" s="194">
        <f>IF(N241="sníž. přenesená",J241,0)</f>
        <v>0</v>
      </c>
      <c r="BI241" s="194">
        <f>IF(N241="nulová",J241,0)</f>
        <v>0</v>
      </c>
      <c r="BJ241" s="193" t="s">
        <v>38</v>
      </c>
      <c r="BK241" s="194">
        <f>ROUND(I241*H241,2)</f>
        <v>0</v>
      </c>
      <c r="BL241" s="193" t="s">
        <v>115</v>
      </c>
      <c r="BM241" s="193" t="s">
        <v>340</v>
      </c>
    </row>
    <row r="242" spans="2:65" s="257" customFormat="1" x14ac:dyDescent="0.3">
      <c r="B242" s="262"/>
      <c r="D242" s="236" t="s">
        <v>117</v>
      </c>
      <c r="E242" s="258" t="s">
        <v>1</v>
      </c>
      <c r="F242" s="264" t="s">
        <v>324</v>
      </c>
      <c r="H242" s="258" t="s">
        <v>1</v>
      </c>
      <c r="I242" s="263"/>
      <c r="L242" s="262"/>
      <c r="M242" s="261"/>
      <c r="N242" s="260"/>
      <c r="O242" s="260"/>
      <c r="P242" s="260"/>
      <c r="Q242" s="260"/>
      <c r="R242" s="260"/>
      <c r="S242" s="260"/>
      <c r="T242" s="259"/>
      <c r="AT242" s="258" t="s">
        <v>117</v>
      </c>
      <c r="AU242" s="258" t="s">
        <v>42</v>
      </c>
      <c r="AV242" s="257" t="s">
        <v>38</v>
      </c>
      <c r="AW242" s="257" t="s">
        <v>19</v>
      </c>
      <c r="AX242" s="257" t="s">
        <v>37</v>
      </c>
      <c r="AY242" s="258" t="s">
        <v>108</v>
      </c>
    </row>
    <row r="243" spans="2:65" s="227" customFormat="1" x14ac:dyDescent="0.3">
      <c r="B243" s="232"/>
      <c r="D243" s="240" t="s">
        <v>117</v>
      </c>
      <c r="E243" s="239" t="s">
        <v>1</v>
      </c>
      <c r="F243" s="238" t="s">
        <v>341</v>
      </c>
      <c r="H243" s="237">
        <v>12.614000000000001</v>
      </c>
      <c r="I243" s="233"/>
      <c r="L243" s="232"/>
      <c r="M243" s="231"/>
      <c r="N243" s="230"/>
      <c r="O243" s="230"/>
      <c r="P243" s="230"/>
      <c r="Q243" s="230"/>
      <c r="R243" s="230"/>
      <c r="S243" s="230"/>
      <c r="T243" s="229"/>
      <c r="AT243" s="228" t="s">
        <v>117</v>
      </c>
      <c r="AU243" s="228" t="s">
        <v>42</v>
      </c>
      <c r="AV243" s="227" t="s">
        <v>42</v>
      </c>
      <c r="AW243" s="227" t="s">
        <v>19</v>
      </c>
      <c r="AX243" s="227" t="s">
        <v>37</v>
      </c>
      <c r="AY243" s="228" t="s">
        <v>108</v>
      </c>
    </row>
    <row r="244" spans="2:65" s="188" customFormat="1" ht="22.5" customHeight="1" x14ac:dyDescent="0.3">
      <c r="B244" s="207"/>
      <c r="C244" s="206" t="s">
        <v>342</v>
      </c>
      <c r="D244" s="206" t="s">
        <v>110</v>
      </c>
      <c r="E244" s="205" t="s">
        <v>343</v>
      </c>
      <c r="F244" s="200" t="s">
        <v>344</v>
      </c>
      <c r="G244" s="204" t="s">
        <v>113</v>
      </c>
      <c r="H244" s="203">
        <v>12.614000000000001</v>
      </c>
      <c r="I244" s="202"/>
      <c r="J244" s="201">
        <f>ROUND(I244*H244,2)</f>
        <v>0</v>
      </c>
      <c r="K244" s="200" t="s">
        <v>114</v>
      </c>
      <c r="L244" s="189"/>
      <c r="M244" s="199" t="s">
        <v>1</v>
      </c>
      <c r="N244" s="224" t="s">
        <v>26</v>
      </c>
      <c r="O244" s="223"/>
      <c r="P244" s="222">
        <f>O244*H244</f>
        <v>0</v>
      </c>
      <c r="Q244" s="222">
        <v>3.0000000000000001E-3</v>
      </c>
      <c r="R244" s="222">
        <f>Q244*H244</f>
        <v>3.7842000000000001E-2</v>
      </c>
      <c r="S244" s="222">
        <v>0</v>
      </c>
      <c r="T244" s="221">
        <f>S244*H244</f>
        <v>0</v>
      </c>
      <c r="AR244" s="193" t="s">
        <v>115</v>
      </c>
      <c r="AT244" s="193" t="s">
        <v>110</v>
      </c>
      <c r="AU244" s="193" t="s">
        <v>42</v>
      </c>
      <c r="AY244" s="193" t="s">
        <v>108</v>
      </c>
      <c r="BE244" s="194">
        <f>IF(N244="základní",J244,0)</f>
        <v>0</v>
      </c>
      <c r="BF244" s="194">
        <f>IF(N244="snížená",J244,0)</f>
        <v>0</v>
      </c>
      <c r="BG244" s="194">
        <f>IF(N244="zákl. přenesená",J244,0)</f>
        <v>0</v>
      </c>
      <c r="BH244" s="194">
        <f>IF(N244="sníž. přenesená",J244,0)</f>
        <v>0</v>
      </c>
      <c r="BI244" s="194">
        <f>IF(N244="nulová",J244,0)</f>
        <v>0</v>
      </c>
      <c r="BJ244" s="193" t="s">
        <v>38</v>
      </c>
      <c r="BK244" s="194">
        <f>ROUND(I244*H244,2)</f>
        <v>0</v>
      </c>
      <c r="BL244" s="193" t="s">
        <v>115</v>
      </c>
      <c r="BM244" s="193" t="s">
        <v>345</v>
      </c>
    </row>
    <row r="245" spans="2:65" s="257" customFormat="1" x14ac:dyDescent="0.3">
      <c r="B245" s="262"/>
      <c r="D245" s="236" t="s">
        <v>117</v>
      </c>
      <c r="E245" s="258" t="s">
        <v>1</v>
      </c>
      <c r="F245" s="264" t="s">
        <v>324</v>
      </c>
      <c r="H245" s="258" t="s">
        <v>1</v>
      </c>
      <c r="I245" s="263"/>
      <c r="L245" s="262"/>
      <c r="M245" s="261"/>
      <c r="N245" s="260"/>
      <c r="O245" s="260"/>
      <c r="P245" s="260"/>
      <c r="Q245" s="260"/>
      <c r="R245" s="260"/>
      <c r="S245" s="260"/>
      <c r="T245" s="259"/>
      <c r="AT245" s="258" t="s">
        <v>117</v>
      </c>
      <c r="AU245" s="258" t="s">
        <v>42</v>
      </c>
      <c r="AV245" s="257" t="s">
        <v>38</v>
      </c>
      <c r="AW245" s="257" t="s">
        <v>19</v>
      </c>
      <c r="AX245" s="257" t="s">
        <v>37</v>
      </c>
      <c r="AY245" s="258" t="s">
        <v>108</v>
      </c>
    </row>
    <row r="246" spans="2:65" s="227" customFormat="1" x14ac:dyDescent="0.3">
      <c r="B246" s="232"/>
      <c r="D246" s="240" t="s">
        <v>117</v>
      </c>
      <c r="E246" s="239" t="s">
        <v>1</v>
      </c>
      <c r="F246" s="238" t="s">
        <v>341</v>
      </c>
      <c r="H246" s="237">
        <v>12.614000000000001</v>
      </c>
      <c r="I246" s="233"/>
      <c r="L246" s="232"/>
      <c r="M246" s="231"/>
      <c r="N246" s="230"/>
      <c r="O246" s="230"/>
      <c r="P246" s="230"/>
      <c r="Q246" s="230"/>
      <c r="R246" s="230"/>
      <c r="S246" s="230"/>
      <c r="T246" s="229"/>
      <c r="AT246" s="228" t="s">
        <v>117</v>
      </c>
      <c r="AU246" s="228" t="s">
        <v>42</v>
      </c>
      <c r="AV246" s="227" t="s">
        <v>42</v>
      </c>
      <c r="AW246" s="227" t="s">
        <v>19</v>
      </c>
      <c r="AX246" s="227" t="s">
        <v>37</v>
      </c>
      <c r="AY246" s="228" t="s">
        <v>108</v>
      </c>
    </row>
    <row r="247" spans="2:65" s="188" customFormat="1" ht="22.5" customHeight="1" x14ac:dyDescent="0.3">
      <c r="B247" s="207"/>
      <c r="C247" s="206" t="s">
        <v>346</v>
      </c>
      <c r="D247" s="206" t="s">
        <v>110</v>
      </c>
      <c r="E247" s="205" t="s">
        <v>347</v>
      </c>
      <c r="F247" s="200" t="s">
        <v>348</v>
      </c>
      <c r="G247" s="204" t="s">
        <v>113</v>
      </c>
      <c r="H247" s="203">
        <v>10.731999999999999</v>
      </c>
      <c r="I247" s="202"/>
      <c r="J247" s="201">
        <f>ROUND(I247*H247,2)</f>
        <v>0</v>
      </c>
      <c r="K247" s="200" t="s">
        <v>114</v>
      </c>
      <c r="L247" s="189"/>
      <c r="M247" s="199" t="s">
        <v>1</v>
      </c>
      <c r="N247" s="224" t="s">
        <v>26</v>
      </c>
      <c r="O247" s="223"/>
      <c r="P247" s="222">
        <f>O247*H247</f>
        <v>0</v>
      </c>
      <c r="Q247" s="222">
        <v>4.8900000000000002E-3</v>
      </c>
      <c r="R247" s="222">
        <f>Q247*H247</f>
        <v>5.2479480000000002E-2</v>
      </c>
      <c r="S247" s="222">
        <v>0</v>
      </c>
      <c r="T247" s="221">
        <f>S247*H247</f>
        <v>0</v>
      </c>
      <c r="AR247" s="193" t="s">
        <v>115</v>
      </c>
      <c r="AT247" s="193" t="s">
        <v>110</v>
      </c>
      <c r="AU247" s="193" t="s">
        <v>42</v>
      </c>
      <c r="AY247" s="193" t="s">
        <v>108</v>
      </c>
      <c r="BE247" s="194">
        <f>IF(N247="základní",J247,0)</f>
        <v>0</v>
      </c>
      <c r="BF247" s="194">
        <f>IF(N247="snížená",J247,0)</f>
        <v>0</v>
      </c>
      <c r="BG247" s="194">
        <f>IF(N247="zákl. přenesená",J247,0)</f>
        <v>0</v>
      </c>
      <c r="BH247" s="194">
        <f>IF(N247="sníž. přenesená",J247,0)</f>
        <v>0</v>
      </c>
      <c r="BI247" s="194">
        <f>IF(N247="nulová",J247,0)</f>
        <v>0</v>
      </c>
      <c r="BJ247" s="193" t="s">
        <v>38</v>
      </c>
      <c r="BK247" s="194">
        <f>ROUND(I247*H247,2)</f>
        <v>0</v>
      </c>
      <c r="BL247" s="193" t="s">
        <v>115</v>
      </c>
      <c r="BM247" s="193" t="s">
        <v>349</v>
      </c>
    </row>
    <row r="248" spans="2:65" s="227" customFormat="1" x14ac:dyDescent="0.3">
      <c r="B248" s="232"/>
      <c r="D248" s="240" t="s">
        <v>117</v>
      </c>
      <c r="E248" s="239" t="s">
        <v>1</v>
      </c>
      <c r="F248" s="238" t="s">
        <v>350</v>
      </c>
      <c r="H248" s="237">
        <v>10.731999999999999</v>
      </c>
      <c r="I248" s="233"/>
      <c r="L248" s="232"/>
      <c r="M248" s="231"/>
      <c r="N248" s="230"/>
      <c r="O248" s="230"/>
      <c r="P248" s="230"/>
      <c r="Q248" s="230"/>
      <c r="R248" s="230"/>
      <c r="S248" s="230"/>
      <c r="T248" s="229"/>
      <c r="AT248" s="228" t="s">
        <v>117</v>
      </c>
      <c r="AU248" s="228" t="s">
        <v>42</v>
      </c>
      <c r="AV248" s="227" t="s">
        <v>42</v>
      </c>
      <c r="AW248" s="227" t="s">
        <v>19</v>
      </c>
      <c r="AX248" s="227" t="s">
        <v>37</v>
      </c>
      <c r="AY248" s="228" t="s">
        <v>108</v>
      </c>
    </row>
    <row r="249" spans="2:65" s="188" customFormat="1" ht="22.5" customHeight="1" x14ac:dyDescent="0.3">
      <c r="B249" s="207"/>
      <c r="C249" s="206" t="s">
        <v>351</v>
      </c>
      <c r="D249" s="206" t="s">
        <v>110</v>
      </c>
      <c r="E249" s="205" t="s">
        <v>352</v>
      </c>
      <c r="F249" s="200" t="s">
        <v>353</v>
      </c>
      <c r="G249" s="204" t="s">
        <v>254</v>
      </c>
      <c r="H249" s="203">
        <v>54</v>
      </c>
      <c r="I249" s="202"/>
      <c r="J249" s="201">
        <f>ROUND(I249*H249,2)</f>
        <v>0</v>
      </c>
      <c r="K249" s="200" t="s">
        <v>114</v>
      </c>
      <c r="L249" s="189"/>
      <c r="M249" s="199" t="s">
        <v>1</v>
      </c>
      <c r="N249" s="224" t="s">
        <v>26</v>
      </c>
      <c r="O249" s="223"/>
      <c r="P249" s="222">
        <f>O249*H249</f>
        <v>0</v>
      </c>
      <c r="Q249" s="222">
        <v>1.0200000000000001E-2</v>
      </c>
      <c r="R249" s="222">
        <f>Q249*H249</f>
        <v>0.55080000000000007</v>
      </c>
      <c r="S249" s="222">
        <v>0</v>
      </c>
      <c r="T249" s="221">
        <f>S249*H249</f>
        <v>0</v>
      </c>
      <c r="AR249" s="193" t="s">
        <v>115</v>
      </c>
      <c r="AT249" s="193" t="s">
        <v>110</v>
      </c>
      <c r="AU249" s="193" t="s">
        <v>42</v>
      </c>
      <c r="AY249" s="193" t="s">
        <v>108</v>
      </c>
      <c r="BE249" s="194">
        <f>IF(N249="základní",J249,0)</f>
        <v>0</v>
      </c>
      <c r="BF249" s="194">
        <f>IF(N249="snížená",J249,0)</f>
        <v>0</v>
      </c>
      <c r="BG249" s="194">
        <f>IF(N249="zákl. přenesená",J249,0)</f>
        <v>0</v>
      </c>
      <c r="BH249" s="194">
        <f>IF(N249="sníž. přenesená",J249,0)</f>
        <v>0</v>
      </c>
      <c r="BI249" s="194">
        <f>IF(N249="nulová",J249,0)</f>
        <v>0</v>
      </c>
      <c r="BJ249" s="193" t="s">
        <v>38</v>
      </c>
      <c r="BK249" s="194">
        <f>ROUND(I249*H249,2)</f>
        <v>0</v>
      </c>
      <c r="BL249" s="193" t="s">
        <v>115</v>
      </c>
      <c r="BM249" s="193" t="s">
        <v>354</v>
      </c>
    </row>
    <row r="250" spans="2:65" s="257" customFormat="1" x14ac:dyDescent="0.3">
      <c r="B250" s="262"/>
      <c r="D250" s="236" t="s">
        <v>117</v>
      </c>
      <c r="E250" s="258" t="s">
        <v>1</v>
      </c>
      <c r="F250" s="264" t="s">
        <v>355</v>
      </c>
      <c r="H250" s="258" t="s">
        <v>1</v>
      </c>
      <c r="I250" s="263"/>
      <c r="L250" s="262"/>
      <c r="M250" s="261"/>
      <c r="N250" s="260"/>
      <c r="O250" s="260"/>
      <c r="P250" s="260"/>
      <c r="Q250" s="260"/>
      <c r="R250" s="260"/>
      <c r="S250" s="260"/>
      <c r="T250" s="259"/>
      <c r="AT250" s="258" t="s">
        <v>117</v>
      </c>
      <c r="AU250" s="258" t="s">
        <v>42</v>
      </c>
      <c r="AV250" s="257" t="s">
        <v>38</v>
      </c>
      <c r="AW250" s="257" t="s">
        <v>19</v>
      </c>
      <c r="AX250" s="257" t="s">
        <v>37</v>
      </c>
      <c r="AY250" s="258" t="s">
        <v>108</v>
      </c>
    </row>
    <row r="251" spans="2:65" s="227" customFormat="1" x14ac:dyDescent="0.3">
      <c r="B251" s="232"/>
      <c r="D251" s="236" t="s">
        <v>117</v>
      </c>
      <c r="E251" s="228" t="s">
        <v>1</v>
      </c>
      <c r="F251" s="235" t="s">
        <v>356</v>
      </c>
      <c r="H251" s="234">
        <v>27</v>
      </c>
      <c r="I251" s="233"/>
      <c r="L251" s="232"/>
      <c r="M251" s="231"/>
      <c r="N251" s="230"/>
      <c r="O251" s="230"/>
      <c r="P251" s="230"/>
      <c r="Q251" s="230"/>
      <c r="R251" s="230"/>
      <c r="S251" s="230"/>
      <c r="T251" s="229"/>
      <c r="AT251" s="228" t="s">
        <v>117</v>
      </c>
      <c r="AU251" s="228" t="s">
        <v>42</v>
      </c>
      <c r="AV251" s="227" t="s">
        <v>42</v>
      </c>
      <c r="AW251" s="227" t="s">
        <v>19</v>
      </c>
      <c r="AX251" s="227" t="s">
        <v>37</v>
      </c>
      <c r="AY251" s="228" t="s">
        <v>108</v>
      </c>
    </row>
    <row r="252" spans="2:65" s="227" customFormat="1" x14ac:dyDescent="0.3">
      <c r="B252" s="232"/>
      <c r="D252" s="240" t="s">
        <v>117</v>
      </c>
      <c r="E252" s="239" t="s">
        <v>1</v>
      </c>
      <c r="F252" s="238" t="s">
        <v>357</v>
      </c>
      <c r="H252" s="237">
        <v>27</v>
      </c>
      <c r="I252" s="233"/>
      <c r="L252" s="232"/>
      <c r="M252" s="231"/>
      <c r="N252" s="230"/>
      <c r="O252" s="230"/>
      <c r="P252" s="230"/>
      <c r="Q252" s="230"/>
      <c r="R252" s="230"/>
      <c r="S252" s="230"/>
      <c r="T252" s="229"/>
      <c r="AT252" s="228" t="s">
        <v>117</v>
      </c>
      <c r="AU252" s="228" t="s">
        <v>42</v>
      </c>
      <c r="AV252" s="227" t="s">
        <v>42</v>
      </c>
      <c r="AW252" s="227" t="s">
        <v>19</v>
      </c>
      <c r="AX252" s="227" t="s">
        <v>37</v>
      </c>
      <c r="AY252" s="228" t="s">
        <v>108</v>
      </c>
    </row>
    <row r="253" spans="2:65" s="188" customFormat="1" ht="22.5" customHeight="1" x14ac:dyDescent="0.3">
      <c r="B253" s="207"/>
      <c r="C253" s="206" t="s">
        <v>358</v>
      </c>
      <c r="D253" s="206" t="s">
        <v>110</v>
      </c>
      <c r="E253" s="205" t="s">
        <v>359</v>
      </c>
      <c r="F253" s="200" t="s">
        <v>360</v>
      </c>
      <c r="G253" s="204" t="s">
        <v>254</v>
      </c>
      <c r="H253" s="203">
        <v>7</v>
      </c>
      <c r="I253" s="202"/>
      <c r="J253" s="201">
        <f>ROUND(I253*H253,2)</f>
        <v>0</v>
      </c>
      <c r="K253" s="200" t="s">
        <v>114</v>
      </c>
      <c r="L253" s="189"/>
      <c r="M253" s="199" t="s">
        <v>1</v>
      </c>
      <c r="N253" s="224" t="s">
        <v>26</v>
      </c>
      <c r="O253" s="223"/>
      <c r="P253" s="222">
        <f>O253*H253</f>
        <v>0</v>
      </c>
      <c r="Q253" s="222">
        <v>0.1575</v>
      </c>
      <c r="R253" s="222">
        <f>Q253*H253</f>
        <v>1.1025</v>
      </c>
      <c r="S253" s="222">
        <v>0</v>
      </c>
      <c r="T253" s="221">
        <f>S253*H253</f>
        <v>0</v>
      </c>
      <c r="AR253" s="193" t="s">
        <v>115</v>
      </c>
      <c r="AT253" s="193" t="s">
        <v>110</v>
      </c>
      <c r="AU253" s="193" t="s">
        <v>42</v>
      </c>
      <c r="AY253" s="193" t="s">
        <v>108</v>
      </c>
      <c r="BE253" s="194">
        <f>IF(N253="základní",J253,0)</f>
        <v>0</v>
      </c>
      <c r="BF253" s="194">
        <f>IF(N253="snížená",J253,0)</f>
        <v>0</v>
      </c>
      <c r="BG253" s="194">
        <f>IF(N253="zákl. přenesená",J253,0)</f>
        <v>0</v>
      </c>
      <c r="BH253" s="194">
        <f>IF(N253="sníž. přenesená",J253,0)</f>
        <v>0</v>
      </c>
      <c r="BI253" s="194">
        <f>IF(N253="nulová",J253,0)</f>
        <v>0</v>
      </c>
      <c r="BJ253" s="193" t="s">
        <v>38</v>
      </c>
      <c r="BK253" s="194">
        <f>ROUND(I253*H253,2)</f>
        <v>0</v>
      </c>
      <c r="BL253" s="193" t="s">
        <v>115</v>
      </c>
      <c r="BM253" s="193" t="s">
        <v>361</v>
      </c>
    </row>
    <row r="254" spans="2:65" s="257" customFormat="1" x14ac:dyDescent="0.3">
      <c r="B254" s="262"/>
      <c r="D254" s="236" t="s">
        <v>117</v>
      </c>
      <c r="E254" s="258" t="s">
        <v>1</v>
      </c>
      <c r="F254" s="264" t="s">
        <v>261</v>
      </c>
      <c r="H254" s="258" t="s">
        <v>1</v>
      </c>
      <c r="I254" s="263"/>
      <c r="L254" s="262"/>
      <c r="M254" s="261"/>
      <c r="N254" s="260"/>
      <c r="O254" s="260"/>
      <c r="P254" s="260"/>
      <c r="Q254" s="260"/>
      <c r="R254" s="260"/>
      <c r="S254" s="260"/>
      <c r="T254" s="259"/>
      <c r="AT254" s="258" t="s">
        <v>117</v>
      </c>
      <c r="AU254" s="258" t="s">
        <v>42</v>
      </c>
      <c r="AV254" s="257" t="s">
        <v>38</v>
      </c>
      <c r="AW254" s="257" t="s">
        <v>19</v>
      </c>
      <c r="AX254" s="257" t="s">
        <v>37</v>
      </c>
      <c r="AY254" s="258" t="s">
        <v>108</v>
      </c>
    </row>
    <row r="255" spans="2:65" s="227" customFormat="1" x14ac:dyDescent="0.3">
      <c r="B255" s="232"/>
      <c r="D255" s="236" t="s">
        <v>117</v>
      </c>
      <c r="E255" s="228" t="s">
        <v>1</v>
      </c>
      <c r="F255" s="235" t="s">
        <v>362</v>
      </c>
      <c r="H255" s="234">
        <v>6</v>
      </c>
      <c r="I255" s="233"/>
      <c r="L255" s="232"/>
      <c r="M255" s="231"/>
      <c r="N255" s="230"/>
      <c r="O255" s="230"/>
      <c r="P255" s="230"/>
      <c r="Q255" s="230"/>
      <c r="R255" s="230"/>
      <c r="S255" s="230"/>
      <c r="T255" s="229"/>
      <c r="AT255" s="228" t="s">
        <v>117</v>
      </c>
      <c r="AU255" s="228" t="s">
        <v>42</v>
      </c>
      <c r="AV255" s="227" t="s">
        <v>42</v>
      </c>
      <c r="AW255" s="227" t="s">
        <v>19</v>
      </c>
      <c r="AX255" s="227" t="s">
        <v>37</v>
      </c>
      <c r="AY255" s="228" t="s">
        <v>108</v>
      </c>
    </row>
    <row r="256" spans="2:65" s="257" customFormat="1" x14ac:dyDescent="0.3">
      <c r="B256" s="262"/>
      <c r="D256" s="236" t="s">
        <v>117</v>
      </c>
      <c r="E256" s="258" t="s">
        <v>1</v>
      </c>
      <c r="F256" s="264" t="s">
        <v>263</v>
      </c>
      <c r="H256" s="258" t="s">
        <v>1</v>
      </c>
      <c r="I256" s="263"/>
      <c r="L256" s="262"/>
      <c r="M256" s="261"/>
      <c r="N256" s="260"/>
      <c r="O256" s="260"/>
      <c r="P256" s="260"/>
      <c r="Q256" s="260"/>
      <c r="R256" s="260"/>
      <c r="S256" s="260"/>
      <c r="T256" s="259"/>
      <c r="AT256" s="258" t="s">
        <v>117</v>
      </c>
      <c r="AU256" s="258" t="s">
        <v>42</v>
      </c>
      <c r="AV256" s="257" t="s">
        <v>38</v>
      </c>
      <c r="AW256" s="257" t="s">
        <v>19</v>
      </c>
      <c r="AX256" s="257" t="s">
        <v>37</v>
      </c>
      <c r="AY256" s="258" t="s">
        <v>108</v>
      </c>
    </row>
    <row r="257" spans="2:65" s="227" customFormat="1" x14ac:dyDescent="0.3">
      <c r="B257" s="232"/>
      <c r="D257" s="240" t="s">
        <v>117</v>
      </c>
      <c r="E257" s="239" t="s">
        <v>1</v>
      </c>
      <c r="F257" s="238" t="s">
        <v>363</v>
      </c>
      <c r="H257" s="237">
        <v>1</v>
      </c>
      <c r="I257" s="233"/>
      <c r="L257" s="232"/>
      <c r="M257" s="231"/>
      <c r="N257" s="230"/>
      <c r="O257" s="230"/>
      <c r="P257" s="230"/>
      <c r="Q257" s="230"/>
      <c r="R257" s="230"/>
      <c r="S257" s="230"/>
      <c r="T257" s="229"/>
      <c r="AT257" s="228" t="s">
        <v>117</v>
      </c>
      <c r="AU257" s="228" t="s">
        <v>42</v>
      </c>
      <c r="AV257" s="227" t="s">
        <v>42</v>
      </c>
      <c r="AW257" s="227" t="s">
        <v>19</v>
      </c>
      <c r="AX257" s="227" t="s">
        <v>37</v>
      </c>
      <c r="AY257" s="228" t="s">
        <v>108</v>
      </c>
    </row>
    <row r="258" spans="2:65" s="188" customFormat="1" ht="22.5" customHeight="1" x14ac:dyDescent="0.3">
      <c r="B258" s="207"/>
      <c r="C258" s="206" t="s">
        <v>364</v>
      </c>
      <c r="D258" s="206" t="s">
        <v>110</v>
      </c>
      <c r="E258" s="205" t="s">
        <v>365</v>
      </c>
      <c r="F258" s="200" t="s">
        <v>366</v>
      </c>
      <c r="G258" s="204" t="s">
        <v>113</v>
      </c>
      <c r="H258" s="203">
        <v>164.11</v>
      </c>
      <c r="I258" s="202"/>
      <c r="J258" s="201">
        <f>ROUND(I258*H258,2)</f>
        <v>0</v>
      </c>
      <c r="K258" s="200" t="s">
        <v>114</v>
      </c>
      <c r="L258" s="189"/>
      <c r="M258" s="199" t="s">
        <v>1</v>
      </c>
      <c r="N258" s="224" t="s">
        <v>26</v>
      </c>
      <c r="O258" s="223"/>
      <c r="P258" s="222">
        <f>O258*H258</f>
        <v>0</v>
      </c>
      <c r="Q258" s="222">
        <v>3.3579999999999999E-2</v>
      </c>
      <c r="R258" s="222">
        <f>Q258*H258</f>
        <v>5.5108138000000002</v>
      </c>
      <c r="S258" s="222">
        <v>0</v>
      </c>
      <c r="T258" s="221">
        <f>S258*H258</f>
        <v>0</v>
      </c>
      <c r="AR258" s="193" t="s">
        <v>115</v>
      </c>
      <c r="AT258" s="193" t="s">
        <v>110</v>
      </c>
      <c r="AU258" s="193" t="s">
        <v>42</v>
      </c>
      <c r="AY258" s="193" t="s">
        <v>108</v>
      </c>
      <c r="BE258" s="194">
        <f>IF(N258="základní",J258,0)</f>
        <v>0</v>
      </c>
      <c r="BF258" s="194">
        <f>IF(N258="snížená",J258,0)</f>
        <v>0</v>
      </c>
      <c r="BG258" s="194">
        <f>IF(N258="zákl. přenesená",J258,0)</f>
        <v>0</v>
      </c>
      <c r="BH258" s="194">
        <f>IF(N258="sníž. přenesená",J258,0)</f>
        <v>0</v>
      </c>
      <c r="BI258" s="194">
        <f>IF(N258="nulová",J258,0)</f>
        <v>0</v>
      </c>
      <c r="BJ258" s="193" t="s">
        <v>38</v>
      </c>
      <c r="BK258" s="194">
        <f>ROUND(I258*H258,2)</f>
        <v>0</v>
      </c>
      <c r="BL258" s="193" t="s">
        <v>115</v>
      </c>
      <c r="BM258" s="193" t="s">
        <v>367</v>
      </c>
    </row>
    <row r="259" spans="2:65" s="257" customFormat="1" x14ac:dyDescent="0.3">
      <c r="B259" s="262"/>
      <c r="D259" s="236" t="s">
        <v>117</v>
      </c>
      <c r="E259" s="258" t="s">
        <v>1</v>
      </c>
      <c r="F259" s="264" t="s">
        <v>368</v>
      </c>
      <c r="H259" s="258" t="s">
        <v>1</v>
      </c>
      <c r="I259" s="263"/>
      <c r="L259" s="262"/>
      <c r="M259" s="261"/>
      <c r="N259" s="260"/>
      <c r="O259" s="260"/>
      <c r="P259" s="260"/>
      <c r="Q259" s="260"/>
      <c r="R259" s="260"/>
      <c r="S259" s="260"/>
      <c r="T259" s="259"/>
      <c r="AT259" s="258" t="s">
        <v>117</v>
      </c>
      <c r="AU259" s="258" t="s">
        <v>42</v>
      </c>
      <c r="AV259" s="257" t="s">
        <v>38</v>
      </c>
      <c r="AW259" s="257" t="s">
        <v>19</v>
      </c>
      <c r="AX259" s="257" t="s">
        <v>37</v>
      </c>
      <c r="AY259" s="258" t="s">
        <v>108</v>
      </c>
    </row>
    <row r="260" spans="2:65" s="227" customFormat="1" ht="40.5" x14ac:dyDescent="0.3">
      <c r="B260" s="232"/>
      <c r="D260" s="236" t="s">
        <v>117</v>
      </c>
      <c r="E260" s="228" t="s">
        <v>1</v>
      </c>
      <c r="F260" s="235" t="s">
        <v>369</v>
      </c>
      <c r="H260" s="234">
        <v>12.352</v>
      </c>
      <c r="I260" s="233"/>
      <c r="L260" s="232"/>
      <c r="M260" s="231"/>
      <c r="N260" s="230"/>
      <c r="O260" s="230"/>
      <c r="P260" s="230"/>
      <c r="Q260" s="230"/>
      <c r="R260" s="230"/>
      <c r="S260" s="230"/>
      <c r="T260" s="229"/>
      <c r="AT260" s="228" t="s">
        <v>117</v>
      </c>
      <c r="AU260" s="228" t="s">
        <v>42</v>
      </c>
      <c r="AV260" s="227" t="s">
        <v>42</v>
      </c>
      <c r="AW260" s="227" t="s">
        <v>19</v>
      </c>
      <c r="AX260" s="227" t="s">
        <v>37</v>
      </c>
      <c r="AY260" s="228" t="s">
        <v>108</v>
      </c>
    </row>
    <row r="261" spans="2:65" s="227" customFormat="1" ht="40.5" x14ac:dyDescent="0.3">
      <c r="B261" s="232"/>
      <c r="D261" s="236" t="s">
        <v>117</v>
      </c>
      <c r="E261" s="228" t="s">
        <v>1</v>
      </c>
      <c r="F261" s="235" t="s">
        <v>370</v>
      </c>
      <c r="H261" s="234">
        <v>7.4480000000000004</v>
      </c>
      <c r="I261" s="233"/>
      <c r="L261" s="232"/>
      <c r="M261" s="231"/>
      <c r="N261" s="230"/>
      <c r="O261" s="230"/>
      <c r="P261" s="230"/>
      <c r="Q261" s="230"/>
      <c r="R261" s="230"/>
      <c r="S261" s="230"/>
      <c r="T261" s="229"/>
      <c r="AT261" s="228" t="s">
        <v>117</v>
      </c>
      <c r="AU261" s="228" t="s">
        <v>42</v>
      </c>
      <c r="AV261" s="227" t="s">
        <v>42</v>
      </c>
      <c r="AW261" s="227" t="s">
        <v>19</v>
      </c>
      <c r="AX261" s="227" t="s">
        <v>37</v>
      </c>
      <c r="AY261" s="228" t="s">
        <v>108</v>
      </c>
    </row>
    <row r="262" spans="2:65" s="227" customFormat="1" x14ac:dyDescent="0.3">
      <c r="B262" s="232"/>
      <c r="D262" s="236" t="s">
        <v>117</v>
      </c>
      <c r="E262" s="228" t="s">
        <v>1</v>
      </c>
      <c r="F262" s="235" t="s">
        <v>371</v>
      </c>
      <c r="H262" s="234">
        <v>2.3039999999999998</v>
      </c>
      <c r="I262" s="233"/>
      <c r="L262" s="232"/>
      <c r="M262" s="231"/>
      <c r="N262" s="230"/>
      <c r="O262" s="230"/>
      <c r="P262" s="230"/>
      <c r="Q262" s="230"/>
      <c r="R262" s="230"/>
      <c r="S262" s="230"/>
      <c r="T262" s="229"/>
      <c r="AT262" s="228" t="s">
        <v>117</v>
      </c>
      <c r="AU262" s="228" t="s">
        <v>42</v>
      </c>
      <c r="AV262" s="227" t="s">
        <v>42</v>
      </c>
      <c r="AW262" s="227" t="s">
        <v>19</v>
      </c>
      <c r="AX262" s="227" t="s">
        <v>37</v>
      </c>
      <c r="AY262" s="228" t="s">
        <v>108</v>
      </c>
    </row>
    <row r="263" spans="2:65" s="257" customFormat="1" x14ac:dyDescent="0.3">
      <c r="B263" s="262"/>
      <c r="D263" s="236" t="s">
        <v>117</v>
      </c>
      <c r="E263" s="258" t="s">
        <v>1</v>
      </c>
      <c r="F263" s="264" t="s">
        <v>372</v>
      </c>
      <c r="H263" s="258" t="s">
        <v>1</v>
      </c>
      <c r="I263" s="263"/>
      <c r="L263" s="262"/>
      <c r="M263" s="261"/>
      <c r="N263" s="260"/>
      <c r="O263" s="260"/>
      <c r="P263" s="260"/>
      <c r="Q263" s="260"/>
      <c r="R263" s="260"/>
      <c r="S263" s="260"/>
      <c r="T263" s="259"/>
      <c r="AT263" s="258" t="s">
        <v>117</v>
      </c>
      <c r="AU263" s="258" t="s">
        <v>42</v>
      </c>
      <c r="AV263" s="257" t="s">
        <v>38</v>
      </c>
      <c r="AW263" s="257" t="s">
        <v>19</v>
      </c>
      <c r="AX263" s="257" t="s">
        <v>37</v>
      </c>
      <c r="AY263" s="258" t="s">
        <v>108</v>
      </c>
    </row>
    <row r="264" spans="2:65" s="227" customFormat="1" x14ac:dyDescent="0.3">
      <c r="B264" s="232"/>
      <c r="D264" s="236" t="s">
        <v>117</v>
      </c>
      <c r="E264" s="228" t="s">
        <v>1</v>
      </c>
      <c r="F264" s="235" t="s">
        <v>373</v>
      </c>
      <c r="H264" s="234">
        <v>1.752</v>
      </c>
      <c r="I264" s="233"/>
      <c r="L264" s="232"/>
      <c r="M264" s="231"/>
      <c r="N264" s="230"/>
      <c r="O264" s="230"/>
      <c r="P264" s="230"/>
      <c r="Q264" s="230"/>
      <c r="R264" s="230"/>
      <c r="S264" s="230"/>
      <c r="T264" s="229"/>
      <c r="AT264" s="228" t="s">
        <v>117</v>
      </c>
      <c r="AU264" s="228" t="s">
        <v>42</v>
      </c>
      <c r="AV264" s="227" t="s">
        <v>42</v>
      </c>
      <c r="AW264" s="227" t="s">
        <v>19</v>
      </c>
      <c r="AX264" s="227" t="s">
        <v>37</v>
      </c>
      <c r="AY264" s="228" t="s">
        <v>108</v>
      </c>
    </row>
    <row r="265" spans="2:65" s="227" customFormat="1" x14ac:dyDescent="0.3">
      <c r="B265" s="232"/>
      <c r="D265" s="236" t="s">
        <v>117</v>
      </c>
      <c r="E265" s="228" t="s">
        <v>1</v>
      </c>
      <c r="F265" s="235" t="s">
        <v>374</v>
      </c>
      <c r="H265" s="234">
        <v>4.09</v>
      </c>
      <c r="I265" s="233"/>
      <c r="L265" s="232"/>
      <c r="M265" s="231"/>
      <c r="N265" s="230"/>
      <c r="O265" s="230"/>
      <c r="P265" s="230"/>
      <c r="Q265" s="230"/>
      <c r="R265" s="230"/>
      <c r="S265" s="230"/>
      <c r="T265" s="229"/>
      <c r="AT265" s="228" t="s">
        <v>117</v>
      </c>
      <c r="AU265" s="228" t="s">
        <v>42</v>
      </c>
      <c r="AV265" s="227" t="s">
        <v>42</v>
      </c>
      <c r="AW265" s="227" t="s">
        <v>19</v>
      </c>
      <c r="AX265" s="227" t="s">
        <v>37</v>
      </c>
      <c r="AY265" s="228" t="s">
        <v>108</v>
      </c>
    </row>
    <row r="266" spans="2:65" s="227" customFormat="1" x14ac:dyDescent="0.3">
      <c r="B266" s="232"/>
      <c r="D266" s="236" t="s">
        <v>117</v>
      </c>
      <c r="E266" s="228" t="s">
        <v>1</v>
      </c>
      <c r="F266" s="235" t="s">
        <v>375</v>
      </c>
      <c r="H266" s="234">
        <v>8.1219999999999999</v>
      </c>
      <c r="I266" s="233"/>
      <c r="L266" s="232"/>
      <c r="M266" s="231"/>
      <c r="N266" s="230"/>
      <c r="O266" s="230"/>
      <c r="P266" s="230"/>
      <c r="Q266" s="230"/>
      <c r="R266" s="230"/>
      <c r="S266" s="230"/>
      <c r="T266" s="229"/>
      <c r="AT266" s="228" t="s">
        <v>117</v>
      </c>
      <c r="AU266" s="228" t="s">
        <v>42</v>
      </c>
      <c r="AV266" s="227" t="s">
        <v>42</v>
      </c>
      <c r="AW266" s="227" t="s">
        <v>19</v>
      </c>
      <c r="AX266" s="227" t="s">
        <v>37</v>
      </c>
      <c r="AY266" s="228" t="s">
        <v>108</v>
      </c>
    </row>
    <row r="267" spans="2:65" s="227" customFormat="1" x14ac:dyDescent="0.3">
      <c r="B267" s="232"/>
      <c r="D267" s="236" t="s">
        <v>117</v>
      </c>
      <c r="E267" s="228" t="s">
        <v>1</v>
      </c>
      <c r="F267" s="235" t="s">
        <v>376</v>
      </c>
      <c r="H267" s="234">
        <v>1.728</v>
      </c>
      <c r="I267" s="233"/>
      <c r="L267" s="232"/>
      <c r="M267" s="231"/>
      <c r="N267" s="230"/>
      <c r="O267" s="230"/>
      <c r="P267" s="230"/>
      <c r="Q267" s="230"/>
      <c r="R267" s="230"/>
      <c r="S267" s="230"/>
      <c r="T267" s="229"/>
      <c r="AT267" s="228" t="s">
        <v>117</v>
      </c>
      <c r="AU267" s="228" t="s">
        <v>42</v>
      </c>
      <c r="AV267" s="227" t="s">
        <v>42</v>
      </c>
      <c r="AW267" s="227" t="s">
        <v>19</v>
      </c>
      <c r="AX267" s="227" t="s">
        <v>37</v>
      </c>
      <c r="AY267" s="228" t="s">
        <v>108</v>
      </c>
    </row>
    <row r="268" spans="2:65" s="227" customFormat="1" x14ac:dyDescent="0.3">
      <c r="B268" s="232"/>
      <c r="D268" s="236" t="s">
        <v>117</v>
      </c>
      <c r="E268" s="228" t="s">
        <v>1</v>
      </c>
      <c r="F268" s="235" t="s">
        <v>377</v>
      </c>
      <c r="H268" s="234">
        <v>3.5329999999999999</v>
      </c>
      <c r="I268" s="233"/>
      <c r="L268" s="232"/>
      <c r="M268" s="231"/>
      <c r="N268" s="230"/>
      <c r="O268" s="230"/>
      <c r="P268" s="230"/>
      <c r="Q268" s="230"/>
      <c r="R268" s="230"/>
      <c r="S268" s="230"/>
      <c r="T268" s="229"/>
      <c r="AT268" s="228" t="s">
        <v>117</v>
      </c>
      <c r="AU268" s="228" t="s">
        <v>42</v>
      </c>
      <c r="AV268" s="227" t="s">
        <v>42</v>
      </c>
      <c r="AW268" s="227" t="s">
        <v>19</v>
      </c>
      <c r="AX268" s="227" t="s">
        <v>37</v>
      </c>
      <c r="AY268" s="228" t="s">
        <v>108</v>
      </c>
    </row>
    <row r="269" spans="2:65" s="227" customFormat="1" x14ac:dyDescent="0.3">
      <c r="B269" s="232"/>
      <c r="D269" s="236" t="s">
        <v>117</v>
      </c>
      <c r="E269" s="228" t="s">
        <v>1</v>
      </c>
      <c r="F269" s="235" t="s">
        <v>378</v>
      </c>
      <c r="H269" s="234">
        <v>2.0449999999999999</v>
      </c>
      <c r="I269" s="233"/>
      <c r="L269" s="232"/>
      <c r="M269" s="231"/>
      <c r="N269" s="230"/>
      <c r="O269" s="230"/>
      <c r="P269" s="230"/>
      <c r="Q269" s="230"/>
      <c r="R269" s="230"/>
      <c r="S269" s="230"/>
      <c r="T269" s="229"/>
      <c r="AT269" s="228" t="s">
        <v>117</v>
      </c>
      <c r="AU269" s="228" t="s">
        <v>42</v>
      </c>
      <c r="AV269" s="227" t="s">
        <v>42</v>
      </c>
      <c r="AW269" s="227" t="s">
        <v>19</v>
      </c>
      <c r="AX269" s="227" t="s">
        <v>37</v>
      </c>
      <c r="AY269" s="228" t="s">
        <v>108</v>
      </c>
    </row>
    <row r="270" spans="2:65" s="227" customFormat="1" x14ac:dyDescent="0.3">
      <c r="B270" s="232"/>
      <c r="D270" s="236" t="s">
        <v>117</v>
      </c>
      <c r="E270" s="228" t="s">
        <v>1</v>
      </c>
      <c r="F270" s="235" t="s">
        <v>379</v>
      </c>
      <c r="H270" s="234">
        <v>3.4940000000000002</v>
      </c>
      <c r="I270" s="233"/>
      <c r="L270" s="232"/>
      <c r="M270" s="231"/>
      <c r="N270" s="230"/>
      <c r="O270" s="230"/>
      <c r="P270" s="230"/>
      <c r="Q270" s="230"/>
      <c r="R270" s="230"/>
      <c r="S270" s="230"/>
      <c r="T270" s="229"/>
      <c r="AT270" s="228" t="s">
        <v>117</v>
      </c>
      <c r="AU270" s="228" t="s">
        <v>42</v>
      </c>
      <c r="AV270" s="227" t="s">
        <v>42</v>
      </c>
      <c r="AW270" s="227" t="s">
        <v>19</v>
      </c>
      <c r="AX270" s="227" t="s">
        <v>37</v>
      </c>
      <c r="AY270" s="228" t="s">
        <v>108</v>
      </c>
    </row>
    <row r="271" spans="2:65" s="227" customFormat="1" x14ac:dyDescent="0.3">
      <c r="B271" s="232"/>
      <c r="D271" s="236" t="s">
        <v>117</v>
      </c>
      <c r="E271" s="228" t="s">
        <v>1</v>
      </c>
      <c r="F271" s="235" t="s">
        <v>380</v>
      </c>
      <c r="H271" s="234">
        <v>1.9870000000000001</v>
      </c>
      <c r="I271" s="233"/>
      <c r="L271" s="232"/>
      <c r="M271" s="231"/>
      <c r="N271" s="230"/>
      <c r="O271" s="230"/>
      <c r="P271" s="230"/>
      <c r="Q271" s="230"/>
      <c r="R271" s="230"/>
      <c r="S271" s="230"/>
      <c r="T271" s="229"/>
      <c r="AT271" s="228" t="s">
        <v>117</v>
      </c>
      <c r="AU271" s="228" t="s">
        <v>42</v>
      </c>
      <c r="AV271" s="227" t="s">
        <v>42</v>
      </c>
      <c r="AW271" s="227" t="s">
        <v>19</v>
      </c>
      <c r="AX271" s="227" t="s">
        <v>37</v>
      </c>
      <c r="AY271" s="228" t="s">
        <v>108</v>
      </c>
    </row>
    <row r="272" spans="2:65" s="227" customFormat="1" x14ac:dyDescent="0.3">
      <c r="B272" s="232"/>
      <c r="D272" s="236" t="s">
        <v>117</v>
      </c>
      <c r="E272" s="228" t="s">
        <v>1</v>
      </c>
      <c r="F272" s="235" t="s">
        <v>381</v>
      </c>
      <c r="H272" s="234">
        <v>2.0449999999999999</v>
      </c>
      <c r="I272" s="233"/>
      <c r="L272" s="232"/>
      <c r="M272" s="231"/>
      <c r="N272" s="230"/>
      <c r="O272" s="230"/>
      <c r="P272" s="230"/>
      <c r="Q272" s="230"/>
      <c r="R272" s="230"/>
      <c r="S272" s="230"/>
      <c r="T272" s="229"/>
      <c r="AT272" s="228" t="s">
        <v>117</v>
      </c>
      <c r="AU272" s="228" t="s">
        <v>42</v>
      </c>
      <c r="AV272" s="227" t="s">
        <v>42</v>
      </c>
      <c r="AW272" s="227" t="s">
        <v>19</v>
      </c>
      <c r="AX272" s="227" t="s">
        <v>37</v>
      </c>
      <c r="AY272" s="228" t="s">
        <v>108</v>
      </c>
    </row>
    <row r="273" spans="2:51" s="227" customFormat="1" x14ac:dyDescent="0.3">
      <c r="B273" s="232"/>
      <c r="D273" s="236" t="s">
        <v>117</v>
      </c>
      <c r="E273" s="228" t="s">
        <v>1</v>
      </c>
      <c r="F273" s="235" t="s">
        <v>382</v>
      </c>
      <c r="H273" s="234">
        <v>2.0739999999999998</v>
      </c>
      <c r="I273" s="233"/>
      <c r="L273" s="232"/>
      <c r="M273" s="231"/>
      <c r="N273" s="230"/>
      <c r="O273" s="230"/>
      <c r="P273" s="230"/>
      <c r="Q273" s="230"/>
      <c r="R273" s="230"/>
      <c r="S273" s="230"/>
      <c r="T273" s="229"/>
      <c r="AT273" s="228" t="s">
        <v>117</v>
      </c>
      <c r="AU273" s="228" t="s">
        <v>42</v>
      </c>
      <c r="AV273" s="227" t="s">
        <v>42</v>
      </c>
      <c r="AW273" s="227" t="s">
        <v>19</v>
      </c>
      <c r="AX273" s="227" t="s">
        <v>37</v>
      </c>
      <c r="AY273" s="228" t="s">
        <v>108</v>
      </c>
    </row>
    <row r="274" spans="2:51" s="227" customFormat="1" x14ac:dyDescent="0.3">
      <c r="B274" s="232"/>
      <c r="D274" s="236" t="s">
        <v>117</v>
      </c>
      <c r="E274" s="228" t="s">
        <v>1</v>
      </c>
      <c r="F274" s="235" t="s">
        <v>383</v>
      </c>
      <c r="H274" s="234">
        <v>2.0499999999999998</v>
      </c>
      <c r="I274" s="233"/>
      <c r="L274" s="232"/>
      <c r="M274" s="231"/>
      <c r="N274" s="230"/>
      <c r="O274" s="230"/>
      <c r="P274" s="230"/>
      <c r="Q274" s="230"/>
      <c r="R274" s="230"/>
      <c r="S274" s="230"/>
      <c r="T274" s="229"/>
      <c r="AT274" s="228" t="s">
        <v>117</v>
      </c>
      <c r="AU274" s="228" t="s">
        <v>42</v>
      </c>
      <c r="AV274" s="227" t="s">
        <v>42</v>
      </c>
      <c r="AW274" s="227" t="s">
        <v>19</v>
      </c>
      <c r="AX274" s="227" t="s">
        <v>37</v>
      </c>
      <c r="AY274" s="228" t="s">
        <v>108</v>
      </c>
    </row>
    <row r="275" spans="2:51" s="227" customFormat="1" x14ac:dyDescent="0.3">
      <c r="B275" s="232"/>
      <c r="D275" s="236" t="s">
        <v>117</v>
      </c>
      <c r="E275" s="228" t="s">
        <v>1</v>
      </c>
      <c r="F275" s="235" t="s">
        <v>384</v>
      </c>
      <c r="H275" s="234">
        <v>2.0259999999999998</v>
      </c>
      <c r="I275" s="233"/>
      <c r="L275" s="232"/>
      <c r="M275" s="231"/>
      <c r="N275" s="230"/>
      <c r="O275" s="230"/>
      <c r="P275" s="230"/>
      <c r="Q275" s="230"/>
      <c r="R275" s="230"/>
      <c r="S275" s="230"/>
      <c r="T275" s="229"/>
      <c r="AT275" s="228" t="s">
        <v>117</v>
      </c>
      <c r="AU275" s="228" t="s">
        <v>42</v>
      </c>
      <c r="AV275" s="227" t="s">
        <v>42</v>
      </c>
      <c r="AW275" s="227" t="s">
        <v>19</v>
      </c>
      <c r="AX275" s="227" t="s">
        <v>37</v>
      </c>
      <c r="AY275" s="228" t="s">
        <v>108</v>
      </c>
    </row>
    <row r="276" spans="2:51" s="227" customFormat="1" x14ac:dyDescent="0.3">
      <c r="B276" s="232"/>
      <c r="D276" s="236" t="s">
        <v>117</v>
      </c>
      <c r="E276" s="228" t="s">
        <v>1</v>
      </c>
      <c r="F276" s="235" t="s">
        <v>385</v>
      </c>
      <c r="H276" s="234">
        <v>2.39</v>
      </c>
      <c r="I276" s="233"/>
      <c r="L276" s="232"/>
      <c r="M276" s="231"/>
      <c r="N276" s="230"/>
      <c r="O276" s="230"/>
      <c r="P276" s="230"/>
      <c r="Q276" s="230"/>
      <c r="R276" s="230"/>
      <c r="S276" s="230"/>
      <c r="T276" s="229"/>
      <c r="AT276" s="228" t="s">
        <v>117</v>
      </c>
      <c r="AU276" s="228" t="s">
        <v>42</v>
      </c>
      <c r="AV276" s="227" t="s">
        <v>42</v>
      </c>
      <c r="AW276" s="227" t="s">
        <v>19</v>
      </c>
      <c r="AX276" s="227" t="s">
        <v>37</v>
      </c>
      <c r="AY276" s="228" t="s">
        <v>108</v>
      </c>
    </row>
    <row r="277" spans="2:51" s="227" customFormat="1" x14ac:dyDescent="0.3">
      <c r="B277" s="232"/>
      <c r="D277" s="236" t="s">
        <v>117</v>
      </c>
      <c r="E277" s="228" t="s">
        <v>1</v>
      </c>
      <c r="F277" s="235" t="s">
        <v>386</v>
      </c>
      <c r="H277" s="234">
        <v>19.391999999999999</v>
      </c>
      <c r="I277" s="233"/>
      <c r="L277" s="232"/>
      <c r="M277" s="231"/>
      <c r="N277" s="230"/>
      <c r="O277" s="230"/>
      <c r="P277" s="230"/>
      <c r="Q277" s="230"/>
      <c r="R277" s="230"/>
      <c r="S277" s="230"/>
      <c r="T277" s="229"/>
      <c r="AT277" s="228" t="s">
        <v>117</v>
      </c>
      <c r="AU277" s="228" t="s">
        <v>42</v>
      </c>
      <c r="AV277" s="227" t="s">
        <v>42</v>
      </c>
      <c r="AW277" s="227" t="s">
        <v>19</v>
      </c>
      <c r="AX277" s="227" t="s">
        <v>37</v>
      </c>
      <c r="AY277" s="228" t="s">
        <v>108</v>
      </c>
    </row>
    <row r="278" spans="2:51" s="227" customFormat="1" x14ac:dyDescent="0.3">
      <c r="B278" s="232"/>
      <c r="D278" s="236" t="s">
        <v>117</v>
      </c>
      <c r="E278" s="228" t="s">
        <v>1</v>
      </c>
      <c r="F278" s="235" t="s">
        <v>387</v>
      </c>
      <c r="H278" s="234">
        <v>0.79200000000000004</v>
      </c>
      <c r="I278" s="233"/>
      <c r="L278" s="232"/>
      <c r="M278" s="231"/>
      <c r="N278" s="230"/>
      <c r="O278" s="230"/>
      <c r="P278" s="230"/>
      <c r="Q278" s="230"/>
      <c r="R278" s="230"/>
      <c r="S278" s="230"/>
      <c r="T278" s="229"/>
      <c r="AT278" s="228" t="s">
        <v>117</v>
      </c>
      <c r="AU278" s="228" t="s">
        <v>42</v>
      </c>
      <c r="AV278" s="227" t="s">
        <v>42</v>
      </c>
      <c r="AW278" s="227" t="s">
        <v>19</v>
      </c>
      <c r="AX278" s="227" t="s">
        <v>37</v>
      </c>
      <c r="AY278" s="228" t="s">
        <v>108</v>
      </c>
    </row>
    <row r="279" spans="2:51" s="257" customFormat="1" x14ac:dyDescent="0.3">
      <c r="B279" s="262"/>
      <c r="D279" s="236" t="s">
        <v>117</v>
      </c>
      <c r="E279" s="258" t="s">
        <v>1</v>
      </c>
      <c r="F279" s="264" t="s">
        <v>388</v>
      </c>
      <c r="H279" s="258" t="s">
        <v>1</v>
      </c>
      <c r="I279" s="263"/>
      <c r="L279" s="262"/>
      <c r="M279" s="261"/>
      <c r="N279" s="260"/>
      <c r="O279" s="260"/>
      <c r="P279" s="260"/>
      <c r="Q279" s="260"/>
      <c r="R279" s="260"/>
      <c r="S279" s="260"/>
      <c r="T279" s="259"/>
      <c r="AT279" s="258" t="s">
        <v>117</v>
      </c>
      <c r="AU279" s="258" t="s">
        <v>42</v>
      </c>
      <c r="AV279" s="257" t="s">
        <v>38</v>
      </c>
      <c r="AW279" s="257" t="s">
        <v>19</v>
      </c>
      <c r="AX279" s="257" t="s">
        <v>37</v>
      </c>
      <c r="AY279" s="258" t="s">
        <v>108</v>
      </c>
    </row>
    <row r="280" spans="2:51" s="227" customFormat="1" x14ac:dyDescent="0.3">
      <c r="B280" s="232"/>
      <c r="D280" s="236" t="s">
        <v>117</v>
      </c>
      <c r="E280" s="228" t="s">
        <v>1</v>
      </c>
      <c r="F280" s="235" t="s">
        <v>389</v>
      </c>
      <c r="H280" s="234">
        <v>7.008</v>
      </c>
      <c r="I280" s="233"/>
      <c r="L280" s="232"/>
      <c r="M280" s="231"/>
      <c r="N280" s="230"/>
      <c r="O280" s="230"/>
      <c r="P280" s="230"/>
      <c r="Q280" s="230"/>
      <c r="R280" s="230"/>
      <c r="S280" s="230"/>
      <c r="T280" s="229"/>
      <c r="AT280" s="228" t="s">
        <v>117</v>
      </c>
      <c r="AU280" s="228" t="s">
        <v>42</v>
      </c>
      <c r="AV280" s="227" t="s">
        <v>42</v>
      </c>
      <c r="AW280" s="227" t="s">
        <v>19</v>
      </c>
      <c r="AX280" s="227" t="s">
        <v>37</v>
      </c>
      <c r="AY280" s="228" t="s">
        <v>108</v>
      </c>
    </row>
    <row r="281" spans="2:51" s="227" customFormat="1" x14ac:dyDescent="0.3">
      <c r="B281" s="232"/>
      <c r="D281" s="236" t="s">
        <v>117</v>
      </c>
      <c r="E281" s="228" t="s">
        <v>1</v>
      </c>
      <c r="F281" s="235" t="s">
        <v>390</v>
      </c>
      <c r="H281" s="234">
        <v>16.242999999999999</v>
      </c>
      <c r="I281" s="233"/>
      <c r="L281" s="232"/>
      <c r="M281" s="231"/>
      <c r="N281" s="230"/>
      <c r="O281" s="230"/>
      <c r="P281" s="230"/>
      <c r="Q281" s="230"/>
      <c r="R281" s="230"/>
      <c r="S281" s="230"/>
      <c r="T281" s="229"/>
      <c r="AT281" s="228" t="s">
        <v>117</v>
      </c>
      <c r="AU281" s="228" t="s">
        <v>42</v>
      </c>
      <c r="AV281" s="227" t="s">
        <v>42</v>
      </c>
      <c r="AW281" s="227" t="s">
        <v>19</v>
      </c>
      <c r="AX281" s="227" t="s">
        <v>37</v>
      </c>
      <c r="AY281" s="228" t="s">
        <v>108</v>
      </c>
    </row>
    <row r="282" spans="2:51" s="227" customFormat="1" x14ac:dyDescent="0.3">
      <c r="B282" s="232"/>
      <c r="D282" s="236" t="s">
        <v>117</v>
      </c>
      <c r="E282" s="228" t="s">
        <v>1</v>
      </c>
      <c r="F282" s="235" t="s">
        <v>391</v>
      </c>
      <c r="H282" s="234">
        <v>2.3140000000000001</v>
      </c>
      <c r="I282" s="233"/>
      <c r="L282" s="232"/>
      <c r="M282" s="231"/>
      <c r="N282" s="230"/>
      <c r="O282" s="230"/>
      <c r="P282" s="230"/>
      <c r="Q282" s="230"/>
      <c r="R282" s="230"/>
      <c r="S282" s="230"/>
      <c r="T282" s="229"/>
      <c r="AT282" s="228" t="s">
        <v>117</v>
      </c>
      <c r="AU282" s="228" t="s">
        <v>42</v>
      </c>
      <c r="AV282" s="227" t="s">
        <v>42</v>
      </c>
      <c r="AW282" s="227" t="s">
        <v>19</v>
      </c>
      <c r="AX282" s="227" t="s">
        <v>37</v>
      </c>
      <c r="AY282" s="228" t="s">
        <v>108</v>
      </c>
    </row>
    <row r="283" spans="2:51" s="227" customFormat="1" x14ac:dyDescent="0.3">
      <c r="B283" s="232"/>
      <c r="D283" s="236" t="s">
        <v>117</v>
      </c>
      <c r="E283" s="228" t="s">
        <v>1</v>
      </c>
      <c r="F283" s="235" t="s">
        <v>392</v>
      </c>
      <c r="H283" s="234">
        <v>2.069</v>
      </c>
      <c r="I283" s="233"/>
      <c r="L283" s="232"/>
      <c r="M283" s="231"/>
      <c r="N283" s="230"/>
      <c r="O283" s="230"/>
      <c r="P283" s="230"/>
      <c r="Q283" s="230"/>
      <c r="R283" s="230"/>
      <c r="S283" s="230"/>
      <c r="T283" s="229"/>
      <c r="AT283" s="228" t="s">
        <v>117</v>
      </c>
      <c r="AU283" s="228" t="s">
        <v>42</v>
      </c>
      <c r="AV283" s="227" t="s">
        <v>42</v>
      </c>
      <c r="AW283" s="227" t="s">
        <v>19</v>
      </c>
      <c r="AX283" s="227" t="s">
        <v>37</v>
      </c>
      <c r="AY283" s="228" t="s">
        <v>108</v>
      </c>
    </row>
    <row r="284" spans="2:51" s="227" customFormat="1" x14ac:dyDescent="0.3">
      <c r="B284" s="232"/>
      <c r="D284" s="236" t="s">
        <v>117</v>
      </c>
      <c r="E284" s="228" t="s">
        <v>1</v>
      </c>
      <c r="F284" s="235" t="s">
        <v>385</v>
      </c>
      <c r="H284" s="234">
        <v>2.39</v>
      </c>
      <c r="I284" s="233"/>
      <c r="L284" s="232"/>
      <c r="M284" s="231"/>
      <c r="N284" s="230"/>
      <c r="O284" s="230"/>
      <c r="P284" s="230"/>
      <c r="Q284" s="230"/>
      <c r="R284" s="230"/>
      <c r="S284" s="230"/>
      <c r="T284" s="229"/>
      <c r="AT284" s="228" t="s">
        <v>117</v>
      </c>
      <c r="AU284" s="228" t="s">
        <v>42</v>
      </c>
      <c r="AV284" s="227" t="s">
        <v>42</v>
      </c>
      <c r="AW284" s="227" t="s">
        <v>19</v>
      </c>
      <c r="AX284" s="227" t="s">
        <v>37</v>
      </c>
      <c r="AY284" s="228" t="s">
        <v>108</v>
      </c>
    </row>
    <row r="285" spans="2:51" s="227" customFormat="1" x14ac:dyDescent="0.3">
      <c r="B285" s="232"/>
      <c r="D285" s="236" t="s">
        <v>117</v>
      </c>
      <c r="E285" s="228" t="s">
        <v>1</v>
      </c>
      <c r="F285" s="235" t="s">
        <v>393</v>
      </c>
      <c r="H285" s="234">
        <v>3.331</v>
      </c>
      <c r="I285" s="233"/>
      <c r="L285" s="232"/>
      <c r="M285" s="231"/>
      <c r="N285" s="230"/>
      <c r="O285" s="230"/>
      <c r="P285" s="230"/>
      <c r="Q285" s="230"/>
      <c r="R285" s="230"/>
      <c r="S285" s="230"/>
      <c r="T285" s="229"/>
      <c r="AT285" s="228" t="s">
        <v>117</v>
      </c>
      <c r="AU285" s="228" t="s">
        <v>42</v>
      </c>
      <c r="AV285" s="227" t="s">
        <v>42</v>
      </c>
      <c r="AW285" s="227" t="s">
        <v>19</v>
      </c>
      <c r="AX285" s="227" t="s">
        <v>37</v>
      </c>
      <c r="AY285" s="228" t="s">
        <v>108</v>
      </c>
    </row>
    <row r="286" spans="2:51" s="227" customFormat="1" x14ac:dyDescent="0.3">
      <c r="B286" s="232"/>
      <c r="D286" s="236" t="s">
        <v>117</v>
      </c>
      <c r="E286" s="228" t="s">
        <v>1</v>
      </c>
      <c r="F286" s="235" t="s">
        <v>394</v>
      </c>
      <c r="H286" s="234">
        <v>2.0640000000000001</v>
      </c>
      <c r="I286" s="233"/>
      <c r="L286" s="232"/>
      <c r="M286" s="231"/>
      <c r="N286" s="230"/>
      <c r="O286" s="230"/>
      <c r="P286" s="230"/>
      <c r="Q286" s="230"/>
      <c r="R286" s="230"/>
      <c r="S286" s="230"/>
      <c r="T286" s="229"/>
      <c r="AT286" s="228" t="s">
        <v>117</v>
      </c>
      <c r="AU286" s="228" t="s">
        <v>42</v>
      </c>
      <c r="AV286" s="227" t="s">
        <v>42</v>
      </c>
      <c r="AW286" s="227" t="s">
        <v>19</v>
      </c>
      <c r="AX286" s="227" t="s">
        <v>37</v>
      </c>
      <c r="AY286" s="228" t="s">
        <v>108</v>
      </c>
    </row>
    <row r="287" spans="2:51" s="227" customFormat="1" x14ac:dyDescent="0.3">
      <c r="B287" s="232"/>
      <c r="D287" s="236" t="s">
        <v>117</v>
      </c>
      <c r="E287" s="228" t="s">
        <v>1</v>
      </c>
      <c r="F287" s="235" t="s">
        <v>395</v>
      </c>
      <c r="H287" s="234">
        <v>2.3620000000000001</v>
      </c>
      <c r="I287" s="233"/>
      <c r="L287" s="232"/>
      <c r="M287" s="231"/>
      <c r="N287" s="230"/>
      <c r="O287" s="230"/>
      <c r="P287" s="230"/>
      <c r="Q287" s="230"/>
      <c r="R287" s="230"/>
      <c r="S287" s="230"/>
      <c r="T287" s="229"/>
      <c r="AT287" s="228" t="s">
        <v>117</v>
      </c>
      <c r="AU287" s="228" t="s">
        <v>42</v>
      </c>
      <c r="AV287" s="227" t="s">
        <v>42</v>
      </c>
      <c r="AW287" s="227" t="s">
        <v>19</v>
      </c>
      <c r="AX287" s="227" t="s">
        <v>37</v>
      </c>
      <c r="AY287" s="228" t="s">
        <v>108</v>
      </c>
    </row>
    <row r="288" spans="2:51" s="227" customFormat="1" x14ac:dyDescent="0.3">
      <c r="B288" s="232"/>
      <c r="D288" s="236" t="s">
        <v>117</v>
      </c>
      <c r="E288" s="228" t="s">
        <v>1</v>
      </c>
      <c r="F288" s="235" t="s">
        <v>396</v>
      </c>
      <c r="H288" s="234">
        <v>0.99399999999999999</v>
      </c>
      <c r="I288" s="233"/>
      <c r="L288" s="232"/>
      <c r="M288" s="231"/>
      <c r="N288" s="230"/>
      <c r="O288" s="230"/>
      <c r="P288" s="230"/>
      <c r="Q288" s="230"/>
      <c r="R288" s="230"/>
      <c r="S288" s="230"/>
      <c r="T288" s="229"/>
      <c r="AT288" s="228" t="s">
        <v>117</v>
      </c>
      <c r="AU288" s="228" t="s">
        <v>42</v>
      </c>
      <c r="AV288" s="227" t="s">
        <v>42</v>
      </c>
      <c r="AW288" s="227" t="s">
        <v>19</v>
      </c>
      <c r="AX288" s="227" t="s">
        <v>37</v>
      </c>
      <c r="AY288" s="228" t="s">
        <v>108</v>
      </c>
    </row>
    <row r="289" spans="2:65" s="227" customFormat="1" x14ac:dyDescent="0.3">
      <c r="B289" s="232"/>
      <c r="D289" s="236" t="s">
        <v>117</v>
      </c>
      <c r="E289" s="228" t="s">
        <v>1</v>
      </c>
      <c r="F289" s="235" t="s">
        <v>397</v>
      </c>
      <c r="H289" s="234">
        <v>19.007999999999999</v>
      </c>
      <c r="I289" s="233"/>
      <c r="L289" s="232"/>
      <c r="M289" s="231"/>
      <c r="N289" s="230"/>
      <c r="O289" s="230"/>
      <c r="P289" s="230"/>
      <c r="Q289" s="230"/>
      <c r="R289" s="230"/>
      <c r="S289" s="230"/>
      <c r="T289" s="229"/>
      <c r="AT289" s="228" t="s">
        <v>117</v>
      </c>
      <c r="AU289" s="228" t="s">
        <v>42</v>
      </c>
      <c r="AV289" s="227" t="s">
        <v>42</v>
      </c>
      <c r="AW289" s="227" t="s">
        <v>19</v>
      </c>
      <c r="AX289" s="227" t="s">
        <v>37</v>
      </c>
      <c r="AY289" s="228" t="s">
        <v>108</v>
      </c>
    </row>
    <row r="290" spans="2:65" s="227" customFormat="1" x14ac:dyDescent="0.3">
      <c r="B290" s="232"/>
      <c r="D290" s="236" t="s">
        <v>117</v>
      </c>
      <c r="E290" s="228" t="s">
        <v>1</v>
      </c>
      <c r="F290" s="235" t="s">
        <v>398</v>
      </c>
      <c r="H290" s="234">
        <v>5.7220000000000004</v>
      </c>
      <c r="I290" s="233"/>
      <c r="L290" s="232"/>
      <c r="M290" s="231"/>
      <c r="N290" s="230"/>
      <c r="O290" s="230"/>
      <c r="P290" s="230"/>
      <c r="Q290" s="230"/>
      <c r="R290" s="230"/>
      <c r="S290" s="230"/>
      <c r="T290" s="229"/>
      <c r="AT290" s="228" t="s">
        <v>117</v>
      </c>
      <c r="AU290" s="228" t="s">
        <v>42</v>
      </c>
      <c r="AV290" s="227" t="s">
        <v>42</v>
      </c>
      <c r="AW290" s="227" t="s">
        <v>19</v>
      </c>
      <c r="AX290" s="227" t="s">
        <v>37</v>
      </c>
      <c r="AY290" s="228" t="s">
        <v>108</v>
      </c>
    </row>
    <row r="291" spans="2:65" s="227" customFormat="1" x14ac:dyDescent="0.3">
      <c r="B291" s="232"/>
      <c r="D291" s="236" t="s">
        <v>117</v>
      </c>
      <c r="E291" s="228" t="s">
        <v>1</v>
      </c>
      <c r="F291" s="235" t="s">
        <v>399</v>
      </c>
      <c r="H291" s="234">
        <v>5.6740000000000004</v>
      </c>
      <c r="I291" s="233"/>
      <c r="L291" s="232"/>
      <c r="M291" s="231"/>
      <c r="N291" s="230"/>
      <c r="O291" s="230"/>
      <c r="P291" s="230"/>
      <c r="Q291" s="230"/>
      <c r="R291" s="230"/>
      <c r="S291" s="230"/>
      <c r="T291" s="229"/>
      <c r="AT291" s="228" t="s">
        <v>117</v>
      </c>
      <c r="AU291" s="228" t="s">
        <v>42</v>
      </c>
      <c r="AV291" s="227" t="s">
        <v>42</v>
      </c>
      <c r="AW291" s="227" t="s">
        <v>19</v>
      </c>
      <c r="AX291" s="227" t="s">
        <v>37</v>
      </c>
      <c r="AY291" s="228" t="s">
        <v>108</v>
      </c>
    </row>
    <row r="292" spans="2:65" s="227" customFormat="1" x14ac:dyDescent="0.3">
      <c r="B292" s="232"/>
      <c r="D292" s="236" t="s">
        <v>117</v>
      </c>
      <c r="E292" s="228" t="s">
        <v>1</v>
      </c>
      <c r="F292" s="235" t="s">
        <v>400</v>
      </c>
      <c r="H292" s="234">
        <v>1.9870000000000001</v>
      </c>
      <c r="I292" s="233"/>
      <c r="L292" s="232"/>
      <c r="M292" s="231"/>
      <c r="N292" s="230"/>
      <c r="O292" s="230"/>
      <c r="P292" s="230"/>
      <c r="Q292" s="230"/>
      <c r="R292" s="230"/>
      <c r="S292" s="230"/>
      <c r="T292" s="229"/>
      <c r="AT292" s="228" t="s">
        <v>117</v>
      </c>
      <c r="AU292" s="228" t="s">
        <v>42</v>
      </c>
      <c r="AV292" s="227" t="s">
        <v>42</v>
      </c>
      <c r="AW292" s="227" t="s">
        <v>19</v>
      </c>
      <c r="AX292" s="227" t="s">
        <v>37</v>
      </c>
      <c r="AY292" s="228" t="s">
        <v>108</v>
      </c>
    </row>
    <row r="293" spans="2:65" s="227" customFormat="1" x14ac:dyDescent="0.3">
      <c r="B293" s="232"/>
      <c r="D293" s="240" t="s">
        <v>117</v>
      </c>
      <c r="E293" s="239" t="s">
        <v>1</v>
      </c>
      <c r="F293" s="238" t="s">
        <v>401</v>
      </c>
      <c r="H293" s="237">
        <v>13.32</v>
      </c>
      <c r="I293" s="233"/>
      <c r="L293" s="232"/>
      <c r="M293" s="231"/>
      <c r="N293" s="230"/>
      <c r="O293" s="230"/>
      <c r="P293" s="230"/>
      <c r="Q293" s="230"/>
      <c r="R293" s="230"/>
      <c r="S293" s="230"/>
      <c r="T293" s="229"/>
      <c r="AT293" s="228" t="s">
        <v>117</v>
      </c>
      <c r="AU293" s="228" t="s">
        <v>42</v>
      </c>
      <c r="AV293" s="227" t="s">
        <v>42</v>
      </c>
      <c r="AW293" s="227" t="s">
        <v>19</v>
      </c>
      <c r="AX293" s="227" t="s">
        <v>37</v>
      </c>
      <c r="AY293" s="228" t="s">
        <v>108</v>
      </c>
    </row>
    <row r="294" spans="2:65" s="188" customFormat="1" ht="22.5" customHeight="1" x14ac:dyDescent="0.3">
      <c r="B294" s="207"/>
      <c r="C294" s="206" t="s">
        <v>402</v>
      </c>
      <c r="D294" s="206" t="s">
        <v>110</v>
      </c>
      <c r="E294" s="205" t="s">
        <v>403</v>
      </c>
      <c r="F294" s="200" t="s">
        <v>404</v>
      </c>
      <c r="G294" s="204" t="s">
        <v>113</v>
      </c>
      <c r="H294" s="203">
        <v>128.947</v>
      </c>
      <c r="I294" s="202"/>
      <c r="J294" s="201">
        <f>ROUND(I294*H294,2)</f>
        <v>0</v>
      </c>
      <c r="K294" s="200" t="s">
        <v>1</v>
      </c>
      <c r="L294" s="189"/>
      <c r="M294" s="199" t="s">
        <v>1</v>
      </c>
      <c r="N294" s="224" t="s">
        <v>26</v>
      </c>
      <c r="O294" s="223"/>
      <c r="P294" s="222">
        <f>O294*H294</f>
        <v>0</v>
      </c>
      <c r="Q294" s="222">
        <v>1.2E-4</v>
      </c>
      <c r="R294" s="222">
        <f>Q294*H294</f>
        <v>1.547364E-2</v>
      </c>
      <c r="S294" s="222">
        <v>0</v>
      </c>
      <c r="T294" s="221">
        <f>S294*H294</f>
        <v>0</v>
      </c>
      <c r="AR294" s="193" t="s">
        <v>115</v>
      </c>
      <c r="AT294" s="193" t="s">
        <v>110</v>
      </c>
      <c r="AU294" s="193" t="s">
        <v>42</v>
      </c>
      <c r="AY294" s="193" t="s">
        <v>108</v>
      </c>
      <c r="BE294" s="194">
        <f>IF(N294="základní",J294,0)</f>
        <v>0</v>
      </c>
      <c r="BF294" s="194">
        <f>IF(N294="snížená",J294,0)</f>
        <v>0</v>
      </c>
      <c r="BG294" s="194">
        <f>IF(N294="zákl. přenesená",J294,0)</f>
        <v>0</v>
      </c>
      <c r="BH294" s="194">
        <f>IF(N294="sníž. přenesená",J294,0)</f>
        <v>0</v>
      </c>
      <c r="BI294" s="194">
        <f>IF(N294="nulová",J294,0)</f>
        <v>0</v>
      </c>
      <c r="BJ294" s="193" t="s">
        <v>38</v>
      </c>
      <c r="BK294" s="194">
        <f>ROUND(I294*H294,2)</f>
        <v>0</v>
      </c>
      <c r="BL294" s="193" t="s">
        <v>115</v>
      </c>
      <c r="BM294" s="193" t="s">
        <v>405</v>
      </c>
    </row>
    <row r="295" spans="2:65" s="227" customFormat="1" x14ac:dyDescent="0.3">
      <c r="B295" s="232"/>
      <c r="D295" s="236" t="s">
        <v>117</v>
      </c>
      <c r="E295" s="228" t="s">
        <v>1</v>
      </c>
      <c r="F295" s="235" t="s">
        <v>406</v>
      </c>
      <c r="H295" s="234">
        <v>108.81100000000001</v>
      </c>
      <c r="I295" s="233"/>
      <c r="L295" s="232"/>
      <c r="M295" s="231"/>
      <c r="N295" s="230"/>
      <c r="O295" s="230"/>
      <c r="P295" s="230"/>
      <c r="Q295" s="230"/>
      <c r="R295" s="230"/>
      <c r="S295" s="230"/>
      <c r="T295" s="229"/>
      <c r="AT295" s="228" t="s">
        <v>117</v>
      </c>
      <c r="AU295" s="228" t="s">
        <v>42</v>
      </c>
      <c r="AV295" s="227" t="s">
        <v>42</v>
      </c>
      <c r="AW295" s="227" t="s">
        <v>19</v>
      </c>
      <c r="AX295" s="227" t="s">
        <v>37</v>
      </c>
      <c r="AY295" s="228" t="s">
        <v>108</v>
      </c>
    </row>
    <row r="296" spans="2:65" s="227" customFormat="1" x14ac:dyDescent="0.3">
      <c r="B296" s="232"/>
      <c r="D296" s="236" t="s">
        <v>117</v>
      </c>
      <c r="E296" s="228" t="s">
        <v>1</v>
      </c>
      <c r="F296" s="235" t="s">
        <v>407</v>
      </c>
      <c r="H296" s="234">
        <v>20.135999999999999</v>
      </c>
      <c r="I296" s="233"/>
      <c r="L296" s="232"/>
      <c r="M296" s="231"/>
      <c r="N296" s="230"/>
      <c r="O296" s="230"/>
      <c r="P296" s="230"/>
      <c r="Q296" s="230"/>
      <c r="R296" s="230"/>
      <c r="S296" s="230"/>
      <c r="T296" s="229"/>
      <c r="AT296" s="228" t="s">
        <v>117</v>
      </c>
      <c r="AU296" s="228" t="s">
        <v>42</v>
      </c>
      <c r="AV296" s="227" t="s">
        <v>42</v>
      </c>
      <c r="AW296" s="227" t="s">
        <v>19</v>
      </c>
      <c r="AX296" s="227" t="s">
        <v>37</v>
      </c>
      <c r="AY296" s="228" t="s">
        <v>108</v>
      </c>
    </row>
    <row r="297" spans="2:65" s="208" customFormat="1" ht="29.85" customHeight="1" x14ac:dyDescent="0.3">
      <c r="B297" s="216"/>
      <c r="D297" s="220" t="s">
        <v>36</v>
      </c>
      <c r="E297" s="219" t="s">
        <v>408</v>
      </c>
      <c r="F297" s="219" t="s">
        <v>409</v>
      </c>
      <c r="I297" s="218"/>
      <c r="J297" s="217">
        <f>BK297</f>
        <v>0</v>
      </c>
      <c r="L297" s="216"/>
      <c r="M297" s="215"/>
      <c r="N297" s="213"/>
      <c r="O297" s="213"/>
      <c r="P297" s="214">
        <f>SUM(P298:P735)</f>
        <v>0</v>
      </c>
      <c r="Q297" s="213"/>
      <c r="R297" s="214">
        <f>SUM(R298:R735)</f>
        <v>28.981094399999996</v>
      </c>
      <c r="S297" s="213"/>
      <c r="T297" s="212">
        <f>SUM(T298:T735)</f>
        <v>0</v>
      </c>
      <c r="AR297" s="210" t="s">
        <v>38</v>
      </c>
      <c r="AT297" s="211" t="s">
        <v>36</v>
      </c>
      <c r="AU297" s="211" t="s">
        <v>38</v>
      </c>
      <c r="AY297" s="210" t="s">
        <v>108</v>
      </c>
      <c r="BK297" s="209">
        <f>SUM(BK298:BK735)</f>
        <v>0</v>
      </c>
    </row>
    <row r="298" spans="2:65" s="188" customFormat="1" ht="22.5" customHeight="1" x14ac:dyDescent="0.3">
      <c r="B298" s="207"/>
      <c r="C298" s="206" t="s">
        <v>410</v>
      </c>
      <c r="D298" s="206" t="s">
        <v>110</v>
      </c>
      <c r="E298" s="205" t="s">
        <v>411</v>
      </c>
      <c r="F298" s="200" t="s">
        <v>412</v>
      </c>
      <c r="G298" s="204" t="s">
        <v>113</v>
      </c>
      <c r="H298" s="203">
        <v>335.73200000000003</v>
      </c>
      <c r="I298" s="202"/>
      <c r="J298" s="201">
        <f>ROUND(I298*H298,2)</f>
        <v>0</v>
      </c>
      <c r="K298" s="200" t="s">
        <v>114</v>
      </c>
      <c r="L298" s="189"/>
      <c r="M298" s="199" t="s">
        <v>1</v>
      </c>
      <c r="N298" s="224" t="s">
        <v>26</v>
      </c>
      <c r="O298" s="223"/>
      <c r="P298" s="222">
        <f>O298*H298</f>
        <v>0</v>
      </c>
      <c r="Q298" s="222">
        <v>4.6999999999999999E-4</v>
      </c>
      <c r="R298" s="222">
        <f>Q298*H298</f>
        <v>0.15779404</v>
      </c>
      <c r="S298" s="222">
        <v>0</v>
      </c>
      <c r="T298" s="221">
        <f>S298*H298</f>
        <v>0</v>
      </c>
      <c r="AR298" s="193" t="s">
        <v>115</v>
      </c>
      <c r="AT298" s="193" t="s">
        <v>110</v>
      </c>
      <c r="AU298" s="193" t="s">
        <v>42</v>
      </c>
      <c r="AY298" s="193" t="s">
        <v>108</v>
      </c>
      <c r="BE298" s="194">
        <f>IF(N298="základní",J298,0)</f>
        <v>0</v>
      </c>
      <c r="BF298" s="194">
        <f>IF(N298="snížená",J298,0)</f>
        <v>0</v>
      </c>
      <c r="BG298" s="194">
        <f>IF(N298="zákl. přenesená",J298,0)</f>
        <v>0</v>
      </c>
      <c r="BH298" s="194">
        <f>IF(N298="sníž. přenesená",J298,0)</f>
        <v>0</v>
      </c>
      <c r="BI298" s="194">
        <f>IF(N298="nulová",J298,0)</f>
        <v>0</v>
      </c>
      <c r="BJ298" s="193" t="s">
        <v>38</v>
      </c>
      <c r="BK298" s="194">
        <f>ROUND(I298*H298,2)</f>
        <v>0</v>
      </c>
      <c r="BL298" s="193" t="s">
        <v>115</v>
      </c>
      <c r="BM298" s="193" t="s">
        <v>413</v>
      </c>
    </row>
    <row r="299" spans="2:65" s="257" customFormat="1" x14ac:dyDescent="0.3">
      <c r="B299" s="262"/>
      <c r="D299" s="236" t="s">
        <v>117</v>
      </c>
      <c r="E299" s="258" t="s">
        <v>1</v>
      </c>
      <c r="F299" s="264" t="s">
        <v>331</v>
      </c>
      <c r="H299" s="258" t="s">
        <v>1</v>
      </c>
      <c r="I299" s="263"/>
      <c r="L299" s="262"/>
      <c r="M299" s="261"/>
      <c r="N299" s="260"/>
      <c r="O299" s="260"/>
      <c r="P299" s="260"/>
      <c r="Q299" s="260"/>
      <c r="R299" s="260"/>
      <c r="S299" s="260"/>
      <c r="T299" s="259"/>
      <c r="AT299" s="258" t="s">
        <v>117</v>
      </c>
      <c r="AU299" s="258" t="s">
        <v>42</v>
      </c>
      <c r="AV299" s="257" t="s">
        <v>38</v>
      </c>
      <c r="AW299" s="257" t="s">
        <v>19</v>
      </c>
      <c r="AX299" s="257" t="s">
        <v>37</v>
      </c>
      <c r="AY299" s="258" t="s">
        <v>108</v>
      </c>
    </row>
    <row r="300" spans="2:65" s="257" customFormat="1" x14ac:dyDescent="0.3">
      <c r="B300" s="262"/>
      <c r="D300" s="236" t="s">
        <v>117</v>
      </c>
      <c r="E300" s="258" t="s">
        <v>1</v>
      </c>
      <c r="F300" s="264" t="s">
        <v>332</v>
      </c>
      <c r="H300" s="258" t="s">
        <v>1</v>
      </c>
      <c r="I300" s="263"/>
      <c r="L300" s="262"/>
      <c r="M300" s="261"/>
      <c r="N300" s="260"/>
      <c r="O300" s="260"/>
      <c r="P300" s="260"/>
      <c r="Q300" s="260"/>
      <c r="R300" s="260"/>
      <c r="S300" s="260"/>
      <c r="T300" s="259"/>
      <c r="AT300" s="258" t="s">
        <v>117</v>
      </c>
      <c r="AU300" s="258" t="s">
        <v>42</v>
      </c>
      <c r="AV300" s="257" t="s">
        <v>38</v>
      </c>
      <c r="AW300" s="257" t="s">
        <v>19</v>
      </c>
      <c r="AX300" s="257" t="s">
        <v>37</v>
      </c>
      <c r="AY300" s="258" t="s">
        <v>108</v>
      </c>
    </row>
    <row r="301" spans="2:65" s="227" customFormat="1" x14ac:dyDescent="0.3">
      <c r="B301" s="232"/>
      <c r="D301" s="236" t="s">
        <v>117</v>
      </c>
      <c r="E301" s="228" t="s">
        <v>1</v>
      </c>
      <c r="F301" s="235" t="s">
        <v>333</v>
      </c>
      <c r="H301" s="234">
        <v>2.1379999999999999</v>
      </c>
      <c r="I301" s="233"/>
      <c r="L301" s="232"/>
      <c r="M301" s="231"/>
      <c r="N301" s="230"/>
      <c r="O301" s="230"/>
      <c r="P301" s="230"/>
      <c r="Q301" s="230"/>
      <c r="R301" s="230"/>
      <c r="S301" s="230"/>
      <c r="T301" s="229"/>
      <c r="AT301" s="228" t="s">
        <v>117</v>
      </c>
      <c r="AU301" s="228" t="s">
        <v>42</v>
      </c>
      <c r="AV301" s="227" t="s">
        <v>42</v>
      </c>
      <c r="AW301" s="227" t="s">
        <v>19</v>
      </c>
      <c r="AX301" s="227" t="s">
        <v>37</v>
      </c>
      <c r="AY301" s="228" t="s">
        <v>108</v>
      </c>
    </row>
    <row r="302" spans="2:65" s="227" customFormat="1" x14ac:dyDescent="0.3">
      <c r="B302" s="232"/>
      <c r="D302" s="236" t="s">
        <v>117</v>
      </c>
      <c r="E302" s="228" t="s">
        <v>1</v>
      </c>
      <c r="F302" s="235" t="s">
        <v>334</v>
      </c>
      <c r="H302" s="234">
        <v>2.1379999999999999</v>
      </c>
      <c r="I302" s="233"/>
      <c r="L302" s="232"/>
      <c r="M302" s="231"/>
      <c r="N302" s="230"/>
      <c r="O302" s="230"/>
      <c r="P302" s="230"/>
      <c r="Q302" s="230"/>
      <c r="R302" s="230"/>
      <c r="S302" s="230"/>
      <c r="T302" s="229"/>
      <c r="AT302" s="228" t="s">
        <v>117</v>
      </c>
      <c r="AU302" s="228" t="s">
        <v>42</v>
      </c>
      <c r="AV302" s="227" t="s">
        <v>42</v>
      </c>
      <c r="AW302" s="227" t="s">
        <v>19</v>
      </c>
      <c r="AX302" s="227" t="s">
        <v>37</v>
      </c>
      <c r="AY302" s="228" t="s">
        <v>108</v>
      </c>
    </row>
    <row r="303" spans="2:65" s="227" customFormat="1" x14ac:dyDescent="0.3">
      <c r="B303" s="232"/>
      <c r="D303" s="236" t="s">
        <v>117</v>
      </c>
      <c r="E303" s="228" t="s">
        <v>1</v>
      </c>
      <c r="F303" s="235" t="s">
        <v>335</v>
      </c>
      <c r="H303" s="234">
        <v>168.84299999999999</v>
      </c>
      <c r="I303" s="233"/>
      <c r="L303" s="232"/>
      <c r="M303" s="231"/>
      <c r="N303" s="230"/>
      <c r="O303" s="230"/>
      <c r="P303" s="230"/>
      <c r="Q303" s="230"/>
      <c r="R303" s="230"/>
      <c r="S303" s="230"/>
      <c r="T303" s="229"/>
      <c r="AT303" s="228" t="s">
        <v>117</v>
      </c>
      <c r="AU303" s="228" t="s">
        <v>42</v>
      </c>
      <c r="AV303" s="227" t="s">
        <v>42</v>
      </c>
      <c r="AW303" s="227" t="s">
        <v>19</v>
      </c>
      <c r="AX303" s="227" t="s">
        <v>37</v>
      </c>
      <c r="AY303" s="228" t="s">
        <v>108</v>
      </c>
    </row>
    <row r="304" spans="2:65" s="227" customFormat="1" x14ac:dyDescent="0.3">
      <c r="B304" s="232"/>
      <c r="D304" s="240" t="s">
        <v>117</v>
      </c>
      <c r="E304" s="239" t="s">
        <v>1</v>
      </c>
      <c r="F304" s="238" t="s">
        <v>336</v>
      </c>
      <c r="H304" s="237">
        <v>162.613</v>
      </c>
      <c r="I304" s="233"/>
      <c r="L304" s="232"/>
      <c r="M304" s="231"/>
      <c r="N304" s="230"/>
      <c r="O304" s="230"/>
      <c r="P304" s="230"/>
      <c r="Q304" s="230"/>
      <c r="R304" s="230"/>
      <c r="S304" s="230"/>
      <c r="T304" s="229"/>
      <c r="AT304" s="228" t="s">
        <v>117</v>
      </c>
      <c r="AU304" s="228" t="s">
        <v>42</v>
      </c>
      <c r="AV304" s="227" t="s">
        <v>42</v>
      </c>
      <c r="AW304" s="227" t="s">
        <v>19</v>
      </c>
      <c r="AX304" s="227" t="s">
        <v>37</v>
      </c>
      <c r="AY304" s="228" t="s">
        <v>108</v>
      </c>
    </row>
    <row r="305" spans="2:65" s="188" customFormat="1" ht="22.5" customHeight="1" x14ac:dyDescent="0.3">
      <c r="B305" s="207"/>
      <c r="C305" s="206" t="s">
        <v>414</v>
      </c>
      <c r="D305" s="206" t="s">
        <v>110</v>
      </c>
      <c r="E305" s="205" t="s">
        <v>415</v>
      </c>
      <c r="F305" s="200" t="s">
        <v>416</v>
      </c>
      <c r="G305" s="204" t="s">
        <v>113</v>
      </c>
      <c r="H305" s="203">
        <v>4.2759999999999998</v>
      </c>
      <c r="I305" s="202"/>
      <c r="J305" s="201">
        <f>ROUND(I305*H305,2)</f>
        <v>0</v>
      </c>
      <c r="K305" s="200" t="s">
        <v>114</v>
      </c>
      <c r="L305" s="189"/>
      <c r="M305" s="199" t="s">
        <v>1</v>
      </c>
      <c r="N305" s="224" t="s">
        <v>26</v>
      </c>
      <c r="O305" s="223"/>
      <c r="P305" s="222">
        <f>O305*H305</f>
        <v>0</v>
      </c>
      <c r="Q305" s="222">
        <v>8.2799999999999992E-3</v>
      </c>
      <c r="R305" s="222">
        <f>Q305*H305</f>
        <v>3.5405279999999997E-2</v>
      </c>
      <c r="S305" s="222">
        <v>0</v>
      </c>
      <c r="T305" s="221">
        <f>S305*H305</f>
        <v>0</v>
      </c>
      <c r="AR305" s="193" t="s">
        <v>115</v>
      </c>
      <c r="AT305" s="193" t="s">
        <v>110</v>
      </c>
      <c r="AU305" s="193" t="s">
        <v>42</v>
      </c>
      <c r="AY305" s="193" t="s">
        <v>108</v>
      </c>
      <c r="BE305" s="194">
        <f>IF(N305="základní",J305,0)</f>
        <v>0</v>
      </c>
      <c r="BF305" s="194">
        <f>IF(N305="snížená",J305,0)</f>
        <v>0</v>
      </c>
      <c r="BG305" s="194">
        <f>IF(N305="zákl. přenesená",J305,0)</f>
        <v>0</v>
      </c>
      <c r="BH305" s="194">
        <f>IF(N305="sníž. přenesená",J305,0)</f>
        <v>0</v>
      </c>
      <c r="BI305" s="194">
        <f>IF(N305="nulová",J305,0)</f>
        <v>0</v>
      </c>
      <c r="BJ305" s="193" t="s">
        <v>38</v>
      </c>
      <c r="BK305" s="194">
        <f>ROUND(I305*H305,2)</f>
        <v>0</v>
      </c>
      <c r="BL305" s="193" t="s">
        <v>115</v>
      </c>
      <c r="BM305" s="193" t="s">
        <v>417</v>
      </c>
    </row>
    <row r="306" spans="2:65" s="257" customFormat="1" x14ac:dyDescent="0.3">
      <c r="B306" s="262"/>
      <c r="D306" s="236" t="s">
        <v>117</v>
      </c>
      <c r="E306" s="258" t="s">
        <v>1</v>
      </c>
      <c r="F306" s="264" t="s">
        <v>332</v>
      </c>
      <c r="H306" s="258" t="s">
        <v>1</v>
      </c>
      <c r="I306" s="263"/>
      <c r="L306" s="262"/>
      <c r="M306" s="261"/>
      <c r="N306" s="260"/>
      <c r="O306" s="260"/>
      <c r="P306" s="260"/>
      <c r="Q306" s="260"/>
      <c r="R306" s="260"/>
      <c r="S306" s="260"/>
      <c r="T306" s="259"/>
      <c r="AT306" s="258" t="s">
        <v>117</v>
      </c>
      <c r="AU306" s="258" t="s">
        <v>42</v>
      </c>
      <c r="AV306" s="257" t="s">
        <v>38</v>
      </c>
      <c r="AW306" s="257" t="s">
        <v>19</v>
      </c>
      <c r="AX306" s="257" t="s">
        <v>37</v>
      </c>
      <c r="AY306" s="258" t="s">
        <v>108</v>
      </c>
    </row>
    <row r="307" spans="2:65" s="227" customFormat="1" x14ac:dyDescent="0.3">
      <c r="B307" s="232"/>
      <c r="D307" s="236" t="s">
        <v>117</v>
      </c>
      <c r="E307" s="228" t="s">
        <v>1</v>
      </c>
      <c r="F307" s="235" t="s">
        <v>333</v>
      </c>
      <c r="H307" s="234">
        <v>2.1379999999999999</v>
      </c>
      <c r="I307" s="233"/>
      <c r="L307" s="232"/>
      <c r="M307" s="231"/>
      <c r="N307" s="230"/>
      <c r="O307" s="230"/>
      <c r="P307" s="230"/>
      <c r="Q307" s="230"/>
      <c r="R307" s="230"/>
      <c r="S307" s="230"/>
      <c r="T307" s="229"/>
      <c r="AT307" s="228" t="s">
        <v>117</v>
      </c>
      <c r="AU307" s="228" t="s">
        <v>42</v>
      </c>
      <c r="AV307" s="227" t="s">
        <v>42</v>
      </c>
      <c r="AW307" s="227" t="s">
        <v>19</v>
      </c>
      <c r="AX307" s="227" t="s">
        <v>37</v>
      </c>
      <c r="AY307" s="228" t="s">
        <v>108</v>
      </c>
    </row>
    <row r="308" spans="2:65" s="227" customFormat="1" x14ac:dyDescent="0.3">
      <c r="B308" s="232"/>
      <c r="D308" s="240" t="s">
        <v>117</v>
      </c>
      <c r="E308" s="239" t="s">
        <v>1</v>
      </c>
      <c r="F308" s="238" t="s">
        <v>334</v>
      </c>
      <c r="H308" s="237">
        <v>2.1379999999999999</v>
      </c>
      <c r="I308" s="233"/>
      <c r="L308" s="232"/>
      <c r="M308" s="231"/>
      <c r="N308" s="230"/>
      <c r="O308" s="230"/>
      <c r="P308" s="230"/>
      <c r="Q308" s="230"/>
      <c r="R308" s="230"/>
      <c r="S308" s="230"/>
      <c r="T308" s="229"/>
      <c r="AT308" s="228" t="s">
        <v>117</v>
      </c>
      <c r="AU308" s="228" t="s">
        <v>42</v>
      </c>
      <c r="AV308" s="227" t="s">
        <v>42</v>
      </c>
      <c r="AW308" s="227" t="s">
        <v>19</v>
      </c>
      <c r="AX308" s="227" t="s">
        <v>37</v>
      </c>
      <c r="AY308" s="228" t="s">
        <v>108</v>
      </c>
    </row>
    <row r="309" spans="2:65" s="188" customFormat="1" ht="22.5" customHeight="1" x14ac:dyDescent="0.3">
      <c r="B309" s="207"/>
      <c r="C309" s="252" t="s">
        <v>418</v>
      </c>
      <c r="D309" s="252" t="s">
        <v>213</v>
      </c>
      <c r="E309" s="251" t="s">
        <v>419</v>
      </c>
      <c r="F309" s="246" t="s">
        <v>420</v>
      </c>
      <c r="G309" s="250" t="s">
        <v>113</v>
      </c>
      <c r="H309" s="249">
        <v>4.5750000000000002</v>
      </c>
      <c r="I309" s="248"/>
      <c r="J309" s="247">
        <f>ROUND(I309*H309,2)</f>
        <v>0</v>
      </c>
      <c r="K309" s="246" t="s">
        <v>1</v>
      </c>
      <c r="L309" s="245"/>
      <c r="M309" s="244" t="s">
        <v>1</v>
      </c>
      <c r="N309" s="243" t="s">
        <v>26</v>
      </c>
      <c r="O309" s="223"/>
      <c r="P309" s="222">
        <f>O309*H309</f>
        <v>0</v>
      </c>
      <c r="Q309" s="222">
        <v>1.8E-3</v>
      </c>
      <c r="R309" s="222">
        <f>Q309*H309</f>
        <v>8.2349999999999993E-3</v>
      </c>
      <c r="S309" s="222">
        <v>0</v>
      </c>
      <c r="T309" s="221">
        <f>S309*H309</f>
        <v>0</v>
      </c>
      <c r="AR309" s="193" t="s">
        <v>158</v>
      </c>
      <c r="AT309" s="193" t="s">
        <v>213</v>
      </c>
      <c r="AU309" s="193" t="s">
        <v>42</v>
      </c>
      <c r="AY309" s="193" t="s">
        <v>108</v>
      </c>
      <c r="BE309" s="194">
        <f>IF(N309="základní",J309,0)</f>
        <v>0</v>
      </c>
      <c r="BF309" s="194">
        <f>IF(N309="snížená",J309,0)</f>
        <v>0</v>
      </c>
      <c r="BG309" s="194">
        <f>IF(N309="zákl. přenesená",J309,0)</f>
        <v>0</v>
      </c>
      <c r="BH309" s="194">
        <f>IF(N309="sníž. přenesená",J309,0)</f>
        <v>0</v>
      </c>
      <c r="BI309" s="194">
        <f>IF(N309="nulová",J309,0)</f>
        <v>0</v>
      </c>
      <c r="BJ309" s="193" t="s">
        <v>38</v>
      </c>
      <c r="BK309" s="194">
        <f>ROUND(I309*H309,2)</f>
        <v>0</v>
      </c>
      <c r="BL309" s="193" t="s">
        <v>115</v>
      </c>
      <c r="BM309" s="193" t="s">
        <v>421</v>
      </c>
    </row>
    <row r="310" spans="2:65" s="227" customFormat="1" x14ac:dyDescent="0.3">
      <c r="B310" s="232"/>
      <c r="D310" s="240" t="s">
        <v>117</v>
      </c>
      <c r="F310" s="238" t="s">
        <v>422</v>
      </c>
      <c r="H310" s="237">
        <v>4.5750000000000002</v>
      </c>
      <c r="I310" s="233"/>
      <c r="L310" s="232"/>
      <c r="M310" s="231"/>
      <c r="N310" s="230"/>
      <c r="O310" s="230"/>
      <c r="P310" s="230"/>
      <c r="Q310" s="230"/>
      <c r="R310" s="230"/>
      <c r="S310" s="230"/>
      <c r="T310" s="229"/>
      <c r="AT310" s="228" t="s">
        <v>117</v>
      </c>
      <c r="AU310" s="228" t="s">
        <v>42</v>
      </c>
      <c r="AV310" s="227" t="s">
        <v>42</v>
      </c>
      <c r="AW310" s="227" t="s">
        <v>2</v>
      </c>
      <c r="AX310" s="227" t="s">
        <v>38</v>
      </c>
      <c r="AY310" s="228" t="s">
        <v>108</v>
      </c>
    </row>
    <row r="311" spans="2:65" s="188" customFormat="1" ht="22.5" customHeight="1" x14ac:dyDescent="0.3">
      <c r="B311" s="207"/>
      <c r="C311" s="206" t="s">
        <v>423</v>
      </c>
      <c r="D311" s="206" t="s">
        <v>110</v>
      </c>
      <c r="E311" s="205" t="s">
        <v>424</v>
      </c>
      <c r="F311" s="200" t="s">
        <v>425</v>
      </c>
      <c r="G311" s="204" t="s">
        <v>113</v>
      </c>
      <c r="H311" s="203">
        <v>168.84299999999999</v>
      </c>
      <c r="I311" s="202"/>
      <c r="J311" s="201">
        <f>ROUND(I311*H311,2)</f>
        <v>0</v>
      </c>
      <c r="K311" s="200" t="s">
        <v>166</v>
      </c>
      <c r="L311" s="189"/>
      <c r="M311" s="199" t="s">
        <v>1</v>
      </c>
      <c r="N311" s="224" t="s">
        <v>26</v>
      </c>
      <c r="O311" s="223"/>
      <c r="P311" s="222">
        <f>O311*H311</f>
        <v>0</v>
      </c>
      <c r="Q311" s="222">
        <v>8.6499999999999997E-3</v>
      </c>
      <c r="R311" s="222">
        <f>Q311*H311</f>
        <v>1.4604919499999998</v>
      </c>
      <c r="S311" s="222">
        <v>0</v>
      </c>
      <c r="T311" s="221">
        <f>S311*H311</f>
        <v>0</v>
      </c>
      <c r="AR311" s="193" t="s">
        <v>115</v>
      </c>
      <c r="AT311" s="193" t="s">
        <v>110</v>
      </c>
      <c r="AU311" s="193" t="s">
        <v>42</v>
      </c>
      <c r="AY311" s="193" t="s">
        <v>108</v>
      </c>
      <c r="BE311" s="194">
        <f>IF(N311="základní",J311,0)</f>
        <v>0</v>
      </c>
      <c r="BF311" s="194">
        <f>IF(N311="snížená",J311,0)</f>
        <v>0</v>
      </c>
      <c r="BG311" s="194">
        <f>IF(N311="zákl. přenesená",J311,0)</f>
        <v>0</v>
      </c>
      <c r="BH311" s="194">
        <f>IF(N311="sníž. přenesená",J311,0)</f>
        <v>0</v>
      </c>
      <c r="BI311" s="194">
        <f>IF(N311="nulová",J311,0)</f>
        <v>0</v>
      </c>
      <c r="BJ311" s="193" t="s">
        <v>38</v>
      </c>
      <c r="BK311" s="194">
        <f>ROUND(I311*H311,2)</f>
        <v>0</v>
      </c>
      <c r="BL311" s="193" t="s">
        <v>115</v>
      </c>
      <c r="BM311" s="193" t="s">
        <v>426</v>
      </c>
    </row>
    <row r="312" spans="2:65" s="257" customFormat="1" x14ac:dyDescent="0.3">
      <c r="B312" s="262"/>
      <c r="D312" s="236" t="s">
        <v>117</v>
      </c>
      <c r="E312" s="258" t="s">
        <v>1</v>
      </c>
      <c r="F312" s="264" t="s">
        <v>368</v>
      </c>
      <c r="H312" s="258" t="s">
        <v>1</v>
      </c>
      <c r="I312" s="263"/>
      <c r="L312" s="262"/>
      <c r="M312" s="261"/>
      <c r="N312" s="260"/>
      <c r="O312" s="260"/>
      <c r="P312" s="260"/>
      <c r="Q312" s="260"/>
      <c r="R312" s="260"/>
      <c r="S312" s="260"/>
      <c r="T312" s="259"/>
      <c r="AT312" s="258" t="s">
        <v>117</v>
      </c>
      <c r="AU312" s="258" t="s">
        <v>42</v>
      </c>
      <c r="AV312" s="257" t="s">
        <v>38</v>
      </c>
      <c r="AW312" s="257" t="s">
        <v>19</v>
      </c>
      <c r="AX312" s="257" t="s">
        <v>37</v>
      </c>
      <c r="AY312" s="258" t="s">
        <v>108</v>
      </c>
    </row>
    <row r="313" spans="2:65" s="257" customFormat="1" x14ac:dyDescent="0.3">
      <c r="B313" s="262"/>
      <c r="D313" s="236" t="s">
        <v>117</v>
      </c>
      <c r="E313" s="258" t="s">
        <v>1</v>
      </c>
      <c r="F313" s="264" t="s">
        <v>427</v>
      </c>
      <c r="H313" s="258" t="s">
        <v>1</v>
      </c>
      <c r="I313" s="263"/>
      <c r="L313" s="262"/>
      <c r="M313" s="261"/>
      <c r="N313" s="260"/>
      <c r="O313" s="260"/>
      <c r="P313" s="260"/>
      <c r="Q313" s="260"/>
      <c r="R313" s="260"/>
      <c r="S313" s="260"/>
      <c r="T313" s="259"/>
      <c r="AT313" s="258" t="s">
        <v>117</v>
      </c>
      <c r="AU313" s="258" t="s">
        <v>42</v>
      </c>
      <c r="AV313" s="257" t="s">
        <v>38</v>
      </c>
      <c r="AW313" s="257" t="s">
        <v>19</v>
      </c>
      <c r="AX313" s="257" t="s">
        <v>37</v>
      </c>
      <c r="AY313" s="258" t="s">
        <v>108</v>
      </c>
    </row>
    <row r="314" spans="2:65" s="227" customFormat="1" x14ac:dyDescent="0.3">
      <c r="B314" s="232"/>
      <c r="D314" s="236" t="s">
        <v>117</v>
      </c>
      <c r="E314" s="228" t="s">
        <v>1</v>
      </c>
      <c r="F314" s="235" t="s">
        <v>428</v>
      </c>
      <c r="H314" s="234">
        <v>15.563000000000001</v>
      </c>
      <c r="I314" s="233"/>
      <c r="L314" s="232"/>
      <c r="M314" s="231"/>
      <c r="N314" s="230"/>
      <c r="O314" s="230"/>
      <c r="P314" s="230"/>
      <c r="Q314" s="230"/>
      <c r="R314" s="230"/>
      <c r="S314" s="230"/>
      <c r="T314" s="229"/>
      <c r="AT314" s="228" t="s">
        <v>117</v>
      </c>
      <c r="AU314" s="228" t="s">
        <v>42</v>
      </c>
      <c r="AV314" s="227" t="s">
        <v>42</v>
      </c>
      <c r="AW314" s="227" t="s">
        <v>19</v>
      </c>
      <c r="AX314" s="227" t="s">
        <v>37</v>
      </c>
      <c r="AY314" s="228" t="s">
        <v>108</v>
      </c>
    </row>
    <row r="315" spans="2:65" s="227" customFormat="1" x14ac:dyDescent="0.3">
      <c r="B315" s="232"/>
      <c r="D315" s="236" t="s">
        <v>117</v>
      </c>
      <c r="E315" s="228" t="s">
        <v>1</v>
      </c>
      <c r="F315" s="235" t="s">
        <v>429</v>
      </c>
      <c r="H315" s="234">
        <v>9.2799999999999994</v>
      </c>
      <c r="I315" s="233"/>
      <c r="L315" s="232"/>
      <c r="M315" s="231"/>
      <c r="N315" s="230"/>
      <c r="O315" s="230"/>
      <c r="P315" s="230"/>
      <c r="Q315" s="230"/>
      <c r="R315" s="230"/>
      <c r="S315" s="230"/>
      <c r="T315" s="229"/>
      <c r="AT315" s="228" t="s">
        <v>117</v>
      </c>
      <c r="AU315" s="228" t="s">
        <v>42</v>
      </c>
      <c r="AV315" s="227" t="s">
        <v>42</v>
      </c>
      <c r="AW315" s="227" t="s">
        <v>19</v>
      </c>
      <c r="AX315" s="227" t="s">
        <v>37</v>
      </c>
      <c r="AY315" s="228" t="s">
        <v>108</v>
      </c>
    </row>
    <row r="316" spans="2:65" s="227" customFormat="1" x14ac:dyDescent="0.3">
      <c r="B316" s="232"/>
      <c r="D316" s="236" t="s">
        <v>117</v>
      </c>
      <c r="E316" s="228" t="s">
        <v>1</v>
      </c>
      <c r="F316" s="235" t="s">
        <v>430</v>
      </c>
      <c r="H316" s="234">
        <v>27.62</v>
      </c>
      <c r="I316" s="233"/>
      <c r="L316" s="232"/>
      <c r="M316" s="231"/>
      <c r="N316" s="230"/>
      <c r="O316" s="230"/>
      <c r="P316" s="230"/>
      <c r="Q316" s="230"/>
      <c r="R316" s="230"/>
      <c r="S316" s="230"/>
      <c r="T316" s="229"/>
      <c r="AT316" s="228" t="s">
        <v>117</v>
      </c>
      <c r="AU316" s="228" t="s">
        <v>42</v>
      </c>
      <c r="AV316" s="227" t="s">
        <v>42</v>
      </c>
      <c r="AW316" s="227" t="s">
        <v>19</v>
      </c>
      <c r="AX316" s="227" t="s">
        <v>37</v>
      </c>
      <c r="AY316" s="228" t="s">
        <v>108</v>
      </c>
    </row>
    <row r="317" spans="2:65" s="227" customFormat="1" x14ac:dyDescent="0.3">
      <c r="B317" s="232"/>
      <c r="D317" s="236" t="s">
        <v>117</v>
      </c>
      <c r="E317" s="228" t="s">
        <v>1</v>
      </c>
      <c r="F317" s="235" t="s">
        <v>431</v>
      </c>
      <c r="H317" s="234">
        <v>14.56</v>
      </c>
      <c r="I317" s="233"/>
      <c r="L317" s="232"/>
      <c r="M317" s="231"/>
      <c r="N317" s="230"/>
      <c r="O317" s="230"/>
      <c r="P317" s="230"/>
      <c r="Q317" s="230"/>
      <c r="R317" s="230"/>
      <c r="S317" s="230"/>
      <c r="T317" s="229"/>
      <c r="AT317" s="228" t="s">
        <v>117</v>
      </c>
      <c r="AU317" s="228" t="s">
        <v>42</v>
      </c>
      <c r="AV317" s="227" t="s">
        <v>42</v>
      </c>
      <c r="AW317" s="227" t="s">
        <v>19</v>
      </c>
      <c r="AX317" s="227" t="s">
        <v>37</v>
      </c>
      <c r="AY317" s="228" t="s">
        <v>108</v>
      </c>
    </row>
    <row r="318" spans="2:65" s="227" customFormat="1" x14ac:dyDescent="0.3">
      <c r="B318" s="232"/>
      <c r="D318" s="236" t="s">
        <v>117</v>
      </c>
      <c r="E318" s="228" t="s">
        <v>1</v>
      </c>
      <c r="F318" s="235" t="s">
        <v>432</v>
      </c>
      <c r="H318" s="234">
        <v>4.125</v>
      </c>
      <c r="I318" s="233"/>
      <c r="L318" s="232"/>
      <c r="M318" s="231"/>
      <c r="N318" s="230"/>
      <c r="O318" s="230"/>
      <c r="P318" s="230"/>
      <c r="Q318" s="230"/>
      <c r="R318" s="230"/>
      <c r="S318" s="230"/>
      <c r="T318" s="229"/>
      <c r="AT318" s="228" t="s">
        <v>117</v>
      </c>
      <c r="AU318" s="228" t="s">
        <v>42</v>
      </c>
      <c r="AV318" s="227" t="s">
        <v>42</v>
      </c>
      <c r="AW318" s="227" t="s">
        <v>19</v>
      </c>
      <c r="AX318" s="227" t="s">
        <v>37</v>
      </c>
      <c r="AY318" s="228" t="s">
        <v>108</v>
      </c>
    </row>
    <row r="319" spans="2:65" s="227" customFormat="1" x14ac:dyDescent="0.3">
      <c r="B319" s="232"/>
      <c r="D319" s="236" t="s">
        <v>117</v>
      </c>
      <c r="E319" s="228" t="s">
        <v>1</v>
      </c>
      <c r="F319" s="235" t="s">
        <v>433</v>
      </c>
      <c r="H319" s="234">
        <v>17.638000000000002</v>
      </c>
      <c r="I319" s="233"/>
      <c r="L319" s="232"/>
      <c r="M319" s="231"/>
      <c r="N319" s="230"/>
      <c r="O319" s="230"/>
      <c r="P319" s="230"/>
      <c r="Q319" s="230"/>
      <c r="R319" s="230"/>
      <c r="S319" s="230"/>
      <c r="T319" s="229"/>
      <c r="AT319" s="228" t="s">
        <v>117</v>
      </c>
      <c r="AU319" s="228" t="s">
        <v>42</v>
      </c>
      <c r="AV319" s="227" t="s">
        <v>42</v>
      </c>
      <c r="AW319" s="227" t="s">
        <v>19</v>
      </c>
      <c r="AX319" s="227" t="s">
        <v>37</v>
      </c>
      <c r="AY319" s="228" t="s">
        <v>108</v>
      </c>
    </row>
    <row r="320" spans="2:65" s="227" customFormat="1" x14ac:dyDescent="0.3">
      <c r="B320" s="232"/>
      <c r="D320" s="236" t="s">
        <v>117</v>
      </c>
      <c r="E320" s="228" t="s">
        <v>1</v>
      </c>
      <c r="F320" s="235" t="s">
        <v>434</v>
      </c>
      <c r="H320" s="234">
        <v>19.541</v>
      </c>
      <c r="I320" s="233"/>
      <c r="L320" s="232"/>
      <c r="M320" s="231"/>
      <c r="N320" s="230"/>
      <c r="O320" s="230"/>
      <c r="P320" s="230"/>
      <c r="Q320" s="230"/>
      <c r="R320" s="230"/>
      <c r="S320" s="230"/>
      <c r="T320" s="229"/>
      <c r="AT320" s="228" t="s">
        <v>117</v>
      </c>
      <c r="AU320" s="228" t="s">
        <v>42</v>
      </c>
      <c r="AV320" s="227" t="s">
        <v>42</v>
      </c>
      <c r="AW320" s="227" t="s">
        <v>19</v>
      </c>
      <c r="AX320" s="227" t="s">
        <v>37</v>
      </c>
      <c r="AY320" s="228" t="s">
        <v>108</v>
      </c>
    </row>
    <row r="321" spans="2:65" s="227" customFormat="1" x14ac:dyDescent="0.3">
      <c r="B321" s="232"/>
      <c r="D321" s="236" t="s">
        <v>117</v>
      </c>
      <c r="E321" s="228" t="s">
        <v>1</v>
      </c>
      <c r="F321" s="235" t="s">
        <v>435</v>
      </c>
      <c r="H321" s="234">
        <v>15.15</v>
      </c>
      <c r="I321" s="233"/>
      <c r="L321" s="232"/>
      <c r="M321" s="231"/>
      <c r="N321" s="230"/>
      <c r="O321" s="230"/>
      <c r="P321" s="230"/>
      <c r="Q321" s="230"/>
      <c r="R321" s="230"/>
      <c r="S321" s="230"/>
      <c r="T321" s="229"/>
      <c r="AT321" s="228" t="s">
        <v>117</v>
      </c>
      <c r="AU321" s="228" t="s">
        <v>42</v>
      </c>
      <c r="AV321" s="227" t="s">
        <v>42</v>
      </c>
      <c r="AW321" s="227" t="s">
        <v>19</v>
      </c>
      <c r="AX321" s="227" t="s">
        <v>37</v>
      </c>
      <c r="AY321" s="228" t="s">
        <v>108</v>
      </c>
    </row>
    <row r="322" spans="2:65" s="227" customFormat="1" x14ac:dyDescent="0.3">
      <c r="B322" s="232"/>
      <c r="D322" s="236" t="s">
        <v>117</v>
      </c>
      <c r="E322" s="228" t="s">
        <v>1</v>
      </c>
      <c r="F322" s="235" t="s">
        <v>436</v>
      </c>
      <c r="H322" s="234">
        <v>10.997999999999999</v>
      </c>
      <c r="I322" s="233"/>
      <c r="L322" s="232"/>
      <c r="M322" s="231"/>
      <c r="N322" s="230"/>
      <c r="O322" s="230"/>
      <c r="P322" s="230"/>
      <c r="Q322" s="230"/>
      <c r="R322" s="230"/>
      <c r="S322" s="230"/>
      <c r="T322" s="229"/>
      <c r="AT322" s="228" t="s">
        <v>117</v>
      </c>
      <c r="AU322" s="228" t="s">
        <v>42</v>
      </c>
      <c r="AV322" s="227" t="s">
        <v>42</v>
      </c>
      <c r="AW322" s="227" t="s">
        <v>19</v>
      </c>
      <c r="AX322" s="227" t="s">
        <v>37</v>
      </c>
      <c r="AY322" s="228" t="s">
        <v>108</v>
      </c>
    </row>
    <row r="323" spans="2:65" s="227" customFormat="1" x14ac:dyDescent="0.3">
      <c r="B323" s="232"/>
      <c r="D323" s="236" t="s">
        <v>117</v>
      </c>
      <c r="E323" s="228" t="s">
        <v>1</v>
      </c>
      <c r="F323" s="235" t="s">
        <v>437</v>
      </c>
      <c r="H323" s="234">
        <v>13.788</v>
      </c>
      <c r="I323" s="233"/>
      <c r="L323" s="232"/>
      <c r="M323" s="231"/>
      <c r="N323" s="230"/>
      <c r="O323" s="230"/>
      <c r="P323" s="230"/>
      <c r="Q323" s="230"/>
      <c r="R323" s="230"/>
      <c r="S323" s="230"/>
      <c r="T323" s="229"/>
      <c r="AT323" s="228" t="s">
        <v>117</v>
      </c>
      <c r="AU323" s="228" t="s">
        <v>42</v>
      </c>
      <c r="AV323" s="227" t="s">
        <v>42</v>
      </c>
      <c r="AW323" s="227" t="s">
        <v>19</v>
      </c>
      <c r="AX323" s="227" t="s">
        <v>37</v>
      </c>
      <c r="AY323" s="228" t="s">
        <v>108</v>
      </c>
    </row>
    <row r="324" spans="2:65" s="227" customFormat="1" x14ac:dyDescent="0.3">
      <c r="B324" s="232"/>
      <c r="D324" s="236" t="s">
        <v>117</v>
      </c>
      <c r="E324" s="228" t="s">
        <v>1</v>
      </c>
      <c r="F324" s="235" t="s">
        <v>438</v>
      </c>
      <c r="H324" s="234">
        <v>8.6850000000000005</v>
      </c>
      <c r="I324" s="233"/>
      <c r="L324" s="232"/>
      <c r="M324" s="231"/>
      <c r="N324" s="230"/>
      <c r="O324" s="230"/>
      <c r="P324" s="230"/>
      <c r="Q324" s="230"/>
      <c r="R324" s="230"/>
      <c r="S324" s="230"/>
      <c r="T324" s="229"/>
      <c r="AT324" s="228" t="s">
        <v>117</v>
      </c>
      <c r="AU324" s="228" t="s">
        <v>42</v>
      </c>
      <c r="AV324" s="227" t="s">
        <v>42</v>
      </c>
      <c r="AW324" s="227" t="s">
        <v>19</v>
      </c>
      <c r="AX324" s="227" t="s">
        <v>37</v>
      </c>
      <c r="AY324" s="228" t="s">
        <v>108</v>
      </c>
    </row>
    <row r="325" spans="2:65" s="227" customFormat="1" x14ac:dyDescent="0.3">
      <c r="B325" s="232"/>
      <c r="D325" s="240" t="s">
        <v>117</v>
      </c>
      <c r="E325" s="239" t="s">
        <v>1</v>
      </c>
      <c r="F325" s="238" t="s">
        <v>439</v>
      </c>
      <c r="H325" s="237">
        <v>11.895</v>
      </c>
      <c r="I325" s="233"/>
      <c r="L325" s="232"/>
      <c r="M325" s="231"/>
      <c r="N325" s="230"/>
      <c r="O325" s="230"/>
      <c r="P325" s="230"/>
      <c r="Q325" s="230"/>
      <c r="R325" s="230"/>
      <c r="S325" s="230"/>
      <c r="T325" s="229"/>
      <c r="AT325" s="228" t="s">
        <v>117</v>
      </c>
      <c r="AU325" s="228" t="s">
        <v>42</v>
      </c>
      <c r="AV325" s="227" t="s">
        <v>42</v>
      </c>
      <c r="AW325" s="227" t="s">
        <v>19</v>
      </c>
      <c r="AX325" s="227" t="s">
        <v>37</v>
      </c>
      <c r="AY325" s="228" t="s">
        <v>108</v>
      </c>
    </row>
    <row r="326" spans="2:65" s="188" customFormat="1" ht="22.5" customHeight="1" x14ac:dyDescent="0.3">
      <c r="B326" s="207"/>
      <c r="C326" s="252" t="s">
        <v>440</v>
      </c>
      <c r="D326" s="252" t="s">
        <v>213</v>
      </c>
      <c r="E326" s="251" t="s">
        <v>441</v>
      </c>
      <c r="F326" s="246" t="s">
        <v>442</v>
      </c>
      <c r="G326" s="250" t="s">
        <v>113</v>
      </c>
      <c r="H326" s="249">
        <v>180.66200000000001</v>
      </c>
      <c r="I326" s="248"/>
      <c r="J326" s="247">
        <f>ROUND(I326*H326,2)</f>
        <v>0</v>
      </c>
      <c r="K326" s="246" t="s">
        <v>166</v>
      </c>
      <c r="L326" s="245"/>
      <c r="M326" s="244" t="s">
        <v>1</v>
      </c>
      <c r="N326" s="243" t="s">
        <v>26</v>
      </c>
      <c r="O326" s="223"/>
      <c r="P326" s="222">
        <f>O326*H326</f>
        <v>0</v>
      </c>
      <c r="Q326" s="222">
        <v>2.0999999999999999E-3</v>
      </c>
      <c r="R326" s="222">
        <f>Q326*H326</f>
        <v>0.37939020000000001</v>
      </c>
      <c r="S326" s="222">
        <v>0</v>
      </c>
      <c r="T326" s="221">
        <f>S326*H326</f>
        <v>0</v>
      </c>
      <c r="AR326" s="193" t="s">
        <v>158</v>
      </c>
      <c r="AT326" s="193" t="s">
        <v>213</v>
      </c>
      <c r="AU326" s="193" t="s">
        <v>42</v>
      </c>
      <c r="AY326" s="193" t="s">
        <v>108</v>
      </c>
      <c r="BE326" s="194">
        <f>IF(N326="základní",J326,0)</f>
        <v>0</v>
      </c>
      <c r="BF326" s="194">
        <f>IF(N326="snížená",J326,0)</f>
        <v>0</v>
      </c>
      <c r="BG326" s="194">
        <f>IF(N326="zákl. přenesená",J326,0)</f>
        <v>0</v>
      </c>
      <c r="BH326" s="194">
        <f>IF(N326="sníž. přenesená",J326,0)</f>
        <v>0</v>
      </c>
      <c r="BI326" s="194">
        <f>IF(N326="nulová",J326,0)</f>
        <v>0</v>
      </c>
      <c r="BJ326" s="193" t="s">
        <v>38</v>
      </c>
      <c r="BK326" s="194">
        <f>ROUND(I326*H326,2)</f>
        <v>0</v>
      </c>
      <c r="BL326" s="193" t="s">
        <v>115</v>
      </c>
      <c r="BM326" s="193" t="s">
        <v>443</v>
      </c>
    </row>
    <row r="327" spans="2:65" s="227" customFormat="1" x14ac:dyDescent="0.3">
      <c r="B327" s="232"/>
      <c r="D327" s="240" t="s">
        <v>117</v>
      </c>
      <c r="F327" s="238" t="s">
        <v>444</v>
      </c>
      <c r="H327" s="237">
        <v>180.66200000000001</v>
      </c>
      <c r="I327" s="233"/>
      <c r="L327" s="232"/>
      <c r="M327" s="231"/>
      <c r="N327" s="230"/>
      <c r="O327" s="230"/>
      <c r="P327" s="230"/>
      <c r="Q327" s="230"/>
      <c r="R327" s="230"/>
      <c r="S327" s="230"/>
      <c r="T327" s="229"/>
      <c r="AT327" s="228" t="s">
        <v>117</v>
      </c>
      <c r="AU327" s="228" t="s">
        <v>42</v>
      </c>
      <c r="AV327" s="227" t="s">
        <v>42</v>
      </c>
      <c r="AW327" s="227" t="s">
        <v>2</v>
      </c>
      <c r="AX327" s="227" t="s">
        <v>38</v>
      </c>
      <c r="AY327" s="228" t="s">
        <v>108</v>
      </c>
    </row>
    <row r="328" spans="2:65" s="188" customFormat="1" ht="22.5" customHeight="1" x14ac:dyDescent="0.3">
      <c r="B328" s="207"/>
      <c r="C328" s="206" t="s">
        <v>445</v>
      </c>
      <c r="D328" s="206" t="s">
        <v>110</v>
      </c>
      <c r="E328" s="205" t="s">
        <v>446</v>
      </c>
      <c r="F328" s="200" t="s">
        <v>447</v>
      </c>
      <c r="G328" s="204" t="s">
        <v>113</v>
      </c>
      <c r="H328" s="203">
        <v>162.613</v>
      </c>
      <c r="I328" s="202"/>
      <c r="J328" s="201">
        <f>ROUND(I328*H328,2)</f>
        <v>0</v>
      </c>
      <c r="K328" s="200" t="s">
        <v>166</v>
      </c>
      <c r="L328" s="189"/>
      <c r="M328" s="199" t="s">
        <v>1</v>
      </c>
      <c r="N328" s="224" t="s">
        <v>26</v>
      </c>
      <c r="O328" s="223"/>
      <c r="P328" s="222">
        <f>O328*H328</f>
        <v>0</v>
      </c>
      <c r="Q328" s="222">
        <v>8.6499999999999997E-3</v>
      </c>
      <c r="R328" s="222">
        <f>Q328*H328</f>
        <v>1.4066024499999998</v>
      </c>
      <c r="S328" s="222">
        <v>0</v>
      </c>
      <c r="T328" s="221">
        <f>S328*H328</f>
        <v>0</v>
      </c>
      <c r="AR328" s="193" t="s">
        <v>115</v>
      </c>
      <c r="AT328" s="193" t="s">
        <v>110</v>
      </c>
      <c r="AU328" s="193" t="s">
        <v>42</v>
      </c>
      <c r="AY328" s="193" t="s">
        <v>108</v>
      </c>
      <c r="BE328" s="194">
        <f>IF(N328="základní",J328,0)</f>
        <v>0</v>
      </c>
      <c r="BF328" s="194">
        <f>IF(N328="snížená",J328,0)</f>
        <v>0</v>
      </c>
      <c r="BG328" s="194">
        <f>IF(N328="zákl. přenesená",J328,0)</f>
        <v>0</v>
      </c>
      <c r="BH328" s="194">
        <f>IF(N328="sníž. přenesená",J328,0)</f>
        <v>0</v>
      </c>
      <c r="BI328" s="194">
        <f>IF(N328="nulová",J328,0)</f>
        <v>0</v>
      </c>
      <c r="BJ328" s="193" t="s">
        <v>38</v>
      </c>
      <c r="BK328" s="194">
        <f>ROUND(I328*H328,2)</f>
        <v>0</v>
      </c>
      <c r="BL328" s="193" t="s">
        <v>115</v>
      </c>
      <c r="BM328" s="193" t="s">
        <v>448</v>
      </c>
    </row>
    <row r="329" spans="2:65" s="257" customFormat="1" x14ac:dyDescent="0.3">
      <c r="B329" s="262"/>
      <c r="D329" s="236" t="s">
        <v>117</v>
      </c>
      <c r="E329" s="258" t="s">
        <v>1</v>
      </c>
      <c r="F329" s="264" t="s">
        <v>368</v>
      </c>
      <c r="H329" s="258" t="s">
        <v>1</v>
      </c>
      <c r="I329" s="263"/>
      <c r="L329" s="262"/>
      <c r="M329" s="261"/>
      <c r="N329" s="260"/>
      <c r="O329" s="260"/>
      <c r="P329" s="260"/>
      <c r="Q329" s="260"/>
      <c r="R329" s="260"/>
      <c r="S329" s="260"/>
      <c r="T329" s="259"/>
      <c r="AT329" s="258" t="s">
        <v>117</v>
      </c>
      <c r="AU329" s="258" t="s">
        <v>42</v>
      </c>
      <c r="AV329" s="257" t="s">
        <v>38</v>
      </c>
      <c r="AW329" s="257" t="s">
        <v>19</v>
      </c>
      <c r="AX329" s="257" t="s">
        <v>37</v>
      </c>
      <c r="AY329" s="258" t="s">
        <v>108</v>
      </c>
    </row>
    <row r="330" spans="2:65" s="257" customFormat="1" x14ac:dyDescent="0.3">
      <c r="B330" s="262"/>
      <c r="D330" s="236" t="s">
        <v>117</v>
      </c>
      <c r="E330" s="258" t="s">
        <v>1</v>
      </c>
      <c r="F330" s="264" t="s">
        <v>449</v>
      </c>
      <c r="H330" s="258" t="s">
        <v>1</v>
      </c>
      <c r="I330" s="263"/>
      <c r="L330" s="262"/>
      <c r="M330" s="261"/>
      <c r="N330" s="260"/>
      <c r="O330" s="260"/>
      <c r="P330" s="260"/>
      <c r="Q330" s="260"/>
      <c r="R330" s="260"/>
      <c r="S330" s="260"/>
      <c r="T330" s="259"/>
      <c r="AT330" s="258" t="s">
        <v>117</v>
      </c>
      <c r="AU330" s="258" t="s">
        <v>42</v>
      </c>
      <c r="AV330" s="257" t="s">
        <v>38</v>
      </c>
      <c r="AW330" s="257" t="s">
        <v>19</v>
      </c>
      <c r="AX330" s="257" t="s">
        <v>37</v>
      </c>
      <c r="AY330" s="258" t="s">
        <v>108</v>
      </c>
    </row>
    <row r="331" spans="2:65" s="227" customFormat="1" x14ac:dyDescent="0.3">
      <c r="B331" s="232"/>
      <c r="D331" s="236" t="s">
        <v>117</v>
      </c>
      <c r="E331" s="228" t="s">
        <v>1</v>
      </c>
      <c r="F331" s="235" t="s">
        <v>450</v>
      </c>
      <c r="H331" s="234">
        <v>24.503</v>
      </c>
      <c r="I331" s="233"/>
      <c r="L331" s="232"/>
      <c r="M331" s="231"/>
      <c r="N331" s="230"/>
      <c r="O331" s="230"/>
      <c r="P331" s="230"/>
      <c r="Q331" s="230"/>
      <c r="R331" s="230"/>
      <c r="S331" s="230"/>
      <c r="T331" s="229"/>
      <c r="AT331" s="228" t="s">
        <v>117</v>
      </c>
      <c r="AU331" s="228" t="s">
        <v>42</v>
      </c>
      <c r="AV331" s="227" t="s">
        <v>42</v>
      </c>
      <c r="AW331" s="227" t="s">
        <v>19</v>
      </c>
      <c r="AX331" s="227" t="s">
        <v>37</v>
      </c>
      <c r="AY331" s="228" t="s">
        <v>108</v>
      </c>
    </row>
    <row r="332" spans="2:65" s="227" customFormat="1" x14ac:dyDescent="0.3">
      <c r="B332" s="232"/>
      <c r="D332" s="236" t="s">
        <v>117</v>
      </c>
      <c r="E332" s="228" t="s">
        <v>1</v>
      </c>
      <c r="F332" s="235" t="s">
        <v>451</v>
      </c>
      <c r="H332" s="234">
        <v>2.64</v>
      </c>
      <c r="I332" s="233"/>
      <c r="L332" s="232"/>
      <c r="M332" s="231"/>
      <c r="N332" s="230"/>
      <c r="O332" s="230"/>
      <c r="P332" s="230"/>
      <c r="Q332" s="230"/>
      <c r="R332" s="230"/>
      <c r="S332" s="230"/>
      <c r="T332" s="229"/>
      <c r="AT332" s="228" t="s">
        <v>117</v>
      </c>
      <c r="AU332" s="228" t="s">
        <v>42</v>
      </c>
      <c r="AV332" s="227" t="s">
        <v>42</v>
      </c>
      <c r="AW332" s="227" t="s">
        <v>19</v>
      </c>
      <c r="AX332" s="227" t="s">
        <v>37</v>
      </c>
      <c r="AY332" s="228" t="s">
        <v>108</v>
      </c>
    </row>
    <row r="333" spans="2:65" s="227" customFormat="1" x14ac:dyDescent="0.3">
      <c r="B333" s="232"/>
      <c r="D333" s="236" t="s">
        <v>117</v>
      </c>
      <c r="E333" s="228" t="s">
        <v>1</v>
      </c>
      <c r="F333" s="235" t="s">
        <v>452</v>
      </c>
      <c r="H333" s="234">
        <v>4.3499999999999996</v>
      </c>
      <c r="I333" s="233"/>
      <c r="L333" s="232"/>
      <c r="M333" s="231"/>
      <c r="N333" s="230"/>
      <c r="O333" s="230"/>
      <c r="P333" s="230"/>
      <c r="Q333" s="230"/>
      <c r="R333" s="230"/>
      <c r="S333" s="230"/>
      <c r="T333" s="229"/>
      <c r="AT333" s="228" t="s">
        <v>117</v>
      </c>
      <c r="AU333" s="228" t="s">
        <v>42</v>
      </c>
      <c r="AV333" s="227" t="s">
        <v>42</v>
      </c>
      <c r="AW333" s="227" t="s">
        <v>19</v>
      </c>
      <c r="AX333" s="227" t="s">
        <v>37</v>
      </c>
      <c r="AY333" s="228" t="s">
        <v>108</v>
      </c>
    </row>
    <row r="334" spans="2:65" s="227" customFormat="1" x14ac:dyDescent="0.3">
      <c r="B334" s="232"/>
      <c r="D334" s="236" t="s">
        <v>117</v>
      </c>
      <c r="E334" s="228" t="s">
        <v>1</v>
      </c>
      <c r="F334" s="235" t="s">
        <v>453</v>
      </c>
      <c r="H334" s="234">
        <v>4.7850000000000001</v>
      </c>
      <c r="I334" s="233"/>
      <c r="L334" s="232"/>
      <c r="M334" s="231"/>
      <c r="N334" s="230"/>
      <c r="O334" s="230"/>
      <c r="P334" s="230"/>
      <c r="Q334" s="230"/>
      <c r="R334" s="230"/>
      <c r="S334" s="230"/>
      <c r="T334" s="229"/>
      <c r="AT334" s="228" t="s">
        <v>117</v>
      </c>
      <c r="AU334" s="228" t="s">
        <v>42</v>
      </c>
      <c r="AV334" s="227" t="s">
        <v>42</v>
      </c>
      <c r="AW334" s="227" t="s">
        <v>19</v>
      </c>
      <c r="AX334" s="227" t="s">
        <v>37</v>
      </c>
      <c r="AY334" s="228" t="s">
        <v>108</v>
      </c>
    </row>
    <row r="335" spans="2:65" s="227" customFormat="1" x14ac:dyDescent="0.3">
      <c r="B335" s="232"/>
      <c r="D335" s="236" t="s">
        <v>117</v>
      </c>
      <c r="E335" s="228" t="s">
        <v>1</v>
      </c>
      <c r="F335" s="235" t="s">
        <v>453</v>
      </c>
      <c r="H335" s="234">
        <v>4.7850000000000001</v>
      </c>
      <c r="I335" s="233"/>
      <c r="L335" s="232"/>
      <c r="M335" s="231"/>
      <c r="N335" s="230"/>
      <c r="O335" s="230"/>
      <c r="P335" s="230"/>
      <c r="Q335" s="230"/>
      <c r="R335" s="230"/>
      <c r="S335" s="230"/>
      <c r="T335" s="229"/>
      <c r="AT335" s="228" t="s">
        <v>117</v>
      </c>
      <c r="AU335" s="228" t="s">
        <v>42</v>
      </c>
      <c r="AV335" s="227" t="s">
        <v>42</v>
      </c>
      <c r="AW335" s="227" t="s">
        <v>19</v>
      </c>
      <c r="AX335" s="227" t="s">
        <v>37</v>
      </c>
      <c r="AY335" s="228" t="s">
        <v>108</v>
      </c>
    </row>
    <row r="336" spans="2:65" s="227" customFormat="1" x14ac:dyDescent="0.3">
      <c r="B336" s="232"/>
      <c r="D336" s="236" t="s">
        <v>117</v>
      </c>
      <c r="E336" s="228" t="s">
        <v>1</v>
      </c>
      <c r="F336" s="235" t="s">
        <v>454</v>
      </c>
      <c r="H336" s="234">
        <v>8.6999999999999993</v>
      </c>
      <c r="I336" s="233"/>
      <c r="L336" s="232"/>
      <c r="M336" s="231"/>
      <c r="N336" s="230"/>
      <c r="O336" s="230"/>
      <c r="P336" s="230"/>
      <c r="Q336" s="230"/>
      <c r="R336" s="230"/>
      <c r="S336" s="230"/>
      <c r="T336" s="229"/>
      <c r="AT336" s="228" t="s">
        <v>117</v>
      </c>
      <c r="AU336" s="228" t="s">
        <v>42</v>
      </c>
      <c r="AV336" s="227" t="s">
        <v>42</v>
      </c>
      <c r="AW336" s="227" t="s">
        <v>19</v>
      </c>
      <c r="AX336" s="227" t="s">
        <v>37</v>
      </c>
      <c r="AY336" s="228" t="s">
        <v>108</v>
      </c>
    </row>
    <row r="337" spans="2:65" s="227" customFormat="1" x14ac:dyDescent="0.3">
      <c r="B337" s="232"/>
      <c r="D337" s="236" t="s">
        <v>117</v>
      </c>
      <c r="E337" s="228" t="s">
        <v>1</v>
      </c>
      <c r="F337" s="235" t="s">
        <v>455</v>
      </c>
      <c r="H337" s="234">
        <v>11.605</v>
      </c>
      <c r="I337" s="233"/>
      <c r="L337" s="232"/>
      <c r="M337" s="231"/>
      <c r="N337" s="230"/>
      <c r="O337" s="230"/>
      <c r="P337" s="230"/>
      <c r="Q337" s="230"/>
      <c r="R337" s="230"/>
      <c r="S337" s="230"/>
      <c r="T337" s="229"/>
      <c r="AT337" s="228" t="s">
        <v>117</v>
      </c>
      <c r="AU337" s="228" t="s">
        <v>42</v>
      </c>
      <c r="AV337" s="227" t="s">
        <v>42</v>
      </c>
      <c r="AW337" s="227" t="s">
        <v>19</v>
      </c>
      <c r="AX337" s="227" t="s">
        <v>37</v>
      </c>
      <c r="AY337" s="228" t="s">
        <v>108</v>
      </c>
    </row>
    <row r="338" spans="2:65" s="227" customFormat="1" x14ac:dyDescent="0.3">
      <c r="B338" s="232"/>
      <c r="D338" s="236" t="s">
        <v>117</v>
      </c>
      <c r="E338" s="228" t="s">
        <v>1</v>
      </c>
      <c r="F338" s="235" t="s">
        <v>456</v>
      </c>
      <c r="H338" s="234">
        <v>2.403</v>
      </c>
      <c r="I338" s="233"/>
      <c r="L338" s="232"/>
      <c r="M338" s="231"/>
      <c r="N338" s="230"/>
      <c r="O338" s="230"/>
      <c r="P338" s="230"/>
      <c r="Q338" s="230"/>
      <c r="R338" s="230"/>
      <c r="S338" s="230"/>
      <c r="T338" s="229"/>
      <c r="AT338" s="228" t="s">
        <v>117</v>
      </c>
      <c r="AU338" s="228" t="s">
        <v>42</v>
      </c>
      <c r="AV338" s="227" t="s">
        <v>42</v>
      </c>
      <c r="AW338" s="227" t="s">
        <v>19</v>
      </c>
      <c r="AX338" s="227" t="s">
        <v>37</v>
      </c>
      <c r="AY338" s="228" t="s">
        <v>108</v>
      </c>
    </row>
    <row r="339" spans="2:65" s="227" customFormat="1" x14ac:dyDescent="0.3">
      <c r="B339" s="232"/>
      <c r="D339" s="236" t="s">
        <v>117</v>
      </c>
      <c r="E339" s="228" t="s">
        <v>1</v>
      </c>
      <c r="F339" s="235" t="s">
        <v>457</v>
      </c>
      <c r="H339" s="234">
        <v>3.7349999999999999</v>
      </c>
      <c r="I339" s="233"/>
      <c r="L339" s="232"/>
      <c r="M339" s="231"/>
      <c r="N339" s="230"/>
      <c r="O339" s="230"/>
      <c r="P339" s="230"/>
      <c r="Q339" s="230"/>
      <c r="R339" s="230"/>
      <c r="S339" s="230"/>
      <c r="T339" s="229"/>
      <c r="AT339" s="228" t="s">
        <v>117</v>
      </c>
      <c r="AU339" s="228" t="s">
        <v>42</v>
      </c>
      <c r="AV339" s="227" t="s">
        <v>42</v>
      </c>
      <c r="AW339" s="227" t="s">
        <v>19</v>
      </c>
      <c r="AX339" s="227" t="s">
        <v>37</v>
      </c>
      <c r="AY339" s="228" t="s">
        <v>108</v>
      </c>
    </row>
    <row r="340" spans="2:65" s="227" customFormat="1" x14ac:dyDescent="0.3">
      <c r="B340" s="232"/>
      <c r="D340" s="236" t="s">
        <v>117</v>
      </c>
      <c r="E340" s="228" t="s">
        <v>1</v>
      </c>
      <c r="F340" s="235" t="s">
        <v>458</v>
      </c>
      <c r="H340" s="234">
        <v>3.77</v>
      </c>
      <c r="I340" s="233"/>
      <c r="L340" s="232"/>
      <c r="M340" s="231"/>
      <c r="N340" s="230"/>
      <c r="O340" s="230"/>
      <c r="P340" s="230"/>
      <c r="Q340" s="230"/>
      <c r="R340" s="230"/>
      <c r="S340" s="230"/>
      <c r="T340" s="229"/>
      <c r="AT340" s="228" t="s">
        <v>117</v>
      </c>
      <c r="AU340" s="228" t="s">
        <v>42</v>
      </c>
      <c r="AV340" s="227" t="s">
        <v>42</v>
      </c>
      <c r="AW340" s="227" t="s">
        <v>19</v>
      </c>
      <c r="AX340" s="227" t="s">
        <v>37</v>
      </c>
      <c r="AY340" s="228" t="s">
        <v>108</v>
      </c>
    </row>
    <row r="341" spans="2:65" s="227" customFormat="1" x14ac:dyDescent="0.3">
      <c r="B341" s="232"/>
      <c r="D341" s="236" t="s">
        <v>117</v>
      </c>
      <c r="E341" s="228" t="s">
        <v>1</v>
      </c>
      <c r="F341" s="235" t="s">
        <v>459</v>
      </c>
      <c r="H341" s="234">
        <v>6.97</v>
      </c>
      <c r="I341" s="233"/>
      <c r="L341" s="232"/>
      <c r="M341" s="231"/>
      <c r="N341" s="230"/>
      <c r="O341" s="230"/>
      <c r="P341" s="230"/>
      <c r="Q341" s="230"/>
      <c r="R341" s="230"/>
      <c r="S341" s="230"/>
      <c r="T341" s="229"/>
      <c r="AT341" s="228" t="s">
        <v>117</v>
      </c>
      <c r="AU341" s="228" t="s">
        <v>42</v>
      </c>
      <c r="AV341" s="227" t="s">
        <v>42</v>
      </c>
      <c r="AW341" s="227" t="s">
        <v>19</v>
      </c>
      <c r="AX341" s="227" t="s">
        <v>37</v>
      </c>
      <c r="AY341" s="228" t="s">
        <v>108</v>
      </c>
    </row>
    <row r="342" spans="2:65" s="227" customFormat="1" x14ac:dyDescent="0.3">
      <c r="B342" s="232"/>
      <c r="D342" s="236" t="s">
        <v>117</v>
      </c>
      <c r="E342" s="228" t="s">
        <v>1</v>
      </c>
      <c r="F342" s="235" t="s">
        <v>460</v>
      </c>
      <c r="H342" s="234">
        <v>14.11</v>
      </c>
      <c r="I342" s="233"/>
      <c r="L342" s="232"/>
      <c r="M342" s="231"/>
      <c r="N342" s="230"/>
      <c r="O342" s="230"/>
      <c r="P342" s="230"/>
      <c r="Q342" s="230"/>
      <c r="R342" s="230"/>
      <c r="S342" s="230"/>
      <c r="T342" s="229"/>
      <c r="AT342" s="228" t="s">
        <v>117</v>
      </c>
      <c r="AU342" s="228" t="s">
        <v>42</v>
      </c>
      <c r="AV342" s="227" t="s">
        <v>42</v>
      </c>
      <c r="AW342" s="227" t="s">
        <v>19</v>
      </c>
      <c r="AX342" s="227" t="s">
        <v>37</v>
      </c>
      <c r="AY342" s="228" t="s">
        <v>108</v>
      </c>
    </row>
    <row r="343" spans="2:65" s="227" customFormat="1" x14ac:dyDescent="0.3">
      <c r="B343" s="232"/>
      <c r="D343" s="236" t="s">
        <v>117</v>
      </c>
      <c r="E343" s="228" t="s">
        <v>1</v>
      </c>
      <c r="F343" s="235" t="s">
        <v>461</v>
      </c>
      <c r="H343" s="234">
        <v>5.4379999999999997</v>
      </c>
      <c r="I343" s="233"/>
      <c r="L343" s="232"/>
      <c r="M343" s="231"/>
      <c r="N343" s="230"/>
      <c r="O343" s="230"/>
      <c r="P343" s="230"/>
      <c r="Q343" s="230"/>
      <c r="R343" s="230"/>
      <c r="S343" s="230"/>
      <c r="T343" s="229"/>
      <c r="AT343" s="228" t="s">
        <v>117</v>
      </c>
      <c r="AU343" s="228" t="s">
        <v>42</v>
      </c>
      <c r="AV343" s="227" t="s">
        <v>42</v>
      </c>
      <c r="AW343" s="227" t="s">
        <v>19</v>
      </c>
      <c r="AX343" s="227" t="s">
        <v>37</v>
      </c>
      <c r="AY343" s="228" t="s">
        <v>108</v>
      </c>
    </row>
    <row r="344" spans="2:65" s="227" customFormat="1" x14ac:dyDescent="0.3">
      <c r="B344" s="232"/>
      <c r="D344" s="236" t="s">
        <v>117</v>
      </c>
      <c r="E344" s="228" t="s">
        <v>1</v>
      </c>
      <c r="F344" s="235" t="s">
        <v>462</v>
      </c>
      <c r="H344" s="234">
        <v>12.398</v>
      </c>
      <c r="I344" s="233"/>
      <c r="L344" s="232"/>
      <c r="M344" s="231"/>
      <c r="N344" s="230"/>
      <c r="O344" s="230"/>
      <c r="P344" s="230"/>
      <c r="Q344" s="230"/>
      <c r="R344" s="230"/>
      <c r="S344" s="230"/>
      <c r="T344" s="229"/>
      <c r="AT344" s="228" t="s">
        <v>117</v>
      </c>
      <c r="AU344" s="228" t="s">
        <v>42</v>
      </c>
      <c r="AV344" s="227" t="s">
        <v>42</v>
      </c>
      <c r="AW344" s="227" t="s">
        <v>19</v>
      </c>
      <c r="AX344" s="227" t="s">
        <v>37</v>
      </c>
      <c r="AY344" s="228" t="s">
        <v>108</v>
      </c>
    </row>
    <row r="345" spans="2:65" s="227" customFormat="1" x14ac:dyDescent="0.3">
      <c r="B345" s="232"/>
      <c r="D345" s="236" t="s">
        <v>117</v>
      </c>
      <c r="E345" s="228" t="s">
        <v>1</v>
      </c>
      <c r="F345" s="235" t="s">
        <v>463</v>
      </c>
      <c r="H345" s="234">
        <v>18.420000000000002</v>
      </c>
      <c r="I345" s="233"/>
      <c r="L345" s="232"/>
      <c r="M345" s="231"/>
      <c r="N345" s="230"/>
      <c r="O345" s="230"/>
      <c r="P345" s="230"/>
      <c r="Q345" s="230"/>
      <c r="R345" s="230"/>
      <c r="S345" s="230"/>
      <c r="T345" s="229"/>
      <c r="AT345" s="228" t="s">
        <v>117</v>
      </c>
      <c r="AU345" s="228" t="s">
        <v>42</v>
      </c>
      <c r="AV345" s="227" t="s">
        <v>42</v>
      </c>
      <c r="AW345" s="227" t="s">
        <v>19</v>
      </c>
      <c r="AX345" s="227" t="s">
        <v>37</v>
      </c>
      <c r="AY345" s="228" t="s">
        <v>108</v>
      </c>
    </row>
    <row r="346" spans="2:65" s="227" customFormat="1" x14ac:dyDescent="0.3">
      <c r="B346" s="232"/>
      <c r="D346" s="236" t="s">
        <v>117</v>
      </c>
      <c r="E346" s="228" t="s">
        <v>1</v>
      </c>
      <c r="F346" s="235" t="s">
        <v>464</v>
      </c>
      <c r="H346" s="234">
        <v>13.33</v>
      </c>
      <c r="I346" s="233"/>
      <c r="L346" s="232"/>
      <c r="M346" s="231"/>
      <c r="N346" s="230"/>
      <c r="O346" s="230"/>
      <c r="P346" s="230"/>
      <c r="Q346" s="230"/>
      <c r="R346" s="230"/>
      <c r="S346" s="230"/>
      <c r="T346" s="229"/>
      <c r="AT346" s="228" t="s">
        <v>117</v>
      </c>
      <c r="AU346" s="228" t="s">
        <v>42</v>
      </c>
      <c r="AV346" s="227" t="s">
        <v>42</v>
      </c>
      <c r="AW346" s="227" t="s">
        <v>19</v>
      </c>
      <c r="AX346" s="227" t="s">
        <v>37</v>
      </c>
      <c r="AY346" s="228" t="s">
        <v>108</v>
      </c>
    </row>
    <row r="347" spans="2:65" s="227" customFormat="1" x14ac:dyDescent="0.3">
      <c r="B347" s="232"/>
      <c r="D347" s="236" t="s">
        <v>117</v>
      </c>
      <c r="E347" s="228" t="s">
        <v>1</v>
      </c>
      <c r="F347" s="235" t="s">
        <v>465</v>
      </c>
      <c r="H347" s="234">
        <v>6.3529999999999998</v>
      </c>
      <c r="I347" s="233"/>
      <c r="L347" s="232"/>
      <c r="M347" s="231"/>
      <c r="N347" s="230"/>
      <c r="O347" s="230"/>
      <c r="P347" s="230"/>
      <c r="Q347" s="230"/>
      <c r="R347" s="230"/>
      <c r="S347" s="230"/>
      <c r="T347" s="229"/>
      <c r="AT347" s="228" t="s">
        <v>117</v>
      </c>
      <c r="AU347" s="228" t="s">
        <v>42</v>
      </c>
      <c r="AV347" s="227" t="s">
        <v>42</v>
      </c>
      <c r="AW347" s="227" t="s">
        <v>19</v>
      </c>
      <c r="AX347" s="227" t="s">
        <v>37</v>
      </c>
      <c r="AY347" s="228" t="s">
        <v>108</v>
      </c>
    </row>
    <row r="348" spans="2:65" s="227" customFormat="1" x14ac:dyDescent="0.3">
      <c r="B348" s="232"/>
      <c r="D348" s="240" t="s">
        <v>117</v>
      </c>
      <c r="E348" s="239" t="s">
        <v>1</v>
      </c>
      <c r="F348" s="238" t="s">
        <v>466</v>
      </c>
      <c r="H348" s="237">
        <v>14.318</v>
      </c>
      <c r="I348" s="233"/>
      <c r="L348" s="232"/>
      <c r="M348" s="231"/>
      <c r="N348" s="230"/>
      <c r="O348" s="230"/>
      <c r="P348" s="230"/>
      <c r="Q348" s="230"/>
      <c r="R348" s="230"/>
      <c r="S348" s="230"/>
      <c r="T348" s="229"/>
      <c r="AT348" s="228" t="s">
        <v>117</v>
      </c>
      <c r="AU348" s="228" t="s">
        <v>42</v>
      </c>
      <c r="AV348" s="227" t="s">
        <v>42</v>
      </c>
      <c r="AW348" s="227" t="s">
        <v>19</v>
      </c>
      <c r="AX348" s="227" t="s">
        <v>37</v>
      </c>
      <c r="AY348" s="228" t="s">
        <v>108</v>
      </c>
    </row>
    <row r="349" spans="2:65" s="188" customFormat="1" ht="31.5" customHeight="1" x14ac:dyDescent="0.3">
      <c r="B349" s="207"/>
      <c r="C349" s="252" t="s">
        <v>467</v>
      </c>
      <c r="D349" s="252" t="s">
        <v>213</v>
      </c>
      <c r="E349" s="251" t="s">
        <v>468</v>
      </c>
      <c r="F349" s="246" t="s">
        <v>469</v>
      </c>
      <c r="G349" s="250" t="s">
        <v>113</v>
      </c>
      <c r="H349" s="249">
        <v>173.99600000000001</v>
      </c>
      <c r="I349" s="248"/>
      <c r="J349" s="247">
        <f>ROUND(I349*H349,2)</f>
        <v>0</v>
      </c>
      <c r="K349" s="246" t="s">
        <v>166</v>
      </c>
      <c r="L349" s="245"/>
      <c r="M349" s="244" t="s">
        <v>1</v>
      </c>
      <c r="N349" s="243" t="s">
        <v>26</v>
      </c>
      <c r="O349" s="223"/>
      <c r="P349" s="222">
        <f>O349*H349</f>
        <v>0</v>
      </c>
      <c r="Q349" s="222">
        <v>3.0000000000000001E-3</v>
      </c>
      <c r="R349" s="222">
        <f>Q349*H349</f>
        <v>0.52198800000000001</v>
      </c>
      <c r="S349" s="222">
        <v>0</v>
      </c>
      <c r="T349" s="221">
        <f>S349*H349</f>
        <v>0</v>
      </c>
      <c r="AR349" s="193" t="s">
        <v>158</v>
      </c>
      <c r="AT349" s="193" t="s">
        <v>213</v>
      </c>
      <c r="AU349" s="193" t="s">
        <v>42</v>
      </c>
      <c r="AY349" s="193" t="s">
        <v>108</v>
      </c>
      <c r="BE349" s="194">
        <f>IF(N349="základní",J349,0)</f>
        <v>0</v>
      </c>
      <c r="BF349" s="194">
        <f>IF(N349="snížená",J349,0)</f>
        <v>0</v>
      </c>
      <c r="BG349" s="194">
        <f>IF(N349="zákl. přenesená",J349,0)</f>
        <v>0</v>
      </c>
      <c r="BH349" s="194">
        <f>IF(N349="sníž. přenesená",J349,0)</f>
        <v>0</v>
      </c>
      <c r="BI349" s="194">
        <f>IF(N349="nulová",J349,0)</f>
        <v>0</v>
      </c>
      <c r="BJ349" s="193" t="s">
        <v>38</v>
      </c>
      <c r="BK349" s="194">
        <f>ROUND(I349*H349,2)</f>
        <v>0</v>
      </c>
      <c r="BL349" s="193" t="s">
        <v>115</v>
      </c>
      <c r="BM349" s="193" t="s">
        <v>470</v>
      </c>
    </row>
    <row r="350" spans="2:65" s="188" customFormat="1" ht="27" x14ac:dyDescent="0.3">
      <c r="B350" s="189"/>
      <c r="D350" s="236" t="s">
        <v>315</v>
      </c>
      <c r="F350" s="256" t="s">
        <v>471</v>
      </c>
      <c r="I350" s="255"/>
      <c r="L350" s="189"/>
      <c r="M350" s="254"/>
      <c r="N350" s="223"/>
      <c r="O350" s="223"/>
      <c r="P350" s="223"/>
      <c r="Q350" s="223"/>
      <c r="R350" s="223"/>
      <c r="S350" s="223"/>
      <c r="T350" s="253"/>
      <c r="AT350" s="193" t="s">
        <v>315</v>
      </c>
      <c r="AU350" s="193" t="s">
        <v>42</v>
      </c>
    </row>
    <row r="351" spans="2:65" s="227" customFormat="1" x14ac:dyDescent="0.3">
      <c r="B351" s="232"/>
      <c r="D351" s="240" t="s">
        <v>117</v>
      </c>
      <c r="F351" s="238" t="s">
        <v>472</v>
      </c>
      <c r="H351" s="237">
        <v>173.99600000000001</v>
      </c>
      <c r="I351" s="233"/>
      <c r="L351" s="232"/>
      <c r="M351" s="231"/>
      <c r="N351" s="230"/>
      <c r="O351" s="230"/>
      <c r="P351" s="230"/>
      <c r="Q351" s="230"/>
      <c r="R351" s="230"/>
      <c r="S351" s="230"/>
      <c r="T351" s="229"/>
      <c r="AT351" s="228" t="s">
        <v>117</v>
      </c>
      <c r="AU351" s="228" t="s">
        <v>42</v>
      </c>
      <c r="AV351" s="227" t="s">
        <v>42</v>
      </c>
      <c r="AW351" s="227" t="s">
        <v>2</v>
      </c>
      <c r="AX351" s="227" t="s">
        <v>38</v>
      </c>
      <c r="AY351" s="228" t="s">
        <v>108</v>
      </c>
    </row>
    <row r="352" spans="2:65" s="188" customFormat="1" ht="31.5" customHeight="1" x14ac:dyDescent="0.3">
      <c r="B352" s="207"/>
      <c r="C352" s="206" t="s">
        <v>473</v>
      </c>
      <c r="D352" s="206" t="s">
        <v>110</v>
      </c>
      <c r="E352" s="205" t="s">
        <v>474</v>
      </c>
      <c r="F352" s="200" t="s">
        <v>475</v>
      </c>
      <c r="G352" s="204" t="s">
        <v>113</v>
      </c>
      <c r="H352" s="203">
        <v>4.2759999999999998</v>
      </c>
      <c r="I352" s="202"/>
      <c r="J352" s="201">
        <f>ROUND(I352*H352,2)</f>
        <v>0</v>
      </c>
      <c r="K352" s="200" t="s">
        <v>114</v>
      </c>
      <c r="L352" s="189"/>
      <c r="M352" s="199" t="s">
        <v>1</v>
      </c>
      <c r="N352" s="224" t="s">
        <v>26</v>
      </c>
      <c r="O352" s="223"/>
      <c r="P352" s="222">
        <f>O352*H352</f>
        <v>0</v>
      </c>
      <c r="Q352" s="222">
        <v>2.4670000000000001E-2</v>
      </c>
      <c r="R352" s="222">
        <f>Q352*H352</f>
        <v>0.10548892</v>
      </c>
      <c r="S352" s="222">
        <v>0</v>
      </c>
      <c r="T352" s="221">
        <f>S352*H352</f>
        <v>0</v>
      </c>
      <c r="AR352" s="193" t="s">
        <v>115</v>
      </c>
      <c r="AT352" s="193" t="s">
        <v>110</v>
      </c>
      <c r="AU352" s="193" t="s">
        <v>42</v>
      </c>
      <c r="AY352" s="193" t="s">
        <v>108</v>
      </c>
      <c r="BE352" s="194">
        <f>IF(N352="základní",J352,0)</f>
        <v>0</v>
      </c>
      <c r="BF352" s="194">
        <f>IF(N352="snížená",J352,0)</f>
        <v>0</v>
      </c>
      <c r="BG352" s="194">
        <f>IF(N352="zákl. přenesená",J352,0)</f>
        <v>0</v>
      </c>
      <c r="BH352" s="194">
        <f>IF(N352="sníž. přenesená",J352,0)</f>
        <v>0</v>
      </c>
      <c r="BI352" s="194">
        <f>IF(N352="nulová",J352,0)</f>
        <v>0</v>
      </c>
      <c r="BJ352" s="193" t="s">
        <v>38</v>
      </c>
      <c r="BK352" s="194">
        <f>ROUND(I352*H352,2)</f>
        <v>0</v>
      </c>
      <c r="BL352" s="193" t="s">
        <v>115</v>
      </c>
      <c r="BM352" s="193" t="s">
        <v>476</v>
      </c>
    </row>
    <row r="353" spans="2:65" s="257" customFormat="1" x14ac:dyDescent="0.3">
      <c r="B353" s="262"/>
      <c r="D353" s="236" t="s">
        <v>117</v>
      </c>
      <c r="E353" s="258" t="s">
        <v>1</v>
      </c>
      <c r="F353" s="264" t="s">
        <v>332</v>
      </c>
      <c r="H353" s="258" t="s">
        <v>1</v>
      </c>
      <c r="I353" s="263"/>
      <c r="L353" s="262"/>
      <c r="M353" s="261"/>
      <c r="N353" s="260"/>
      <c r="O353" s="260"/>
      <c r="P353" s="260"/>
      <c r="Q353" s="260"/>
      <c r="R353" s="260"/>
      <c r="S353" s="260"/>
      <c r="T353" s="259"/>
      <c r="AT353" s="258" t="s">
        <v>117</v>
      </c>
      <c r="AU353" s="258" t="s">
        <v>42</v>
      </c>
      <c r="AV353" s="257" t="s">
        <v>38</v>
      </c>
      <c r="AW353" s="257" t="s">
        <v>19</v>
      </c>
      <c r="AX353" s="257" t="s">
        <v>37</v>
      </c>
      <c r="AY353" s="258" t="s">
        <v>108</v>
      </c>
    </row>
    <row r="354" spans="2:65" s="227" customFormat="1" x14ac:dyDescent="0.3">
      <c r="B354" s="232"/>
      <c r="D354" s="236" t="s">
        <v>117</v>
      </c>
      <c r="E354" s="228" t="s">
        <v>1</v>
      </c>
      <c r="F354" s="235" t="s">
        <v>333</v>
      </c>
      <c r="H354" s="234">
        <v>2.1379999999999999</v>
      </c>
      <c r="I354" s="233"/>
      <c r="L354" s="232"/>
      <c r="M354" s="231"/>
      <c r="N354" s="230"/>
      <c r="O354" s="230"/>
      <c r="P354" s="230"/>
      <c r="Q354" s="230"/>
      <c r="R354" s="230"/>
      <c r="S354" s="230"/>
      <c r="T354" s="229"/>
      <c r="AT354" s="228" t="s">
        <v>117</v>
      </c>
      <c r="AU354" s="228" t="s">
        <v>42</v>
      </c>
      <c r="AV354" s="227" t="s">
        <v>42</v>
      </c>
      <c r="AW354" s="227" t="s">
        <v>19</v>
      </c>
      <c r="AX354" s="227" t="s">
        <v>37</v>
      </c>
      <c r="AY354" s="228" t="s">
        <v>108</v>
      </c>
    </row>
    <row r="355" spans="2:65" s="227" customFormat="1" x14ac:dyDescent="0.3">
      <c r="B355" s="232"/>
      <c r="D355" s="240" t="s">
        <v>117</v>
      </c>
      <c r="E355" s="239" t="s">
        <v>1</v>
      </c>
      <c r="F355" s="238" t="s">
        <v>334</v>
      </c>
      <c r="H355" s="237">
        <v>2.1379999999999999</v>
      </c>
      <c r="I355" s="233"/>
      <c r="L355" s="232"/>
      <c r="M355" s="231"/>
      <c r="N355" s="230"/>
      <c r="O355" s="230"/>
      <c r="P355" s="230"/>
      <c r="Q355" s="230"/>
      <c r="R355" s="230"/>
      <c r="S355" s="230"/>
      <c r="T355" s="229"/>
      <c r="AT355" s="228" t="s">
        <v>117</v>
      </c>
      <c r="AU355" s="228" t="s">
        <v>42</v>
      </c>
      <c r="AV355" s="227" t="s">
        <v>42</v>
      </c>
      <c r="AW355" s="227" t="s">
        <v>19</v>
      </c>
      <c r="AX355" s="227" t="s">
        <v>37</v>
      </c>
      <c r="AY355" s="228" t="s">
        <v>108</v>
      </c>
    </row>
    <row r="356" spans="2:65" s="188" customFormat="1" ht="22.5" customHeight="1" x14ac:dyDescent="0.3">
      <c r="B356" s="207"/>
      <c r="C356" s="206" t="s">
        <v>477</v>
      </c>
      <c r="D356" s="206" t="s">
        <v>110</v>
      </c>
      <c r="E356" s="205" t="s">
        <v>478</v>
      </c>
      <c r="F356" s="200" t="s">
        <v>479</v>
      </c>
      <c r="G356" s="204" t="s">
        <v>113</v>
      </c>
      <c r="H356" s="203">
        <v>4.2759999999999998</v>
      </c>
      <c r="I356" s="202"/>
      <c r="J356" s="201">
        <f>ROUND(I356*H356,2)</f>
        <v>0</v>
      </c>
      <c r="K356" s="200" t="s">
        <v>114</v>
      </c>
      <c r="L356" s="189"/>
      <c r="M356" s="199" t="s">
        <v>1</v>
      </c>
      <c r="N356" s="224" t="s">
        <v>26</v>
      </c>
      <c r="O356" s="223"/>
      <c r="P356" s="222">
        <f>O356*H356</f>
        <v>0</v>
      </c>
      <c r="Q356" s="222">
        <v>2.6800000000000001E-3</v>
      </c>
      <c r="R356" s="222">
        <f>Q356*H356</f>
        <v>1.145968E-2</v>
      </c>
      <c r="S356" s="222">
        <v>0</v>
      </c>
      <c r="T356" s="221">
        <f>S356*H356</f>
        <v>0</v>
      </c>
      <c r="AR356" s="193" t="s">
        <v>115</v>
      </c>
      <c r="AT356" s="193" t="s">
        <v>110</v>
      </c>
      <c r="AU356" s="193" t="s">
        <v>42</v>
      </c>
      <c r="AY356" s="193" t="s">
        <v>108</v>
      </c>
      <c r="BE356" s="194">
        <f>IF(N356="základní",J356,0)</f>
        <v>0</v>
      </c>
      <c r="BF356" s="194">
        <f>IF(N356="snížená",J356,0)</f>
        <v>0</v>
      </c>
      <c r="BG356" s="194">
        <f>IF(N356="zákl. přenesená",J356,0)</f>
        <v>0</v>
      </c>
      <c r="BH356" s="194">
        <f>IF(N356="sníž. přenesená",J356,0)</f>
        <v>0</v>
      </c>
      <c r="BI356" s="194">
        <f>IF(N356="nulová",J356,0)</f>
        <v>0</v>
      </c>
      <c r="BJ356" s="193" t="s">
        <v>38</v>
      </c>
      <c r="BK356" s="194">
        <f>ROUND(I356*H356,2)</f>
        <v>0</v>
      </c>
      <c r="BL356" s="193" t="s">
        <v>115</v>
      </c>
      <c r="BM356" s="193" t="s">
        <v>480</v>
      </c>
    </row>
    <row r="357" spans="2:65" s="257" customFormat="1" x14ac:dyDescent="0.3">
      <c r="B357" s="262"/>
      <c r="D357" s="236" t="s">
        <v>117</v>
      </c>
      <c r="E357" s="258" t="s">
        <v>1</v>
      </c>
      <c r="F357" s="264" t="s">
        <v>332</v>
      </c>
      <c r="H357" s="258" t="s">
        <v>1</v>
      </c>
      <c r="I357" s="263"/>
      <c r="L357" s="262"/>
      <c r="M357" s="261"/>
      <c r="N357" s="260"/>
      <c r="O357" s="260"/>
      <c r="P357" s="260"/>
      <c r="Q357" s="260"/>
      <c r="R357" s="260"/>
      <c r="S357" s="260"/>
      <c r="T357" s="259"/>
      <c r="AT357" s="258" t="s">
        <v>117</v>
      </c>
      <c r="AU357" s="258" t="s">
        <v>42</v>
      </c>
      <c r="AV357" s="257" t="s">
        <v>38</v>
      </c>
      <c r="AW357" s="257" t="s">
        <v>19</v>
      </c>
      <c r="AX357" s="257" t="s">
        <v>37</v>
      </c>
      <c r="AY357" s="258" t="s">
        <v>108</v>
      </c>
    </row>
    <row r="358" spans="2:65" s="227" customFormat="1" x14ac:dyDescent="0.3">
      <c r="B358" s="232"/>
      <c r="D358" s="236" t="s">
        <v>117</v>
      </c>
      <c r="E358" s="228" t="s">
        <v>1</v>
      </c>
      <c r="F358" s="235" t="s">
        <v>333</v>
      </c>
      <c r="H358" s="234">
        <v>2.1379999999999999</v>
      </c>
      <c r="I358" s="233"/>
      <c r="L358" s="232"/>
      <c r="M358" s="231"/>
      <c r="N358" s="230"/>
      <c r="O358" s="230"/>
      <c r="P358" s="230"/>
      <c r="Q358" s="230"/>
      <c r="R358" s="230"/>
      <c r="S358" s="230"/>
      <c r="T358" s="229"/>
      <c r="AT358" s="228" t="s">
        <v>117</v>
      </c>
      <c r="AU358" s="228" t="s">
        <v>42</v>
      </c>
      <c r="AV358" s="227" t="s">
        <v>42</v>
      </c>
      <c r="AW358" s="227" t="s">
        <v>19</v>
      </c>
      <c r="AX358" s="227" t="s">
        <v>37</v>
      </c>
      <c r="AY358" s="228" t="s">
        <v>108</v>
      </c>
    </row>
    <row r="359" spans="2:65" s="227" customFormat="1" x14ac:dyDescent="0.3">
      <c r="B359" s="232"/>
      <c r="D359" s="240" t="s">
        <v>117</v>
      </c>
      <c r="E359" s="239" t="s">
        <v>1</v>
      </c>
      <c r="F359" s="238" t="s">
        <v>334</v>
      </c>
      <c r="H359" s="237">
        <v>2.1379999999999999</v>
      </c>
      <c r="I359" s="233"/>
      <c r="L359" s="232"/>
      <c r="M359" s="231"/>
      <c r="N359" s="230"/>
      <c r="O359" s="230"/>
      <c r="P359" s="230"/>
      <c r="Q359" s="230"/>
      <c r="R359" s="230"/>
      <c r="S359" s="230"/>
      <c r="T359" s="229"/>
      <c r="AT359" s="228" t="s">
        <v>117</v>
      </c>
      <c r="AU359" s="228" t="s">
        <v>42</v>
      </c>
      <c r="AV359" s="227" t="s">
        <v>42</v>
      </c>
      <c r="AW359" s="227" t="s">
        <v>19</v>
      </c>
      <c r="AX359" s="227" t="s">
        <v>37</v>
      </c>
      <c r="AY359" s="228" t="s">
        <v>108</v>
      </c>
    </row>
    <row r="360" spans="2:65" s="188" customFormat="1" ht="22.5" customHeight="1" x14ac:dyDescent="0.3">
      <c r="B360" s="207"/>
      <c r="C360" s="206" t="s">
        <v>481</v>
      </c>
      <c r="D360" s="206" t="s">
        <v>110</v>
      </c>
      <c r="E360" s="205" t="s">
        <v>482</v>
      </c>
      <c r="F360" s="200" t="s">
        <v>483</v>
      </c>
      <c r="G360" s="204" t="s">
        <v>113</v>
      </c>
      <c r="H360" s="203">
        <v>1463.615</v>
      </c>
      <c r="I360" s="202"/>
      <c r="J360" s="201">
        <f>ROUND(I360*H360,2)</f>
        <v>0</v>
      </c>
      <c r="K360" s="200" t="s">
        <v>114</v>
      </c>
      <c r="L360" s="189"/>
      <c r="M360" s="199" t="s">
        <v>1</v>
      </c>
      <c r="N360" s="224" t="s">
        <v>26</v>
      </c>
      <c r="O360" s="223"/>
      <c r="P360" s="222">
        <f>O360*H360</f>
        <v>0</v>
      </c>
      <c r="Q360" s="222">
        <v>4.6999999999999999E-4</v>
      </c>
      <c r="R360" s="222">
        <f>Q360*H360</f>
        <v>0.68789904999999996</v>
      </c>
      <c r="S360" s="222">
        <v>0</v>
      </c>
      <c r="T360" s="221">
        <f>S360*H360</f>
        <v>0</v>
      </c>
      <c r="AR360" s="193" t="s">
        <v>115</v>
      </c>
      <c r="AT360" s="193" t="s">
        <v>110</v>
      </c>
      <c r="AU360" s="193" t="s">
        <v>42</v>
      </c>
      <c r="AY360" s="193" t="s">
        <v>108</v>
      </c>
      <c r="BE360" s="194">
        <f>IF(N360="základní",J360,0)</f>
        <v>0</v>
      </c>
      <c r="BF360" s="194">
        <f>IF(N360="snížená",J360,0)</f>
        <v>0</v>
      </c>
      <c r="BG360" s="194">
        <f>IF(N360="zákl. přenesená",J360,0)</f>
        <v>0</v>
      </c>
      <c r="BH360" s="194">
        <f>IF(N360="sníž. přenesená",J360,0)</f>
        <v>0</v>
      </c>
      <c r="BI360" s="194">
        <f>IF(N360="nulová",J360,0)</f>
        <v>0</v>
      </c>
      <c r="BJ360" s="193" t="s">
        <v>38</v>
      </c>
      <c r="BK360" s="194">
        <f>ROUND(I360*H360,2)</f>
        <v>0</v>
      </c>
      <c r="BL360" s="193" t="s">
        <v>115</v>
      </c>
      <c r="BM360" s="193" t="s">
        <v>484</v>
      </c>
    </row>
    <row r="361" spans="2:65" s="257" customFormat="1" x14ac:dyDescent="0.3">
      <c r="B361" s="262"/>
      <c r="D361" s="236" t="s">
        <v>117</v>
      </c>
      <c r="E361" s="258" t="s">
        <v>1</v>
      </c>
      <c r="F361" s="264" t="s">
        <v>331</v>
      </c>
      <c r="H361" s="258" t="s">
        <v>1</v>
      </c>
      <c r="I361" s="263"/>
      <c r="L361" s="262"/>
      <c r="M361" s="261"/>
      <c r="N361" s="260"/>
      <c r="O361" s="260"/>
      <c r="P361" s="260"/>
      <c r="Q361" s="260"/>
      <c r="R361" s="260"/>
      <c r="S361" s="260"/>
      <c r="T361" s="259"/>
      <c r="AT361" s="258" t="s">
        <v>117</v>
      </c>
      <c r="AU361" s="258" t="s">
        <v>42</v>
      </c>
      <c r="AV361" s="257" t="s">
        <v>38</v>
      </c>
      <c r="AW361" s="257" t="s">
        <v>19</v>
      </c>
      <c r="AX361" s="257" t="s">
        <v>37</v>
      </c>
      <c r="AY361" s="258" t="s">
        <v>108</v>
      </c>
    </row>
    <row r="362" spans="2:65" s="257" customFormat="1" x14ac:dyDescent="0.3">
      <c r="B362" s="262"/>
      <c r="D362" s="236" t="s">
        <v>117</v>
      </c>
      <c r="E362" s="258" t="s">
        <v>1</v>
      </c>
      <c r="F362" s="264" t="s">
        <v>332</v>
      </c>
      <c r="H362" s="258" t="s">
        <v>1</v>
      </c>
      <c r="I362" s="263"/>
      <c r="L362" s="262"/>
      <c r="M362" s="261"/>
      <c r="N362" s="260"/>
      <c r="O362" s="260"/>
      <c r="P362" s="260"/>
      <c r="Q362" s="260"/>
      <c r="R362" s="260"/>
      <c r="S362" s="260"/>
      <c r="T362" s="259"/>
      <c r="AT362" s="258" t="s">
        <v>117</v>
      </c>
      <c r="AU362" s="258" t="s">
        <v>42</v>
      </c>
      <c r="AV362" s="257" t="s">
        <v>38</v>
      </c>
      <c r="AW362" s="257" t="s">
        <v>19</v>
      </c>
      <c r="AX362" s="257" t="s">
        <v>37</v>
      </c>
      <c r="AY362" s="258" t="s">
        <v>108</v>
      </c>
    </row>
    <row r="363" spans="2:65" s="227" customFormat="1" x14ac:dyDescent="0.3">
      <c r="B363" s="232"/>
      <c r="D363" s="236" t="s">
        <v>117</v>
      </c>
      <c r="E363" s="228" t="s">
        <v>1</v>
      </c>
      <c r="F363" s="235" t="s">
        <v>485</v>
      </c>
      <c r="H363" s="234">
        <v>4.18</v>
      </c>
      <c r="I363" s="233"/>
      <c r="L363" s="232"/>
      <c r="M363" s="231"/>
      <c r="N363" s="230"/>
      <c r="O363" s="230"/>
      <c r="P363" s="230"/>
      <c r="Q363" s="230"/>
      <c r="R363" s="230"/>
      <c r="S363" s="230"/>
      <c r="T363" s="229"/>
      <c r="AT363" s="228" t="s">
        <v>117</v>
      </c>
      <c r="AU363" s="228" t="s">
        <v>42</v>
      </c>
      <c r="AV363" s="227" t="s">
        <v>42</v>
      </c>
      <c r="AW363" s="227" t="s">
        <v>19</v>
      </c>
      <c r="AX363" s="227" t="s">
        <v>37</v>
      </c>
      <c r="AY363" s="228" t="s">
        <v>108</v>
      </c>
    </row>
    <row r="364" spans="2:65" s="227" customFormat="1" x14ac:dyDescent="0.3">
      <c r="B364" s="232"/>
      <c r="D364" s="236" t="s">
        <v>117</v>
      </c>
      <c r="E364" s="228" t="s">
        <v>1</v>
      </c>
      <c r="F364" s="235" t="s">
        <v>486</v>
      </c>
      <c r="H364" s="234">
        <v>4.18</v>
      </c>
      <c r="I364" s="233"/>
      <c r="L364" s="232"/>
      <c r="M364" s="231"/>
      <c r="N364" s="230"/>
      <c r="O364" s="230"/>
      <c r="P364" s="230"/>
      <c r="Q364" s="230"/>
      <c r="R364" s="230"/>
      <c r="S364" s="230"/>
      <c r="T364" s="229"/>
      <c r="AT364" s="228" t="s">
        <v>117</v>
      </c>
      <c r="AU364" s="228" t="s">
        <v>42</v>
      </c>
      <c r="AV364" s="227" t="s">
        <v>42</v>
      </c>
      <c r="AW364" s="227" t="s">
        <v>19</v>
      </c>
      <c r="AX364" s="227" t="s">
        <v>37</v>
      </c>
      <c r="AY364" s="228" t="s">
        <v>108</v>
      </c>
    </row>
    <row r="365" spans="2:65" s="227" customFormat="1" ht="27" x14ac:dyDescent="0.3">
      <c r="B365" s="232"/>
      <c r="D365" s="236" t="s">
        <v>117</v>
      </c>
      <c r="E365" s="228" t="s">
        <v>1</v>
      </c>
      <c r="F365" s="235" t="s">
        <v>487</v>
      </c>
      <c r="H365" s="234">
        <v>75.515000000000001</v>
      </c>
      <c r="I365" s="233"/>
      <c r="L365" s="232"/>
      <c r="M365" s="231"/>
      <c r="N365" s="230"/>
      <c r="O365" s="230"/>
      <c r="P365" s="230"/>
      <c r="Q365" s="230"/>
      <c r="R365" s="230"/>
      <c r="S365" s="230"/>
      <c r="T365" s="229"/>
      <c r="AT365" s="228" t="s">
        <v>117</v>
      </c>
      <c r="AU365" s="228" t="s">
        <v>42</v>
      </c>
      <c r="AV365" s="227" t="s">
        <v>42</v>
      </c>
      <c r="AW365" s="227" t="s">
        <v>19</v>
      </c>
      <c r="AX365" s="227" t="s">
        <v>37</v>
      </c>
      <c r="AY365" s="228" t="s">
        <v>108</v>
      </c>
    </row>
    <row r="366" spans="2:65" s="227" customFormat="1" x14ac:dyDescent="0.3">
      <c r="B366" s="232"/>
      <c r="D366" s="236" t="s">
        <v>117</v>
      </c>
      <c r="E366" s="228" t="s">
        <v>1</v>
      </c>
      <c r="F366" s="235" t="s">
        <v>488</v>
      </c>
      <c r="H366" s="234">
        <v>209</v>
      </c>
      <c r="I366" s="233"/>
      <c r="L366" s="232"/>
      <c r="M366" s="231"/>
      <c r="N366" s="230"/>
      <c r="O366" s="230"/>
      <c r="P366" s="230"/>
      <c r="Q366" s="230"/>
      <c r="R366" s="230"/>
      <c r="S366" s="230"/>
      <c r="T366" s="229"/>
      <c r="AT366" s="228" t="s">
        <v>117</v>
      </c>
      <c r="AU366" s="228" t="s">
        <v>42</v>
      </c>
      <c r="AV366" s="227" t="s">
        <v>42</v>
      </c>
      <c r="AW366" s="227" t="s">
        <v>19</v>
      </c>
      <c r="AX366" s="227" t="s">
        <v>37</v>
      </c>
      <c r="AY366" s="228" t="s">
        <v>108</v>
      </c>
    </row>
    <row r="367" spans="2:65" s="227" customFormat="1" x14ac:dyDescent="0.3">
      <c r="B367" s="232"/>
      <c r="D367" s="236" t="s">
        <v>117</v>
      </c>
      <c r="E367" s="228" t="s">
        <v>1</v>
      </c>
      <c r="F367" s="235" t="s">
        <v>489</v>
      </c>
      <c r="H367" s="234">
        <v>227.25399999999999</v>
      </c>
      <c r="I367" s="233"/>
      <c r="L367" s="232"/>
      <c r="M367" s="231"/>
      <c r="N367" s="230"/>
      <c r="O367" s="230"/>
      <c r="P367" s="230"/>
      <c r="Q367" s="230"/>
      <c r="R367" s="230"/>
      <c r="S367" s="230"/>
      <c r="T367" s="229"/>
      <c r="AT367" s="228" t="s">
        <v>117</v>
      </c>
      <c r="AU367" s="228" t="s">
        <v>42</v>
      </c>
      <c r="AV367" s="227" t="s">
        <v>42</v>
      </c>
      <c r="AW367" s="227" t="s">
        <v>19</v>
      </c>
      <c r="AX367" s="227" t="s">
        <v>37</v>
      </c>
      <c r="AY367" s="228" t="s">
        <v>108</v>
      </c>
    </row>
    <row r="368" spans="2:65" s="227" customFormat="1" x14ac:dyDescent="0.3">
      <c r="B368" s="232"/>
      <c r="D368" s="236" t="s">
        <v>117</v>
      </c>
      <c r="E368" s="228" t="s">
        <v>1</v>
      </c>
      <c r="F368" s="235" t="s">
        <v>490</v>
      </c>
      <c r="H368" s="234">
        <v>109.794</v>
      </c>
      <c r="I368" s="233"/>
      <c r="L368" s="232"/>
      <c r="M368" s="231"/>
      <c r="N368" s="230"/>
      <c r="O368" s="230"/>
      <c r="P368" s="230"/>
      <c r="Q368" s="230"/>
      <c r="R368" s="230"/>
      <c r="S368" s="230"/>
      <c r="T368" s="229"/>
      <c r="AT368" s="228" t="s">
        <v>117</v>
      </c>
      <c r="AU368" s="228" t="s">
        <v>42</v>
      </c>
      <c r="AV368" s="227" t="s">
        <v>42</v>
      </c>
      <c r="AW368" s="227" t="s">
        <v>19</v>
      </c>
      <c r="AX368" s="227" t="s">
        <v>37</v>
      </c>
      <c r="AY368" s="228" t="s">
        <v>108</v>
      </c>
    </row>
    <row r="369" spans="2:65" s="227" customFormat="1" x14ac:dyDescent="0.3">
      <c r="B369" s="232"/>
      <c r="D369" s="236" t="s">
        <v>117</v>
      </c>
      <c r="E369" s="228" t="s">
        <v>1</v>
      </c>
      <c r="F369" s="235" t="s">
        <v>491</v>
      </c>
      <c r="H369" s="234">
        <v>759.59699999999998</v>
      </c>
      <c r="I369" s="233"/>
      <c r="L369" s="232"/>
      <c r="M369" s="231"/>
      <c r="N369" s="230"/>
      <c r="O369" s="230"/>
      <c r="P369" s="230"/>
      <c r="Q369" s="230"/>
      <c r="R369" s="230"/>
      <c r="S369" s="230"/>
      <c r="T369" s="229"/>
      <c r="AT369" s="228" t="s">
        <v>117</v>
      </c>
      <c r="AU369" s="228" t="s">
        <v>42</v>
      </c>
      <c r="AV369" s="227" t="s">
        <v>42</v>
      </c>
      <c r="AW369" s="227" t="s">
        <v>19</v>
      </c>
      <c r="AX369" s="227" t="s">
        <v>37</v>
      </c>
      <c r="AY369" s="228" t="s">
        <v>108</v>
      </c>
    </row>
    <row r="370" spans="2:65" s="227" customFormat="1" x14ac:dyDescent="0.3">
      <c r="B370" s="232"/>
      <c r="D370" s="240" t="s">
        <v>117</v>
      </c>
      <c r="E370" s="239" t="s">
        <v>1</v>
      </c>
      <c r="F370" s="238" t="s">
        <v>492</v>
      </c>
      <c r="H370" s="237">
        <v>74.094999999999999</v>
      </c>
      <c r="I370" s="233"/>
      <c r="L370" s="232"/>
      <c r="M370" s="231"/>
      <c r="N370" s="230"/>
      <c r="O370" s="230"/>
      <c r="P370" s="230"/>
      <c r="Q370" s="230"/>
      <c r="R370" s="230"/>
      <c r="S370" s="230"/>
      <c r="T370" s="229"/>
      <c r="AT370" s="228" t="s">
        <v>117</v>
      </c>
      <c r="AU370" s="228" t="s">
        <v>42</v>
      </c>
      <c r="AV370" s="227" t="s">
        <v>42</v>
      </c>
      <c r="AW370" s="227" t="s">
        <v>19</v>
      </c>
      <c r="AX370" s="227" t="s">
        <v>37</v>
      </c>
      <c r="AY370" s="228" t="s">
        <v>108</v>
      </c>
    </row>
    <row r="371" spans="2:65" s="188" customFormat="1" ht="22.5" customHeight="1" x14ac:dyDescent="0.3">
      <c r="B371" s="207"/>
      <c r="C371" s="206" t="s">
        <v>493</v>
      </c>
      <c r="D371" s="206" t="s">
        <v>110</v>
      </c>
      <c r="E371" s="205" t="s">
        <v>494</v>
      </c>
      <c r="F371" s="200" t="s">
        <v>495</v>
      </c>
      <c r="G371" s="204" t="s">
        <v>113</v>
      </c>
      <c r="H371" s="203">
        <v>75.515000000000001</v>
      </c>
      <c r="I371" s="202"/>
      <c r="J371" s="201">
        <f>ROUND(I371*H371,2)</f>
        <v>0</v>
      </c>
      <c r="K371" s="200" t="s">
        <v>114</v>
      </c>
      <c r="L371" s="189"/>
      <c r="M371" s="199" t="s">
        <v>1</v>
      </c>
      <c r="N371" s="224" t="s">
        <v>26</v>
      </c>
      <c r="O371" s="223"/>
      <c r="P371" s="222">
        <f>O371*H371</f>
        <v>0</v>
      </c>
      <c r="Q371" s="222">
        <v>4.8900000000000002E-3</v>
      </c>
      <c r="R371" s="222">
        <f>Q371*H371</f>
        <v>0.36926835000000002</v>
      </c>
      <c r="S371" s="222">
        <v>0</v>
      </c>
      <c r="T371" s="221">
        <f>S371*H371</f>
        <v>0</v>
      </c>
      <c r="AR371" s="193" t="s">
        <v>115</v>
      </c>
      <c r="AT371" s="193" t="s">
        <v>110</v>
      </c>
      <c r="AU371" s="193" t="s">
        <v>42</v>
      </c>
      <c r="AY371" s="193" t="s">
        <v>108</v>
      </c>
      <c r="BE371" s="194">
        <f>IF(N371="základní",J371,0)</f>
        <v>0</v>
      </c>
      <c r="BF371" s="194">
        <f>IF(N371="snížená",J371,0)</f>
        <v>0</v>
      </c>
      <c r="BG371" s="194">
        <f>IF(N371="zákl. přenesená",J371,0)</f>
        <v>0</v>
      </c>
      <c r="BH371" s="194">
        <f>IF(N371="sníž. přenesená",J371,0)</f>
        <v>0</v>
      </c>
      <c r="BI371" s="194">
        <f>IF(N371="nulová",J371,0)</f>
        <v>0</v>
      </c>
      <c r="BJ371" s="193" t="s">
        <v>38</v>
      </c>
      <c r="BK371" s="194">
        <f>ROUND(I371*H371,2)</f>
        <v>0</v>
      </c>
      <c r="BL371" s="193" t="s">
        <v>115</v>
      </c>
      <c r="BM371" s="193" t="s">
        <v>496</v>
      </c>
    </row>
    <row r="372" spans="2:65" s="227" customFormat="1" ht="27" x14ac:dyDescent="0.3">
      <c r="B372" s="232"/>
      <c r="D372" s="240" t="s">
        <v>117</v>
      </c>
      <c r="E372" s="239" t="s">
        <v>1</v>
      </c>
      <c r="F372" s="238" t="s">
        <v>487</v>
      </c>
      <c r="H372" s="237">
        <v>75.515000000000001</v>
      </c>
      <c r="I372" s="233"/>
      <c r="L372" s="232"/>
      <c r="M372" s="231"/>
      <c r="N372" s="230"/>
      <c r="O372" s="230"/>
      <c r="P372" s="230"/>
      <c r="Q372" s="230"/>
      <c r="R372" s="230"/>
      <c r="S372" s="230"/>
      <c r="T372" s="229"/>
      <c r="AT372" s="228" t="s">
        <v>117</v>
      </c>
      <c r="AU372" s="228" t="s">
        <v>42</v>
      </c>
      <c r="AV372" s="227" t="s">
        <v>42</v>
      </c>
      <c r="AW372" s="227" t="s">
        <v>19</v>
      </c>
      <c r="AX372" s="227" t="s">
        <v>37</v>
      </c>
      <c r="AY372" s="228" t="s">
        <v>108</v>
      </c>
    </row>
    <row r="373" spans="2:65" s="188" customFormat="1" ht="22.5" customHeight="1" x14ac:dyDescent="0.3">
      <c r="B373" s="207"/>
      <c r="C373" s="206" t="s">
        <v>497</v>
      </c>
      <c r="D373" s="206" t="s">
        <v>110</v>
      </c>
      <c r="E373" s="205" t="s">
        <v>498</v>
      </c>
      <c r="F373" s="200" t="s">
        <v>499</v>
      </c>
      <c r="G373" s="204" t="s">
        <v>135</v>
      </c>
      <c r="H373" s="203">
        <v>1177.76</v>
      </c>
      <c r="I373" s="202"/>
      <c r="J373" s="201">
        <f>ROUND(I373*H373,2)</f>
        <v>0</v>
      </c>
      <c r="K373" s="200" t="s">
        <v>114</v>
      </c>
      <c r="L373" s="189"/>
      <c r="M373" s="199" t="s">
        <v>1</v>
      </c>
      <c r="N373" s="224" t="s">
        <v>26</v>
      </c>
      <c r="O373" s="223"/>
      <c r="P373" s="222">
        <f>O373*H373</f>
        <v>0</v>
      </c>
      <c r="Q373" s="222">
        <v>0</v>
      </c>
      <c r="R373" s="222">
        <f>Q373*H373</f>
        <v>0</v>
      </c>
      <c r="S373" s="222">
        <v>0</v>
      </c>
      <c r="T373" s="221">
        <f>S373*H373</f>
        <v>0</v>
      </c>
      <c r="AR373" s="193" t="s">
        <v>115</v>
      </c>
      <c r="AT373" s="193" t="s">
        <v>110</v>
      </c>
      <c r="AU373" s="193" t="s">
        <v>42</v>
      </c>
      <c r="AY373" s="193" t="s">
        <v>108</v>
      </c>
      <c r="BE373" s="194">
        <f>IF(N373="základní",J373,0)</f>
        <v>0</v>
      </c>
      <c r="BF373" s="194">
        <f>IF(N373="snížená",J373,0)</f>
        <v>0</v>
      </c>
      <c r="BG373" s="194">
        <f>IF(N373="zákl. přenesená",J373,0)</f>
        <v>0</v>
      </c>
      <c r="BH373" s="194">
        <f>IF(N373="sníž. přenesená",J373,0)</f>
        <v>0</v>
      </c>
      <c r="BI373" s="194">
        <f>IF(N373="nulová",J373,0)</f>
        <v>0</v>
      </c>
      <c r="BJ373" s="193" t="s">
        <v>38</v>
      </c>
      <c r="BK373" s="194">
        <f>ROUND(I373*H373,2)</f>
        <v>0</v>
      </c>
      <c r="BL373" s="193" t="s">
        <v>115</v>
      </c>
      <c r="BM373" s="193" t="s">
        <v>500</v>
      </c>
    </row>
    <row r="374" spans="2:65" s="257" customFormat="1" x14ac:dyDescent="0.3">
      <c r="B374" s="262"/>
      <c r="D374" s="236" t="s">
        <v>117</v>
      </c>
      <c r="E374" s="258" t="s">
        <v>1</v>
      </c>
      <c r="F374" s="264" t="s">
        <v>368</v>
      </c>
      <c r="H374" s="258" t="s">
        <v>1</v>
      </c>
      <c r="I374" s="263"/>
      <c r="L374" s="262"/>
      <c r="M374" s="261"/>
      <c r="N374" s="260"/>
      <c r="O374" s="260"/>
      <c r="P374" s="260"/>
      <c r="Q374" s="260"/>
      <c r="R374" s="260"/>
      <c r="S374" s="260"/>
      <c r="T374" s="259"/>
      <c r="AT374" s="258" t="s">
        <v>117</v>
      </c>
      <c r="AU374" s="258" t="s">
        <v>42</v>
      </c>
      <c r="AV374" s="257" t="s">
        <v>38</v>
      </c>
      <c r="AW374" s="257" t="s">
        <v>19</v>
      </c>
      <c r="AX374" s="257" t="s">
        <v>37</v>
      </c>
      <c r="AY374" s="258" t="s">
        <v>108</v>
      </c>
    </row>
    <row r="375" spans="2:65" s="227" customFormat="1" ht="40.5" x14ac:dyDescent="0.3">
      <c r="B375" s="232"/>
      <c r="D375" s="236" t="s">
        <v>117</v>
      </c>
      <c r="E375" s="228" t="s">
        <v>1</v>
      </c>
      <c r="F375" s="235" t="s">
        <v>501</v>
      </c>
      <c r="H375" s="234">
        <v>34.340000000000003</v>
      </c>
      <c r="I375" s="233"/>
      <c r="L375" s="232"/>
      <c r="M375" s="231"/>
      <c r="N375" s="230"/>
      <c r="O375" s="230"/>
      <c r="P375" s="230"/>
      <c r="Q375" s="230"/>
      <c r="R375" s="230"/>
      <c r="S375" s="230"/>
      <c r="T375" s="229"/>
      <c r="AT375" s="228" t="s">
        <v>117</v>
      </c>
      <c r="AU375" s="228" t="s">
        <v>42</v>
      </c>
      <c r="AV375" s="227" t="s">
        <v>42</v>
      </c>
      <c r="AW375" s="227" t="s">
        <v>19</v>
      </c>
      <c r="AX375" s="227" t="s">
        <v>37</v>
      </c>
      <c r="AY375" s="228" t="s">
        <v>108</v>
      </c>
    </row>
    <row r="376" spans="2:65" s="227" customFormat="1" ht="40.5" x14ac:dyDescent="0.3">
      <c r="B376" s="232"/>
      <c r="D376" s="236" t="s">
        <v>117</v>
      </c>
      <c r="E376" s="228" t="s">
        <v>1</v>
      </c>
      <c r="F376" s="235" t="s">
        <v>502</v>
      </c>
      <c r="H376" s="234">
        <v>17.18</v>
      </c>
      <c r="I376" s="233"/>
      <c r="L376" s="232"/>
      <c r="M376" s="231"/>
      <c r="N376" s="230"/>
      <c r="O376" s="230"/>
      <c r="P376" s="230"/>
      <c r="Q376" s="230"/>
      <c r="R376" s="230"/>
      <c r="S376" s="230"/>
      <c r="T376" s="229"/>
      <c r="AT376" s="228" t="s">
        <v>117</v>
      </c>
      <c r="AU376" s="228" t="s">
        <v>42</v>
      </c>
      <c r="AV376" s="227" t="s">
        <v>42</v>
      </c>
      <c r="AW376" s="227" t="s">
        <v>19</v>
      </c>
      <c r="AX376" s="227" t="s">
        <v>37</v>
      </c>
      <c r="AY376" s="228" t="s">
        <v>108</v>
      </c>
    </row>
    <row r="377" spans="2:65" s="227" customFormat="1" x14ac:dyDescent="0.3">
      <c r="B377" s="232"/>
      <c r="D377" s="236" t="s">
        <v>117</v>
      </c>
      <c r="E377" s="228" t="s">
        <v>1</v>
      </c>
      <c r="F377" s="235" t="s">
        <v>503</v>
      </c>
      <c r="H377" s="234">
        <v>3.74</v>
      </c>
      <c r="I377" s="233"/>
      <c r="L377" s="232"/>
      <c r="M377" s="231"/>
      <c r="N377" s="230"/>
      <c r="O377" s="230"/>
      <c r="P377" s="230"/>
      <c r="Q377" s="230"/>
      <c r="R377" s="230"/>
      <c r="S377" s="230"/>
      <c r="T377" s="229"/>
      <c r="AT377" s="228" t="s">
        <v>117</v>
      </c>
      <c r="AU377" s="228" t="s">
        <v>42</v>
      </c>
      <c r="AV377" s="227" t="s">
        <v>42</v>
      </c>
      <c r="AW377" s="227" t="s">
        <v>19</v>
      </c>
      <c r="AX377" s="227" t="s">
        <v>37</v>
      </c>
      <c r="AY377" s="228" t="s">
        <v>108</v>
      </c>
    </row>
    <row r="378" spans="2:65" s="227" customFormat="1" x14ac:dyDescent="0.3">
      <c r="B378" s="232"/>
      <c r="D378" s="236" t="s">
        <v>117</v>
      </c>
      <c r="E378" s="228" t="s">
        <v>1</v>
      </c>
      <c r="F378" s="235" t="s">
        <v>504</v>
      </c>
      <c r="H378" s="234">
        <v>33</v>
      </c>
      <c r="I378" s="233"/>
      <c r="L378" s="232"/>
      <c r="M378" s="231"/>
      <c r="N378" s="230"/>
      <c r="O378" s="230"/>
      <c r="P378" s="230"/>
      <c r="Q378" s="230"/>
      <c r="R378" s="230"/>
      <c r="S378" s="230"/>
      <c r="T378" s="229"/>
      <c r="AT378" s="228" t="s">
        <v>117</v>
      </c>
      <c r="AU378" s="228" t="s">
        <v>42</v>
      </c>
      <c r="AV378" s="227" t="s">
        <v>42</v>
      </c>
      <c r="AW378" s="227" t="s">
        <v>19</v>
      </c>
      <c r="AX378" s="227" t="s">
        <v>37</v>
      </c>
      <c r="AY378" s="228" t="s">
        <v>108</v>
      </c>
    </row>
    <row r="379" spans="2:65" s="257" customFormat="1" x14ac:dyDescent="0.3">
      <c r="B379" s="262"/>
      <c r="D379" s="236" t="s">
        <v>117</v>
      </c>
      <c r="E379" s="258" t="s">
        <v>1</v>
      </c>
      <c r="F379" s="264" t="s">
        <v>505</v>
      </c>
      <c r="H379" s="258" t="s">
        <v>1</v>
      </c>
      <c r="I379" s="263"/>
      <c r="L379" s="262"/>
      <c r="M379" s="261"/>
      <c r="N379" s="260"/>
      <c r="O379" s="260"/>
      <c r="P379" s="260"/>
      <c r="Q379" s="260"/>
      <c r="R379" s="260"/>
      <c r="S379" s="260"/>
      <c r="T379" s="259"/>
      <c r="AT379" s="258" t="s">
        <v>117</v>
      </c>
      <c r="AU379" s="258" t="s">
        <v>42</v>
      </c>
      <c r="AV379" s="257" t="s">
        <v>38</v>
      </c>
      <c r="AW379" s="257" t="s">
        <v>19</v>
      </c>
      <c r="AX379" s="257" t="s">
        <v>37</v>
      </c>
      <c r="AY379" s="258" t="s">
        <v>108</v>
      </c>
    </row>
    <row r="380" spans="2:65" s="257" customFormat="1" x14ac:dyDescent="0.3">
      <c r="B380" s="262"/>
      <c r="D380" s="236" t="s">
        <v>117</v>
      </c>
      <c r="E380" s="258" t="s">
        <v>1</v>
      </c>
      <c r="F380" s="264" t="s">
        <v>506</v>
      </c>
      <c r="H380" s="258" t="s">
        <v>1</v>
      </c>
      <c r="I380" s="263"/>
      <c r="L380" s="262"/>
      <c r="M380" s="261"/>
      <c r="N380" s="260"/>
      <c r="O380" s="260"/>
      <c r="P380" s="260"/>
      <c r="Q380" s="260"/>
      <c r="R380" s="260"/>
      <c r="S380" s="260"/>
      <c r="T380" s="259"/>
      <c r="AT380" s="258" t="s">
        <v>117</v>
      </c>
      <c r="AU380" s="258" t="s">
        <v>42</v>
      </c>
      <c r="AV380" s="257" t="s">
        <v>38</v>
      </c>
      <c r="AW380" s="257" t="s">
        <v>19</v>
      </c>
      <c r="AX380" s="257" t="s">
        <v>37</v>
      </c>
      <c r="AY380" s="258" t="s">
        <v>108</v>
      </c>
    </row>
    <row r="381" spans="2:65" s="227" customFormat="1" x14ac:dyDescent="0.3">
      <c r="B381" s="232"/>
      <c r="D381" s="236" t="s">
        <v>117</v>
      </c>
      <c r="E381" s="228" t="s">
        <v>1</v>
      </c>
      <c r="F381" s="235" t="s">
        <v>507</v>
      </c>
      <c r="H381" s="234">
        <v>20.2</v>
      </c>
      <c r="I381" s="233"/>
      <c r="L381" s="232"/>
      <c r="M381" s="231"/>
      <c r="N381" s="230"/>
      <c r="O381" s="230"/>
      <c r="P381" s="230"/>
      <c r="Q381" s="230"/>
      <c r="R381" s="230"/>
      <c r="S381" s="230"/>
      <c r="T381" s="229"/>
      <c r="AT381" s="228" t="s">
        <v>117</v>
      </c>
      <c r="AU381" s="228" t="s">
        <v>42</v>
      </c>
      <c r="AV381" s="227" t="s">
        <v>42</v>
      </c>
      <c r="AW381" s="227" t="s">
        <v>19</v>
      </c>
      <c r="AX381" s="227" t="s">
        <v>37</v>
      </c>
      <c r="AY381" s="228" t="s">
        <v>108</v>
      </c>
    </row>
    <row r="382" spans="2:65" s="227" customFormat="1" x14ac:dyDescent="0.3">
      <c r="B382" s="232"/>
      <c r="D382" s="236" t="s">
        <v>117</v>
      </c>
      <c r="E382" s="228" t="s">
        <v>1</v>
      </c>
      <c r="F382" s="235" t="s">
        <v>508</v>
      </c>
      <c r="H382" s="234">
        <v>13.1</v>
      </c>
      <c r="I382" s="233"/>
      <c r="L382" s="232"/>
      <c r="M382" s="231"/>
      <c r="N382" s="230"/>
      <c r="O382" s="230"/>
      <c r="P382" s="230"/>
      <c r="Q382" s="230"/>
      <c r="R382" s="230"/>
      <c r="S382" s="230"/>
      <c r="T382" s="229"/>
      <c r="AT382" s="228" t="s">
        <v>117</v>
      </c>
      <c r="AU382" s="228" t="s">
        <v>42</v>
      </c>
      <c r="AV382" s="227" t="s">
        <v>42</v>
      </c>
      <c r="AW382" s="227" t="s">
        <v>19</v>
      </c>
      <c r="AX382" s="227" t="s">
        <v>37</v>
      </c>
      <c r="AY382" s="228" t="s">
        <v>108</v>
      </c>
    </row>
    <row r="383" spans="2:65" s="227" customFormat="1" x14ac:dyDescent="0.3">
      <c r="B383" s="232"/>
      <c r="D383" s="236" t="s">
        <v>117</v>
      </c>
      <c r="E383" s="228" t="s">
        <v>1</v>
      </c>
      <c r="F383" s="235" t="s">
        <v>509</v>
      </c>
      <c r="H383" s="234">
        <v>6.1</v>
      </c>
      <c r="I383" s="233"/>
      <c r="L383" s="232"/>
      <c r="M383" s="231"/>
      <c r="N383" s="230"/>
      <c r="O383" s="230"/>
      <c r="P383" s="230"/>
      <c r="Q383" s="230"/>
      <c r="R383" s="230"/>
      <c r="S383" s="230"/>
      <c r="T383" s="229"/>
      <c r="AT383" s="228" t="s">
        <v>117</v>
      </c>
      <c r="AU383" s="228" t="s">
        <v>42</v>
      </c>
      <c r="AV383" s="227" t="s">
        <v>42</v>
      </c>
      <c r="AW383" s="227" t="s">
        <v>19</v>
      </c>
      <c r="AX383" s="227" t="s">
        <v>37</v>
      </c>
      <c r="AY383" s="228" t="s">
        <v>108</v>
      </c>
    </row>
    <row r="384" spans="2:65" s="227" customFormat="1" x14ac:dyDescent="0.3">
      <c r="B384" s="232"/>
      <c r="D384" s="236" t="s">
        <v>117</v>
      </c>
      <c r="E384" s="228" t="s">
        <v>1</v>
      </c>
      <c r="F384" s="235" t="s">
        <v>510</v>
      </c>
      <c r="H384" s="234">
        <v>27.1</v>
      </c>
      <c r="I384" s="233"/>
      <c r="L384" s="232"/>
      <c r="M384" s="231"/>
      <c r="N384" s="230"/>
      <c r="O384" s="230"/>
      <c r="P384" s="230"/>
      <c r="Q384" s="230"/>
      <c r="R384" s="230"/>
      <c r="S384" s="230"/>
      <c r="T384" s="229"/>
      <c r="AT384" s="228" t="s">
        <v>117</v>
      </c>
      <c r="AU384" s="228" t="s">
        <v>42</v>
      </c>
      <c r="AV384" s="227" t="s">
        <v>42</v>
      </c>
      <c r="AW384" s="227" t="s">
        <v>19</v>
      </c>
      <c r="AX384" s="227" t="s">
        <v>37</v>
      </c>
      <c r="AY384" s="228" t="s">
        <v>108</v>
      </c>
    </row>
    <row r="385" spans="2:51" s="227" customFormat="1" x14ac:dyDescent="0.3">
      <c r="B385" s="232"/>
      <c r="D385" s="236" t="s">
        <v>117</v>
      </c>
      <c r="E385" s="228" t="s">
        <v>1</v>
      </c>
      <c r="F385" s="235" t="s">
        <v>511</v>
      </c>
      <c r="H385" s="234">
        <v>7.3</v>
      </c>
      <c r="I385" s="233"/>
      <c r="L385" s="232"/>
      <c r="M385" s="231"/>
      <c r="N385" s="230"/>
      <c r="O385" s="230"/>
      <c r="P385" s="230"/>
      <c r="Q385" s="230"/>
      <c r="R385" s="230"/>
      <c r="S385" s="230"/>
      <c r="T385" s="229"/>
      <c r="AT385" s="228" t="s">
        <v>117</v>
      </c>
      <c r="AU385" s="228" t="s">
        <v>42</v>
      </c>
      <c r="AV385" s="227" t="s">
        <v>42</v>
      </c>
      <c r="AW385" s="227" t="s">
        <v>19</v>
      </c>
      <c r="AX385" s="227" t="s">
        <v>37</v>
      </c>
      <c r="AY385" s="228" t="s">
        <v>108</v>
      </c>
    </row>
    <row r="386" spans="2:51" s="227" customFormat="1" x14ac:dyDescent="0.3">
      <c r="B386" s="232"/>
      <c r="D386" s="236" t="s">
        <v>117</v>
      </c>
      <c r="E386" s="228" t="s">
        <v>1</v>
      </c>
      <c r="F386" s="235" t="s">
        <v>512</v>
      </c>
      <c r="H386" s="234">
        <v>4.55</v>
      </c>
      <c r="I386" s="233"/>
      <c r="L386" s="232"/>
      <c r="M386" s="231"/>
      <c r="N386" s="230"/>
      <c r="O386" s="230"/>
      <c r="P386" s="230"/>
      <c r="Q386" s="230"/>
      <c r="R386" s="230"/>
      <c r="S386" s="230"/>
      <c r="T386" s="229"/>
      <c r="AT386" s="228" t="s">
        <v>117</v>
      </c>
      <c r="AU386" s="228" t="s">
        <v>42</v>
      </c>
      <c r="AV386" s="227" t="s">
        <v>42</v>
      </c>
      <c r="AW386" s="227" t="s">
        <v>19</v>
      </c>
      <c r="AX386" s="227" t="s">
        <v>37</v>
      </c>
      <c r="AY386" s="228" t="s">
        <v>108</v>
      </c>
    </row>
    <row r="387" spans="2:51" s="227" customFormat="1" x14ac:dyDescent="0.3">
      <c r="B387" s="232"/>
      <c r="D387" s="236" t="s">
        <v>117</v>
      </c>
      <c r="E387" s="228" t="s">
        <v>1</v>
      </c>
      <c r="F387" s="235" t="s">
        <v>513</v>
      </c>
      <c r="H387" s="234">
        <v>1.65</v>
      </c>
      <c r="I387" s="233"/>
      <c r="L387" s="232"/>
      <c r="M387" s="231"/>
      <c r="N387" s="230"/>
      <c r="O387" s="230"/>
      <c r="P387" s="230"/>
      <c r="Q387" s="230"/>
      <c r="R387" s="230"/>
      <c r="S387" s="230"/>
      <c r="T387" s="229"/>
      <c r="AT387" s="228" t="s">
        <v>117</v>
      </c>
      <c r="AU387" s="228" t="s">
        <v>42</v>
      </c>
      <c r="AV387" s="227" t="s">
        <v>42</v>
      </c>
      <c r="AW387" s="227" t="s">
        <v>19</v>
      </c>
      <c r="AX387" s="227" t="s">
        <v>37</v>
      </c>
      <c r="AY387" s="228" t="s">
        <v>108</v>
      </c>
    </row>
    <row r="388" spans="2:51" s="227" customFormat="1" x14ac:dyDescent="0.3">
      <c r="B388" s="232"/>
      <c r="D388" s="236" t="s">
        <v>117</v>
      </c>
      <c r="E388" s="228" t="s">
        <v>1</v>
      </c>
      <c r="F388" s="235" t="s">
        <v>514</v>
      </c>
      <c r="H388" s="234">
        <v>5.9</v>
      </c>
      <c r="I388" s="233"/>
      <c r="L388" s="232"/>
      <c r="M388" s="231"/>
      <c r="N388" s="230"/>
      <c r="O388" s="230"/>
      <c r="P388" s="230"/>
      <c r="Q388" s="230"/>
      <c r="R388" s="230"/>
      <c r="S388" s="230"/>
      <c r="T388" s="229"/>
      <c r="AT388" s="228" t="s">
        <v>117</v>
      </c>
      <c r="AU388" s="228" t="s">
        <v>42</v>
      </c>
      <c r="AV388" s="227" t="s">
        <v>42</v>
      </c>
      <c r="AW388" s="227" t="s">
        <v>19</v>
      </c>
      <c r="AX388" s="227" t="s">
        <v>37</v>
      </c>
      <c r="AY388" s="228" t="s">
        <v>108</v>
      </c>
    </row>
    <row r="389" spans="2:51" s="227" customFormat="1" x14ac:dyDescent="0.3">
      <c r="B389" s="232"/>
      <c r="D389" s="236" t="s">
        <v>117</v>
      </c>
      <c r="E389" s="228" t="s">
        <v>1</v>
      </c>
      <c r="F389" s="235" t="s">
        <v>515</v>
      </c>
      <c r="H389" s="234">
        <v>20.3</v>
      </c>
      <c r="I389" s="233"/>
      <c r="L389" s="232"/>
      <c r="M389" s="231"/>
      <c r="N389" s="230"/>
      <c r="O389" s="230"/>
      <c r="P389" s="230"/>
      <c r="Q389" s="230"/>
      <c r="R389" s="230"/>
      <c r="S389" s="230"/>
      <c r="T389" s="229"/>
      <c r="AT389" s="228" t="s">
        <v>117</v>
      </c>
      <c r="AU389" s="228" t="s">
        <v>42</v>
      </c>
      <c r="AV389" s="227" t="s">
        <v>42</v>
      </c>
      <c r="AW389" s="227" t="s">
        <v>19</v>
      </c>
      <c r="AX389" s="227" t="s">
        <v>37</v>
      </c>
      <c r="AY389" s="228" t="s">
        <v>108</v>
      </c>
    </row>
    <row r="390" spans="2:51" s="227" customFormat="1" x14ac:dyDescent="0.3">
      <c r="B390" s="232"/>
      <c r="D390" s="236" t="s">
        <v>117</v>
      </c>
      <c r="E390" s="228" t="s">
        <v>1</v>
      </c>
      <c r="F390" s="235" t="s">
        <v>516</v>
      </c>
      <c r="H390" s="234">
        <v>7.35</v>
      </c>
      <c r="I390" s="233"/>
      <c r="L390" s="232"/>
      <c r="M390" s="231"/>
      <c r="N390" s="230"/>
      <c r="O390" s="230"/>
      <c r="P390" s="230"/>
      <c r="Q390" s="230"/>
      <c r="R390" s="230"/>
      <c r="S390" s="230"/>
      <c r="T390" s="229"/>
      <c r="AT390" s="228" t="s">
        <v>117</v>
      </c>
      <c r="AU390" s="228" t="s">
        <v>42</v>
      </c>
      <c r="AV390" s="227" t="s">
        <v>42</v>
      </c>
      <c r="AW390" s="227" t="s">
        <v>19</v>
      </c>
      <c r="AX390" s="227" t="s">
        <v>37</v>
      </c>
      <c r="AY390" s="228" t="s">
        <v>108</v>
      </c>
    </row>
    <row r="391" spans="2:51" s="227" customFormat="1" x14ac:dyDescent="0.3">
      <c r="B391" s="232"/>
      <c r="D391" s="236" t="s">
        <v>117</v>
      </c>
      <c r="E391" s="228" t="s">
        <v>1</v>
      </c>
      <c r="F391" s="235" t="s">
        <v>517</v>
      </c>
      <c r="H391" s="234">
        <v>1.75</v>
      </c>
      <c r="I391" s="233"/>
      <c r="L391" s="232"/>
      <c r="M391" s="231"/>
      <c r="N391" s="230"/>
      <c r="O391" s="230"/>
      <c r="P391" s="230"/>
      <c r="Q391" s="230"/>
      <c r="R391" s="230"/>
      <c r="S391" s="230"/>
      <c r="T391" s="229"/>
      <c r="AT391" s="228" t="s">
        <v>117</v>
      </c>
      <c r="AU391" s="228" t="s">
        <v>42</v>
      </c>
      <c r="AV391" s="227" t="s">
        <v>42</v>
      </c>
      <c r="AW391" s="227" t="s">
        <v>19</v>
      </c>
      <c r="AX391" s="227" t="s">
        <v>37</v>
      </c>
      <c r="AY391" s="228" t="s">
        <v>108</v>
      </c>
    </row>
    <row r="392" spans="2:51" s="227" customFormat="1" x14ac:dyDescent="0.3">
      <c r="B392" s="232"/>
      <c r="D392" s="236" t="s">
        <v>117</v>
      </c>
      <c r="E392" s="228" t="s">
        <v>1</v>
      </c>
      <c r="F392" s="235" t="s">
        <v>518</v>
      </c>
      <c r="H392" s="234">
        <v>4.2</v>
      </c>
      <c r="I392" s="233"/>
      <c r="L392" s="232"/>
      <c r="M392" s="231"/>
      <c r="N392" s="230"/>
      <c r="O392" s="230"/>
      <c r="P392" s="230"/>
      <c r="Q392" s="230"/>
      <c r="R392" s="230"/>
      <c r="S392" s="230"/>
      <c r="T392" s="229"/>
      <c r="AT392" s="228" t="s">
        <v>117</v>
      </c>
      <c r="AU392" s="228" t="s">
        <v>42</v>
      </c>
      <c r="AV392" s="227" t="s">
        <v>42</v>
      </c>
      <c r="AW392" s="227" t="s">
        <v>19</v>
      </c>
      <c r="AX392" s="227" t="s">
        <v>37</v>
      </c>
      <c r="AY392" s="228" t="s">
        <v>108</v>
      </c>
    </row>
    <row r="393" spans="2:51" s="227" customFormat="1" x14ac:dyDescent="0.3">
      <c r="B393" s="232"/>
      <c r="D393" s="236" t="s">
        <v>117</v>
      </c>
      <c r="E393" s="228" t="s">
        <v>1</v>
      </c>
      <c r="F393" s="235" t="s">
        <v>519</v>
      </c>
      <c r="H393" s="234">
        <v>5.8</v>
      </c>
      <c r="I393" s="233"/>
      <c r="L393" s="232"/>
      <c r="M393" s="231"/>
      <c r="N393" s="230"/>
      <c r="O393" s="230"/>
      <c r="P393" s="230"/>
      <c r="Q393" s="230"/>
      <c r="R393" s="230"/>
      <c r="S393" s="230"/>
      <c r="T393" s="229"/>
      <c r="AT393" s="228" t="s">
        <v>117</v>
      </c>
      <c r="AU393" s="228" t="s">
        <v>42</v>
      </c>
      <c r="AV393" s="227" t="s">
        <v>42</v>
      </c>
      <c r="AW393" s="227" t="s">
        <v>19</v>
      </c>
      <c r="AX393" s="227" t="s">
        <v>37</v>
      </c>
      <c r="AY393" s="228" t="s">
        <v>108</v>
      </c>
    </row>
    <row r="394" spans="2:51" s="227" customFormat="1" x14ac:dyDescent="0.3">
      <c r="B394" s="232"/>
      <c r="D394" s="236" t="s">
        <v>117</v>
      </c>
      <c r="E394" s="228" t="s">
        <v>1</v>
      </c>
      <c r="F394" s="235" t="s">
        <v>520</v>
      </c>
      <c r="H394" s="234">
        <v>10.75</v>
      </c>
      <c r="I394" s="233"/>
      <c r="L394" s="232"/>
      <c r="M394" s="231"/>
      <c r="N394" s="230"/>
      <c r="O394" s="230"/>
      <c r="P394" s="230"/>
      <c r="Q394" s="230"/>
      <c r="R394" s="230"/>
      <c r="S394" s="230"/>
      <c r="T394" s="229"/>
      <c r="AT394" s="228" t="s">
        <v>117</v>
      </c>
      <c r="AU394" s="228" t="s">
        <v>42</v>
      </c>
      <c r="AV394" s="227" t="s">
        <v>42</v>
      </c>
      <c r="AW394" s="227" t="s">
        <v>19</v>
      </c>
      <c r="AX394" s="227" t="s">
        <v>37</v>
      </c>
      <c r="AY394" s="228" t="s">
        <v>108</v>
      </c>
    </row>
    <row r="395" spans="2:51" s="227" customFormat="1" x14ac:dyDescent="0.3">
      <c r="B395" s="232"/>
      <c r="D395" s="236" t="s">
        <v>117</v>
      </c>
      <c r="E395" s="228" t="s">
        <v>1</v>
      </c>
      <c r="F395" s="235" t="s">
        <v>521</v>
      </c>
      <c r="H395" s="234">
        <v>12.6</v>
      </c>
      <c r="I395" s="233"/>
      <c r="L395" s="232"/>
      <c r="M395" s="231"/>
      <c r="N395" s="230"/>
      <c r="O395" s="230"/>
      <c r="P395" s="230"/>
      <c r="Q395" s="230"/>
      <c r="R395" s="230"/>
      <c r="S395" s="230"/>
      <c r="T395" s="229"/>
      <c r="AT395" s="228" t="s">
        <v>117</v>
      </c>
      <c r="AU395" s="228" t="s">
        <v>42</v>
      </c>
      <c r="AV395" s="227" t="s">
        <v>42</v>
      </c>
      <c r="AW395" s="227" t="s">
        <v>19</v>
      </c>
      <c r="AX395" s="227" t="s">
        <v>37</v>
      </c>
      <c r="AY395" s="228" t="s">
        <v>108</v>
      </c>
    </row>
    <row r="396" spans="2:51" s="227" customFormat="1" x14ac:dyDescent="0.3">
      <c r="B396" s="232"/>
      <c r="D396" s="236" t="s">
        <v>117</v>
      </c>
      <c r="E396" s="228" t="s">
        <v>1</v>
      </c>
      <c r="F396" s="235" t="s">
        <v>522</v>
      </c>
      <c r="H396" s="234">
        <v>2.65</v>
      </c>
      <c r="I396" s="233"/>
      <c r="L396" s="232"/>
      <c r="M396" s="231"/>
      <c r="N396" s="230"/>
      <c r="O396" s="230"/>
      <c r="P396" s="230"/>
      <c r="Q396" s="230"/>
      <c r="R396" s="230"/>
      <c r="S396" s="230"/>
      <c r="T396" s="229"/>
      <c r="AT396" s="228" t="s">
        <v>117</v>
      </c>
      <c r="AU396" s="228" t="s">
        <v>42</v>
      </c>
      <c r="AV396" s="227" t="s">
        <v>42</v>
      </c>
      <c r="AW396" s="227" t="s">
        <v>19</v>
      </c>
      <c r="AX396" s="227" t="s">
        <v>37</v>
      </c>
      <c r="AY396" s="228" t="s">
        <v>108</v>
      </c>
    </row>
    <row r="397" spans="2:51" s="227" customFormat="1" x14ac:dyDescent="0.3">
      <c r="B397" s="232"/>
      <c r="D397" s="236" t="s">
        <v>117</v>
      </c>
      <c r="E397" s="228" t="s">
        <v>1</v>
      </c>
      <c r="F397" s="235" t="s">
        <v>523</v>
      </c>
      <c r="H397" s="234">
        <v>16.75</v>
      </c>
      <c r="I397" s="233"/>
      <c r="L397" s="232"/>
      <c r="M397" s="231"/>
      <c r="N397" s="230"/>
      <c r="O397" s="230"/>
      <c r="P397" s="230"/>
      <c r="Q397" s="230"/>
      <c r="R397" s="230"/>
      <c r="S397" s="230"/>
      <c r="T397" s="229"/>
      <c r="AT397" s="228" t="s">
        <v>117</v>
      </c>
      <c r="AU397" s="228" t="s">
        <v>42</v>
      </c>
      <c r="AV397" s="227" t="s">
        <v>42</v>
      </c>
      <c r="AW397" s="227" t="s">
        <v>19</v>
      </c>
      <c r="AX397" s="227" t="s">
        <v>37</v>
      </c>
      <c r="AY397" s="228" t="s">
        <v>108</v>
      </c>
    </row>
    <row r="398" spans="2:51" s="227" customFormat="1" x14ac:dyDescent="0.3">
      <c r="B398" s="232"/>
      <c r="D398" s="236" t="s">
        <v>117</v>
      </c>
      <c r="E398" s="228" t="s">
        <v>1</v>
      </c>
      <c r="F398" s="235" t="s">
        <v>524</v>
      </c>
      <c r="H398" s="234">
        <v>16.25</v>
      </c>
      <c r="I398" s="233"/>
      <c r="L398" s="232"/>
      <c r="M398" s="231"/>
      <c r="N398" s="230"/>
      <c r="O398" s="230"/>
      <c r="P398" s="230"/>
      <c r="Q398" s="230"/>
      <c r="R398" s="230"/>
      <c r="S398" s="230"/>
      <c r="T398" s="229"/>
      <c r="AT398" s="228" t="s">
        <v>117</v>
      </c>
      <c r="AU398" s="228" t="s">
        <v>42</v>
      </c>
      <c r="AV398" s="227" t="s">
        <v>42</v>
      </c>
      <c r="AW398" s="227" t="s">
        <v>19</v>
      </c>
      <c r="AX398" s="227" t="s">
        <v>37</v>
      </c>
      <c r="AY398" s="228" t="s">
        <v>108</v>
      </c>
    </row>
    <row r="399" spans="2:51" s="227" customFormat="1" x14ac:dyDescent="0.3">
      <c r="B399" s="232"/>
      <c r="D399" s="236" t="s">
        <v>117</v>
      </c>
      <c r="E399" s="228" t="s">
        <v>1</v>
      </c>
      <c r="F399" s="235" t="s">
        <v>525</v>
      </c>
      <c r="H399" s="234">
        <v>11.1</v>
      </c>
      <c r="I399" s="233"/>
      <c r="L399" s="232"/>
      <c r="M399" s="231"/>
      <c r="N399" s="230"/>
      <c r="O399" s="230"/>
      <c r="P399" s="230"/>
      <c r="Q399" s="230"/>
      <c r="R399" s="230"/>
      <c r="S399" s="230"/>
      <c r="T399" s="229"/>
      <c r="AT399" s="228" t="s">
        <v>117</v>
      </c>
      <c r="AU399" s="228" t="s">
        <v>42</v>
      </c>
      <c r="AV399" s="227" t="s">
        <v>42</v>
      </c>
      <c r="AW399" s="227" t="s">
        <v>19</v>
      </c>
      <c r="AX399" s="227" t="s">
        <v>37</v>
      </c>
      <c r="AY399" s="228" t="s">
        <v>108</v>
      </c>
    </row>
    <row r="400" spans="2:51" s="227" customFormat="1" x14ac:dyDescent="0.3">
      <c r="B400" s="232"/>
      <c r="D400" s="236" t="s">
        <v>117</v>
      </c>
      <c r="E400" s="228" t="s">
        <v>1</v>
      </c>
      <c r="F400" s="235" t="s">
        <v>526</v>
      </c>
      <c r="H400" s="234">
        <v>10.15</v>
      </c>
      <c r="I400" s="233"/>
      <c r="L400" s="232"/>
      <c r="M400" s="231"/>
      <c r="N400" s="230"/>
      <c r="O400" s="230"/>
      <c r="P400" s="230"/>
      <c r="Q400" s="230"/>
      <c r="R400" s="230"/>
      <c r="S400" s="230"/>
      <c r="T400" s="229"/>
      <c r="AT400" s="228" t="s">
        <v>117</v>
      </c>
      <c r="AU400" s="228" t="s">
        <v>42</v>
      </c>
      <c r="AV400" s="227" t="s">
        <v>42</v>
      </c>
      <c r="AW400" s="227" t="s">
        <v>19</v>
      </c>
      <c r="AX400" s="227" t="s">
        <v>37</v>
      </c>
      <c r="AY400" s="228" t="s">
        <v>108</v>
      </c>
    </row>
    <row r="401" spans="2:51" s="227" customFormat="1" x14ac:dyDescent="0.3">
      <c r="B401" s="232"/>
      <c r="D401" s="236" t="s">
        <v>117</v>
      </c>
      <c r="E401" s="228" t="s">
        <v>1</v>
      </c>
      <c r="F401" s="235" t="s">
        <v>527</v>
      </c>
      <c r="H401" s="234">
        <v>17.100000000000001</v>
      </c>
      <c r="I401" s="233"/>
      <c r="L401" s="232"/>
      <c r="M401" s="231"/>
      <c r="N401" s="230"/>
      <c r="O401" s="230"/>
      <c r="P401" s="230"/>
      <c r="Q401" s="230"/>
      <c r="R401" s="230"/>
      <c r="S401" s="230"/>
      <c r="T401" s="229"/>
      <c r="AT401" s="228" t="s">
        <v>117</v>
      </c>
      <c r="AU401" s="228" t="s">
        <v>42</v>
      </c>
      <c r="AV401" s="227" t="s">
        <v>42</v>
      </c>
      <c r="AW401" s="227" t="s">
        <v>19</v>
      </c>
      <c r="AX401" s="227" t="s">
        <v>37</v>
      </c>
      <c r="AY401" s="228" t="s">
        <v>108</v>
      </c>
    </row>
    <row r="402" spans="2:51" s="227" customFormat="1" x14ac:dyDescent="0.3">
      <c r="B402" s="232"/>
      <c r="D402" s="236" t="s">
        <v>117</v>
      </c>
      <c r="E402" s="228" t="s">
        <v>1</v>
      </c>
      <c r="F402" s="235" t="s">
        <v>528</v>
      </c>
      <c r="H402" s="234">
        <v>18.5</v>
      </c>
      <c r="I402" s="233"/>
      <c r="L402" s="232"/>
      <c r="M402" s="231"/>
      <c r="N402" s="230"/>
      <c r="O402" s="230"/>
      <c r="P402" s="230"/>
      <c r="Q402" s="230"/>
      <c r="R402" s="230"/>
      <c r="S402" s="230"/>
      <c r="T402" s="229"/>
      <c r="AT402" s="228" t="s">
        <v>117</v>
      </c>
      <c r="AU402" s="228" t="s">
        <v>42</v>
      </c>
      <c r="AV402" s="227" t="s">
        <v>42</v>
      </c>
      <c r="AW402" s="227" t="s">
        <v>19</v>
      </c>
      <c r="AX402" s="227" t="s">
        <v>37</v>
      </c>
      <c r="AY402" s="228" t="s">
        <v>108</v>
      </c>
    </row>
    <row r="403" spans="2:51" s="227" customFormat="1" x14ac:dyDescent="0.3">
      <c r="B403" s="232"/>
      <c r="D403" s="236" t="s">
        <v>117</v>
      </c>
      <c r="E403" s="228" t="s">
        <v>1</v>
      </c>
      <c r="F403" s="235" t="s">
        <v>529</v>
      </c>
      <c r="H403" s="234">
        <v>14.1</v>
      </c>
      <c r="I403" s="233"/>
      <c r="L403" s="232"/>
      <c r="M403" s="231"/>
      <c r="N403" s="230"/>
      <c r="O403" s="230"/>
      <c r="P403" s="230"/>
      <c r="Q403" s="230"/>
      <c r="R403" s="230"/>
      <c r="S403" s="230"/>
      <c r="T403" s="229"/>
      <c r="AT403" s="228" t="s">
        <v>117</v>
      </c>
      <c r="AU403" s="228" t="s">
        <v>42</v>
      </c>
      <c r="AV403" s="227" t="s">
        <v>42</v>
      </c>
      <c r="AW403" s="227" t="s">
        <v>19</v>
      </c>
      <c r="AX403" s="227" t="s">
        <v>37</v>
      </c>
      <c r="AY403" s="228" t="s">
        <v>108</v>
      </c>
    </row>
    <row r="404" spans="2:51" s="227" customFormat="1" x14ac:dyDescent="0.3">
      <c r="B404" s="232"/>
      <c r="D404" s="236" t="s">
        <v>117</v>
      </c>
      <c r="E404" s="228" t="s">
        <v>1</v>
      </c>
      <c r="F404" s="235" t="s">
        <v>530</v>
      </c>
      <c r="H404" s="234">
        <v>5.6</v>
      </c>
      <c r="I404" s="233"/>
      <c r="L404" s="232"/>
      <c r="M404" s="231"/>
      <c r="N404" s="230"/>
      <c r="O404" s="230"/>
      <c r="P404" s="230"/>
      <c r="Q404" s="230"/>
      <c r="R404" s="230"/>
      <c r="S404" s="230"/>
      <c r="T404" s="229"/>
      <c r="AT404" s="228" t="s">
        <v>117</v>
      </c>
      <c r="AU404" s="228" t="s">
        <v>42</v>
      </c>
      <c r="AV404" s="227" t="s">
        <v>42</v>
      </c>
      <c r="AW404" s="227" t="s">
        <v>19</v>
      </c>
      <c r="AX404" s="227" t="s">
        <v>37</v>
      </c>
      <c r="AY404" s="228" t="s">
        <v>108</v>
      </c>
    </row>
    <row r="405" spans="2:51" s="227" customFormat="1" x14ac:dyDescent="0.3">
      <c r="B405" s="232"/>
      <c r="D405" s="236" t="s">
        <v>117</v>
      </c>
      <c r="E405" s="228" t="s">
        <v>1</v>
      </c>
      <c r="F405" s="235" t="s">
        <v>531</v>
      </c>
      <c r="H405" s="234">
        <v>11.2</v>
      </c>
      <c r="I405" s="233"/>
      <c r="L405" s="232"/>
      <c r="M405" s="231"/>
      <c r="N405" s="230"/>
      <c r="O405" s="230"/>
      <c r="P405" s="230"/>
      <c r="Q405" s="230"/>
      <c r="R405" s="230"/>
      <c r="S405" s="230"/>
      <c r="T405" s="229"/>
      <c r="AT405" s="228" t="s">
        <v>117</v>
      </c>
      <c r="AU405" s="228" t="s">
        <v>42</v>
      </c>
      <c r="AV405" s="227" t="s">
        <v>42</v>
      </c>
      <c r="AW405" s="227" t="s">
        <v>19</v>
      </c>
      <c r="AX405" s="227" t="s">
        <v>37</v>
      </c>
      <c r="AY405" s="228" t="s">
        <v>108</v>
      </c>
    </row>
    <row r="406" spans="2:51" s="227" customFormat="1" x14ac:dyDescent="0.3">
      <c r="B406" s="232"/>
      <c r="D406" s="236" t="s">
        <v>117</v>
      </c>
      <c r="E406" s="228" t="s">
        <v>1</v>
      </c>
      <c r="F406" s="235" t="s">
        <v>532</v>
      </c>
      <c r="H406" s="234">
        <v>9.4499999999999993</v>
      </c>
      <c r="I406" s="233"/>
      <c r="L406" s="232"/>
      <c r="M406" s="231"/>
      <c r="N406" s="230"/>
      <c r="O406" s="230"/>
      <c r="P406" s="230"/>
      <c r="Q406" s="230"/>
      <c r="R406" s="230"/>
      <c r="S406" s="230"/>
      <c r="T406" s="229"/>
      <c r="AT406" s="228" t="s">
        <v>117</v>
      </c>
      <c r="AU406" s="228" t="s">
        <v>42</v>
      </c>
      <c r="AV406" s="227" t="s">
        <v>42</v>
      </c>
      <c r="AW406" s="227" t="s">
        <v>19</v>
      </c>
      <c r="AX406" s="227" t="s">
        <v>37</v>
      </c>
      <c r="AY406" s="228" t="s">
        <v>108</v>
      </c>
    </row>
    <row r="407" spans="2:51" s="227" customFormat="1" x14ac:dyDescent="0.3">
      <c r="B407" s="232"/>
      <c r="D407" s="236" t="s">
        <v>117</v>
      </c>
      <c r="E407" s="228" t="s">
        <v>1</v>
      </c>
      <c r="F407" s="235" t="s">
        <v>533</v>
      </c>
      <c r="H407" s="234">
        <v>10.65</v>
      </c>
      <c r="I407" s="233"/>
      <c r="L407" s="232"/>
      <c r="M407" s="231"/>
      <c r="N407" s="230"/>
      <c r="O407" s="230"/>
      <c r="P407" s="230"/>
      <c r="Q407" s="230"/>
      <c r="R407" s="230"/>
      <c r="S407" s="230"/>
      <c r="T407" s="229"/>
      <c r="AT407" s="228" t="s">
        <v>117</v>
      </c>
      <c r="AU407" s="228" t="s">
        <v>42</v>
      </c>
      <c r="AV407" s="227" t="s">
        <v>42</v>
      </c>
      <c r="AW407" s="227" t="s">
        <v>19</v>
      </c>
      <c r="AX407" s="227" t="s">
        <v>37</v>
      </c>
      <c r="AY407" s="228" t="s">
        <v>108</v>
      </c>
    </row>
    <row r="408" spans="2:51" s="257" customFormat="1" x14ac:dyDescent="0.3">
      <c r="B408" s="262"/>
      <c r="D408" s="236" t="s">
        <v>117</v>
      </c>
      <c r="E408" s="258" t="s">
        <v>1</v>
      </c>
      <c r="F408" s="264" t="s">
        <v>534</v>
      </c>
      <c r="H408" s="258" t="s">
        <v>1</v>
      </c>
      <c r="I408" s="263"/>
      <c r="L408" s="262"/>
      <c r="M408" s="261"/>
      <c r="N408" s="260"/>
      <c r="O408" s="260"/>
      <c r="P408" s="260"/>
      <c r="Q408" s="260"/>
      <c r="R408" s="260"/>
      <c r="S408" s="260"/>
      <c r="T408" s="259"/>
      <c r="AT408" s="258" t="s">
        <v>117</v>
      </c>
      <c r="AU408" s="258" t="s">
        <v>42</v>
      </c>
      <c r="AV408" s="257" t="s">
        <v>38</v>
      </c>
      <c r="AW408" s="257" t="s">
        <v>19</v>
      </c>
      <c r="AX408" s="257" t="s">
        <v>37</v>
      </c>
      <c r="AY408" s="258" t="s">
        <v>108</v>
      </c>
    </row>
    <row r="409" spans="2:51" s="257" customFormat="1" x14ac:dyDescent="0.3">
      <c r="B409" s="262"/>
      <c r="D409" s="236" t="s">
        <v>117</v>
      </c>
      <c r="E409" s="258" t="s">
        <v>1</v>
      </c>
      <c r="F409" s="264" t="s">
        <v>372</v>
      </c>
      <c r="H409" s="258" t="s">
        <v>1</v>
      </c>
      <c r="I409" s="263"/>
      <c r="L409" s="262"/>
      <c r="M409" s="261"/>
      <c r="N409" s="260"/>
      <c r="O409" s="260"/>
      <c r="P409" s="260"/>
      <c r="Q409" s="260"/>
      <c r="R409" s="260"/>
      <c r="S409" s="260"/>
      <c r="T409" s="259"/>
      <c r="AT409" s="258" t="s">
        <v>117</v>
      </c>
      <c r="AU409" s="258" t="s">
        <v>42</v>
      </c>
      <c r="AV409" s="257" t="s">
        <v>38</v>
      </c>
      <c r="AW409" s="257" t="s">
        <v>19</v>
      </c>
      <c r="AX409" s="257" t="s">
        <v>37</v>
      </c>
      <c r="AY409" s="258" t="s">
        <v>108</v>
      </c>
    </row>
    <row r="410" spans="2:51" s="227" customFormat="1" x14ac:dyDescent="0.3">
      <c r="B410" s="232"/>
      <c r="D410" s="236" t="s">
        <v>117</v>
      </c>
      <c r="E410" s="228" t="s">
        <v>1</v>
      </c>
      <c r="F410" s="235" t="s">
        <v>535</v>
      </c>
      <c r="H410" s="234">
        <v>4.96</v>
      </c>
      <c r="I410" s="233"/>
      <c r="L410" s="232"/>
      <c r="M410" s="231"/>
      <c r="N410" s="230"/>
      <c r="O410" s="230"/>
      <c r="P410" s="230"/>
      <c r="Q410" s="230"/>
      <c r="R410" s="230"/>
      <c r="S410" s="230"/>
      <c r="T410" s="229"/>
      <c r="AT410" s="228" t="s">
        <v>117</v>
      </c>
      <c r="AU410" s="228" t="s">
        <v>42</v>
      </c>
      <c r="AV410" s="227" t="s">
        <v>42</v>
      </c>
      <c r="AW410" s="227" t="s">
        <v>19</v>
      </c>
      <c r="AX410" s="227" t="s">
        <v>37</v>
      </c>
      <c r="AY410" s="228" t="s">
        <v>108</v>
      </c>
    </row>
    <row r="411" spans="2:51" s="227" customFormat="1" x14ac:dyDescent="0.3">
      <c r="B411" s="232"/>
      <c r="D411" s="236" t="s">
        <v>117</v>
      </c>
      <c r="E411" s="228" t="s">
        <v>1</v>
      </c>
      <c r="F411" s="235" t="s">
        <v>536</v>
      </c>
      <c r="H411" s="234">
        <v>11.12</v>
      </c>
      <c r="I411" s="233"/>
      <c r="L411" s="232"/>
      <c r="M411" s="231"/>
      <c r="N411" s="230"/>
      <c r="O411" s="230"/>
      <c r="P411" s="230"/>
      <c r="Q411" s="230"/>
      <c r="R411" s="230"/>
      <c r="S411" s="230"/>
      <c r="T411" s="229"/>
      <c r="AT411" s="228" t="s">
        <v>117</v>
      </c>
      <c r="AU411" s="228" t="s">
        <v>42</v>
      </c>
      <c r="AV411" s="227" t="s">
        <v>42</v>
      </c>
      <c r="AW411" s="227" t="s">
        <v>19</v>
      </c>
      <c r="AX411" s="227" t="s">
        <v>37</v>
      </c>
      <c r="AY411" s="228" t="s">
        <v>108</v>
      </c>
    </row>
    <row r="412" spans="2:51" s="227" customFormat="1" x14ac:dyDescent="0.3">
      <c r="B412" s="232"/>
      <c r="D412" s="236" t="s">
        <v>117</v>
      </c>
      <c r="E412" s="228" t="s">
        <v>1</v>
      </c>
      <c r="F412" s="235" t="s">
        <v>537</v>
      </c>
      <c r="H412" s="234">
        <v>22.16</v>
      </c>
      <c r="I412" s="233"/>
      <c r="L412" s="232"/>
      <c r="M412" s="231"/>
      <c r="N412" s="230"/>
      <c r="O412" s="230"/>
      <c r="P412" s="230"/>
      <c r="Q412" s="230"/>
      <c r="R412" s="230"/>
      <c r="S412" s="230"/>
      <c r="T412" s="229"/>
      <c r="AT412" s="228" t="s">
        <v>117</v>
      </c>
      <c r="AU412" s="228" t="s">
        <v>42</v>
      </c>
      <c r="AV412" s="227" t="s">
        <v>42</v>
      </c>
      <c r="AW412" s="227" t="s">
        <v>19</v>
      </c>
      <c r="AX412" s="227" t="s">
        <v>37</v>
      </c>
      <c r="AY412" s="228" t="s">
        <v>108</v>
      </c>
    </row>
    <row r="413" spans="2:51" s="227" customFormat="1" x14ac:dyDescent="0.3">
      <c r="B413" s="232"/>
      <c r="D413" s="236" t="s">
        <v>117</v>
      </c>
      <c r="E413" s="228" t="s">
        <v>1</v>
      </c>
      <c r="F413" s="235" t="s">
        <v>538</v>
      </c>
      <c r="H413" s="234">
        <v>4.92</v>
      </c>
      <c r="I413" s="233"/>
      <c r="L413" s="232"/>
      <c r="M413" s="231"/>
      <c r="N413" s="230"/>
      <c r="O413" s="230"/>
      <c r="P413" s="230"/>
      <c r="Q413" s="230"/>
      <c r="R413" s="230"/>
      <c r="S413" s="230"/>
      <c r="T413" s="229"/>
      <c r="AT413" s="228" t="s">
        <v>117</v>
      </c>
      <c r="AU413" s="228" t="s">
        <v>42</v>
      </c>
      <c r="AV413" s="227" t="s">
        <v>42</v>
      </c>
      <c r="AW413" s="227" t="s">
        <v>19</v>
      </c>
      <c r="AX413" s="227" t="s">
        <v>37</v>
      </c>
      <c r="AY413" s="228" t="s">
        <v>108</v>
      </c>
    </row>
    <row r="414" spans="2:51" s="227" customFormat="1" x14ac:dyDescent="0.3">
      <c r="B414" s="232"/>
      <c r="D414" s="236" t="s">
        <v>117</v>
      </c>
      <c r="E414" s="228" t="s">
        <v>1</v>
      </c>
      <c r="F414" s="235" t="s">
        <v>539</v>
      </c>
      <c r="H414" s="234">
        <v>10</v>
      </c>
      <c r="I414" s="233"/>
      <c r="L414" s="232"/>
      <c r="M414" s="231"/>
      <c r="N414" s="230"/>
      <c r="O414" s="230"/>
      <c r="P414" s="230"/>
      <c r="Q414" s="230"/>
      <c r="R414" s="230"/>
      <c r="S414" s="230"/>
      <c r="T414" s="229"/>
      <c r="AT414" s="228" t="s">
        <v>117</v>
      </c>
      <c r="AU414" s="228" t="s">
        <v>42</v>
      </c>
      <c r="AV414" s="227" t="s">
        <v>42</v>
      </c>
      <c r="AW414" s="227" t="s">
        <v>19</v>
      </c>
      <c r="AX414" s="227" t="s">
        <v>37</v>
      </c>
      <c r="AY414" s="228" t="s">
        <v>108</v>
      </c>
    </row>
    <row r="415" spans="2:51" s="227" customFormat="1" x14ac:dyDescent="0.3">
      <c r="B415" s="232"/>
      <c r="D415" s="236" t="s">
        <v>117</v>
      </c>
      <c r="E415" s="228" t="s">
        <v>1</v>
      </c>
      <c r="F415" s="235" t="s">
        <v>540</v>
      </c>
      <c r="H415" s="234">
        <v>5.54</v>
      </c>
      <c r="I415" s="233"/>
      <c r="L415" s="232"/>
      <c r="M415" s="231"/>
      <c r="N415" s="230"/>
      <c r="O415" s="230"/>
      <c r="P415" s="230"/>
      <c r="Q415" s="230"/>
      <c r="R415" s="230"/>
      <c r="S415" s="230"/>
      <c r="T415" s="229"/>
      <c r="AT415" s="228" t="s">
        <v>117</v>
      </c>
      <c r="AU415" s="228" t="s">
        <v>42</v>
      </c>
      <c r="AV415" s="227" t="s">
        <v>42</v>
      </c>
      <c r="AW415" s="227" t="s">
        <v>19</v>
      </c>
      <c r="AX415" s="227" t="s">
        <v>37</v>
      </c>
      <c r="AY415" s="228" t="s">
        <v>108</v>
      </c>
    </row>
    <row r="416" spans="2:51" s="227" customFormat="1" x14ac:dyDescent="0.3">
      <c r="B416" s="232"/>
      <c r="D416" s="236" t="s">
        <v>117</v>
      </c>
      <c r="E416" s="228" t="s">
        <v>1</v>
      </c>
      <c r="F416" s="235" t="s">
        <v>541</v>
      </c>
      <c r="H416" s="234">
        <v>9.84</v>
      </c>
      <c r="I416" s="233"/>
      <c r="L416" s="232"/>
      <c r="M416" s="231"/>
      <c r="N416" s="230"/>
      <c r="O416" s="230"/>
      <c r="P416" s="230"/>
      <c r="Q416" s="230"/>
      <c r="R416" s="230"/>
      <c r="S416" s="230"/>
      <c r="T416" s="229"/>
      <c r="AT416" s="228" t="s">
        <v>117</v>
      </c>
      <c r="AU416" s="228" t="s">
        <v>42</v>
      </c>
      <c r="AV416" s="227" t="s">
        <v>42</v>
      </c>
      <c r="AW416" s="227" t="s">
        <v>19</v>
      </c>
      <c r="AX416" s="227" t="s">
        <v>37</v>
      </c>
      <c r="AY416" s="228" t="s">
        <v>108</v>
      </c>
    </row>
    <row r="417" spans="2:51" s="227" customFormat="1" x14ac:dyDescent="0.3">
      <c r="B417" s="232"/>
      <c r="D417" s="236" t="s">
        <v>117</v>
      </c>
      <c r="E417" s="228" t="s">
        <v>1</v>
      </c>
      <c r="F417" s="235" t="s">
        <v>542</v>
      </c>
      <c r="H417" s="234">
        <v>5.3</v>
      </c>
      <c r="I417" s="233"/>
      <c r="L417" s="232"/>
      <c r="M417" s="231"/>
      <c r="N417" s="230"/>
      <c r="O417" s="230"/>
      <c r="P417" s="230"/>
      <c r="Q417" s="230"/>
      <c r="R417" s="230"/>
      <c r="S417" s="230"/>
      <c r="T417" s="229"/>
      <c r="AT417" s="228" t="s">
        <v>117</v>
      </c>
      <c r="AU417" s="228" t="s">
        <v>42</v>
      </c>
      <c r="AV417" s="227" t="s">
        <v>42</v>
      </c>
      <c r="AW417" s="227" t="s">
        <v>19</v>
      </c>
      <c r="AX417" s="227" t="s">
        <v>37</v>
      </c>
      <c r="AY417" s="228" t="s">
        <v>108</v>
      </c>
    </row>
    <row r="418" spans="2:51" s="227" customFormat="1" x14ac:dyDescent="0.3">
      <c r="B418" s="232"/>
      <c r="D418" s="236" t="s">
        <v>117</v>
      </c>
      <c r="E418" s="228" t="s">
        <v>1</v>
      </c>
      <c r="F418" s="235" t="s">
        <v>543</v>
      </c>
      <c r="H418" s="234">
        <v>5.58</v>
      </c>
      <c r="I418" s="233"/>
      <c r="L418" s="232"/>
      <c r="M418" s="231"/>
      <c r="N418" s="230"/>
      <c r="O418" s="230"/>
      <c r="P418" s="230"/>
      <c r="Q418" s="230"/>
      <c r="R418" s="230"/>
      <c r="S418" s="230"/>
      <c r="T418" s="229"/>
      <c r="AT418" s="228" t="s">
        <v>117</v>
      </c>
      <c r="AU418" s="228" t="s">
        <v>42</v>
      </c>
      <c r="AV418" s="227" t="s">
        <v>42</v>
      </c>
      <c r="AW418" s="227" t="s">
        <v>19</v>
      </c>
      <c r="AX418" s="227" t="s">
        <v>37</v>
      </c>
      <c r="AY418" s="228" t="s">
        <v>108</v>
      </c>
    </row>
    <row r="419" spans="2:51" s="227" customFormat="1" x14ac:dyDescent="0.3">
      <c r="B419" s="232"/>
      <c r="D419" s="236" t="s">
        <v>117</v>
      </c>
      <c r="E419" s="228" t="s">
        <v>1</v>
      </c>
      <c r="F419" s="235" t="s">
        <v>544</v>
      </c>
      <c r="H419" s="234">
        <v>5.66</v>
      </c>
      <c r="I419" s="233"/>
      <c r="L419" s="232"/>
      <c r="M419" s="231"/>
      <c r="N419" s="230"/>
      <c r="O419" s="230"/>
      <c r="P419" s="230"/>
      <c r="Q419" s="230"/>
      <c r="R419" s="230"/>
      <c r="S419" s="230"/>
      <c r="T419" s="229"/>
      <c r="AT419" s="228" t="s">
        <v>117</v>
      </c>
      <c r="AU419" s="228" t="s">
        <v>42</v>
      </c>
      <c r="AV419" s="227" t="s">
        <v>42</v>
      </c>
      <c r="AW419" s="227" t="s">
        <v>19</v>
      </c>
      <c r="AX419" s="227" t="s">
        <v>37</v>
      </c>
      <c r="AY419" s="228" t="s">
        <v>108</v>
      </c>
    </row>
    <row r="420" spans="2:51" s="227" customFormat="1" x14ac:dyDescent="0.3">
      <c r="B420" s="232"/>
      <c r="D420" s="236" t="s">
        <v>117</v>
      </c>
      <c r="E420" s="228" t="s">
        <v>1</v>
      </c>
      <c r="F420" s="235" t="s">
        <v>545</v>
      </c>
      <c r="H420" s="234">
        <v>5.58</v>
      </c>
      <c r="I420" s="233"/>
      <c r="L420" s="232"/>
      <c r="M420" s="231"/>
      <c r="N420" s="230"/>
      <c r="O420" s="230"/>
      <c r="P420" s="230"/>
      <c r="Q420" s="230"/>
      <c r="R420" s="230"/>
      <c r="S420" s="230"/>
      <c r="T420" s="229"/>
      <c r="AT420" s="228" t="s">
        <v>117</v>
      </c>
      <c r="AU420" s="228" t="s">
        <v>42</v>
      </c>
      <c r="AV420" s="227" t="s">
        <v>42</v>
      </c>
      <c r="AW420" s="227" t="s">
        <v>19</v>
      </c>
      <c r="AX420" s="227" t="s">
        <v>37</v>
      </c>
      <c r="AY420" s="228" t="s">
        <v>108</v>
      </c>
    </row>
    <row r="421" spans="2:51" s="227" customFormat="1" x14ac:dyDescent="0.3">
      <c r="B421" s="232"/>
      <c r="D421" s="236" t="s">
        <v>117</v>
      </c>
      <c r="E421" s="228" t="s">
        <v>1</v>
      </c>
      <c r="F421" s="235" t="s">
        <v>546</v>
      </c>
      <c r="H421" s="234">
        <v>5.54</v>
      </c>
      <c r="I421" s="233"/>
      <c r="L421" s="232"/>
      <c r="M421" s="231"/>
      <c r="N421" s="230"/>
      <c r="O421" s="230"/>
      <c r="P421" s="230"/>
      <c r="Q421" s="230"/>
      <c r="R421" s="230"/>
      <c r="S421" s="230"/>
      <c r="T421" s="229"/>
      <c r="AT421" s="228" t="s">
        <v>117</v>
      </c>
      <c r="AU421" s="228" t="s">
        <v>42</v>
      </c>
      <c r="AV421" s="227" t="s">
        <v>42</v>
      </c>
      <c r="AW421" s="227" t="s">
        <v>19</v>
      </c>
      <c r="AX421" s="227" t="s">
        <v>37</v>
      </c>
      <c r="AY421" s="228" t="s">
        <v>108</v>
      </c>
    </row>
    <row r="422" spans="2:51" s="227" customFormat="1" x14ac:dyDescent="0.3">
      <c r="B422" s="232"/>
      <c r="D422" s="236" t="s">
        <v>117</v>
      </c>
      <c r="E422" s="228" t="s">
        <v>1</v>
      </c>
      <c r="F422" s="235" t="s">
        <v>547</v>
      </c>
      <c r="H422" s="234">
        <v>5.78</v>
      </c>
      <c r="I422" s="233"/>
      <c r="L422" s="232"/>
      <c r="M422" s="231"/>
      <c r="N422" s="230"/>
      <c r="O422" s="230"/>
      <c r="P422" s="230"/>
      <c r="Q422" s="230"/>
      <c r="R422" s="230"/>
      <c r="S422" s="230"/>
      <c r="T422" s="229"/>
      <c r="AT422" s="228" t="s">
        <v>117</v>
      </c>
      <c r="AU422" s="228" t="s">
        <v>42</v>
      </c>
      <c r="AV422" s="227" t="s">
        <v>42</v>
      </c>
      <c r="AW422" s="227" t="s">
        <v>19</v>
      </c>
      <c r="AX422" s="227" t="s">
        <v>37</v>
      </c>
      <c r="AY422" s="228" t="s">
        <v>108</v>
      </c>
    </row>
    <row r="423" spans="2:51" s="227" customFormat="1" x14ac:dyDescent="0.3">
      <c r="B423" s="232"/>
      <c r="D423" s="236" t="s">
        <v>117</v>
      </c>
      <c r="E423" s="228" t="s">
        <v>1</v>
      </c>
      <c r="F423" s="235" t="s">
        <v>548</v>
      </c>
      <c r="H423" s="234">
        <v>56.96</v>
      </c>
      <c r="I423" s="233"/>
      <c r="L423" s="232"/>
      <c r="M423" s="231"/>
      <c r="N423" s="230"/>
      <c r="O423" s="230"/>
      <c r="P423" s="230"/>
      <c r="Q423" s="230"/>
      <c r="R423" s="230"/>
      <c r="S423" s="230"/>
      <c r="T423" s="229"/>
      <c r="AT423" s="228" t="s">
        <v>117</v>
      </c>
      <c r="AU423" s="228" t="s">
        <v>42</v>
      </c>
      <c r="AV423" s="227" t="s">
        <v>42</v>
      </c>
      <c r="AW423" s="227" t="s">
        <v>19</v>
      </c>
      <c r="AX423" s="227" t="s">
        <v>37</v>
      </c>
      <c r="AY423" s="228" t="s">
        <v>108</v>
      </c>
    </row>
    <row r="424" spans="2:51" s="227" customFormat="1" x14ac:dyDescent="0.3">
      <c r="B424" s="232"/>
      <c r="D424" s="236" t="s">
        <v>117</v>
      </c>
      <c r="E424" s="228" t="s">
        <v>1</v>
      </c>
      <c r="F424" s="235" t="s">
        <v>549</v>
      </c>
      <c r="H424" s="234">
        <v>2.2000000000000002</v>
      </c>
      <c r="I424" s="233"/>
      <c r="L424" s="232"/>
      <c r="M424" s="231"/>
      <c r="N424" s="230"/>
      <c r="O424" s="230"/>
      <c r="P424" s="230"/>
      <c r="Q424" s="230"/>
      <c r="R424" s="230"/>
      <c r="S424" s="230"/>
      <c r="T424" s="229"/>
      <c r="AT424" s="228" t="s">
        <v>117</v>
      </c>
      <c r="AU424" s="228" t="s">
        <v>42</v>
      </c>
      <c r="AV424" s="227" t="s">
        <v>42</v>
      </c>
      <c r="AW424" s="227" t="s">
        <v>19</v>
      </c>
      <c r="AX424" s="227" t="s">
        <v>37</v>
      </c>
      <c r="AY424" s="228" t="s">
        <v>108</v>
      </c>
    </row>
    <row r="425" spans="2:51" s="257" customFormat="1" x14ac:dyDescent="0.3">
      <c r="B425" s="262"/>
      <c r="D425" s="236" t="s">
        <v>117</v>
      </c>
      <c r="E425" s="258" t="s">
        <v>1</v>
      </c>
      <c r="F425" s="264" t="s">
        <v>388</v>
      </c>
      <c r="H425" s="258" t="s">
        <v>1</v>
      </c>
      <c r="I425" s="263"/>
      <c r="L425" s="262"/>
      <c r="M425" s="261"/>
      <c r="N425" s="260"/>
      <c r="O425" s="260"/>
      <c r="P425" s="260"/>
      <c r="Q425" s="260"/>
      <c r="R425" s="260"/>
      <c r="S425" s="260"/>
      <c r="T425" s="259"/>
      <c r="AT425" s="258" t="s">
        <v>117</v>
      </c>
      <c r="AU425" s="258" t="s">
        <v>42</v>
      </c>
      <c r="AV425" s="257" t="s">
        <v>38</v>
      </c>
      <c r="AW425" s="257" t="s">
        <v>19</v>
      </c>
      <c r="AX425" s="257" t="s">
        <v>37</v>
      </c>
      <c r="AY425" s="258" t="s">
        <v>108</v>
      </c>
    </row>
    <row r="426" spans="2:51" s="227" customFormat="1" x14ac:dyDescent="0.3">
      <c r="B426" s="232"/>
      <c r="D426" s="236" t="s">
        <v>117</v>
      </c>
      <c r="E426" s="228" t="s">
        <v>1</v>
      </c>
      <c r="F426" s="235" t="s">
        <v>550</v>
      </c>
      <c r="H426" s="234">
        <v>19.84</v>
      </c>
      <c r="I426" s="233"/>
      <c r="L426" s="232"/>
      <c r="M426" s="231"/>
      <c r="N426" s="230"/>
      <c r="O426" s="230"/>
      <c r="P426" s="230"/>
      <c r="Q426" s="230"/>
      <c r="R426" s="230"/>
      <c r="S426" s="230"/>
      <c r="T426" s="229"/>
      <c r="AT426" s="228" t="s">
        <v>117</v>
      </c>
      <c r="AU426" s="228" t="s">
        <v>42</v>
      </c>
      <c r="AV426" s="227" t="s">
        <v>42</v>
      </c>
      <c r="AW426" s="227" t="s">
        <v>19</v>
      </c>
      <c r="AX426" s="227" t="s">
        <v>37</v>
      </c>
      <c r="AY426" s="228" t="s">
        <v>108</v>
      </c>
    </row>
    <row r="427" spans="2:51" s="227" customFormat="1" x14ac:dyDescent="0.3">
      <c r="B427" s="232"/>
      <c r="D427" s="236" t="s">
        <v>117</v>
      </c>
      <c r="E427" s="228" t="s">
        <v>1</v>
      </c>
      <c r="F427" s="235" t="s">
        <v>551</v>
      </c>
      <c r="H427" s="234">
        <v>44.32</v>
      </c>
      <c r="I427" s="233"/>
      <c r="L427" s="232"/>
      <c r="M427" s="231"/>
      <c r="N427" s="230"/>
      <c r="O427" s="230"/>
      <c r="P427" s="230"/>
      <c r="Q427" s="230"/>
      <c r="R427" s="230"/>
      <c r="S427" s="230"/>
      <c r="T427" s="229"/>
      <c r="AT427" s="228" t="s">
        <v>117</v>
      </c>
      <c r="AU427" s="228" t="s">
        <v>42</v>
      </c>
      <c r="AV427" s="227" t="s">
        <v>42</v>
      </c>
      <c r="AW427" s="227" t="s">
        <v>19</v>
      </c>
      <c r="AX427" s="227" t="s">
        <v>37</v>
      </c>
      <c r="AY427" s="228" t="s">
        <v>108</v>
      </c>
    </row>
    <row r="428" spans="2:51" s="227" customFormat="1" x14ac:dyDescent="0.3">
      <c r="B428" s="232"/>
      <c r="D428" s="236" t="s">
        <v>117</v>
      </c>
      <c r="E428" s="228" t="s">
        <v>1</v>
      </c>
      <c r="F428" s="235" t="s">
        <v>552</v>
      </c>
      <c r="H428" s="234">
        <v>6.12</v>
      </c>
      <c r="I428" s="233"/>
      <c r="L428" s="232"/>
      <c r="M428" s="231"/>
      <c r="N428" s="230"/>
      <c r="O428" s="230"/>
      <c r="P428" s="230"/>
      <c r="Q428" s="230"/>
      <c r="R428" s="230"/>
      <c r="S428" s="230"/>
      <c r="T428" s="229"/>
      <c r="AT428" s="228" t="s">
        <v>117</v>
      </c>
      <c r="AU428" s="228" t="s">
        <v>42</v>
      </c>
      <c r="AV428" s="227" t="s">
        <v>42</v>
      </c>
      <c r="AW428" s="227" t="s">
        <v>19</v>
      </c>
      <c r="AX428" s="227" t="s">
        <v>37</v>
      </c>
      <c r="AY428" s="228" t="s">
        <v>108</v>
      </c>
    </row>
    <row r="429" spans="2:51" s="227" customFormat="1" x14ac:dyDescent="0.3">
      <c r="B429" s="232"/>
      <c r="D429" s="236" t="s">
        <v>117</v>
      </c>
      <c r="E429" s="228" t="s">
        <v>1</v>
      </c>
      <c r="F429" s="235" t="s">
        <v>553</v>
      </c>
      <c r="H429" s="234">
        <v>5.62</v>
      </c>
      <c r="I429" s="233"/>
      <c r="L429" s="232"/>
      <c r="M429" s="231"/>
      <c r="N429" s="230"/>
      <c r="O429" s="230"/>
      <c r="P429" s="230"/>
      <c r="Q429" s="230"/>
      <c r="R429" s="230"/>
      <c r="S429" s="230"/>
      <c r="T429" s="229"/>
      <c r="AT429" s="228" t="s">
        <v>117</v>
      </c>
      <c r="AU429" s="228" t="s">
        <v>42</v>
      </c>
      <c r="AV429" s="227" t="s">
        <v>42</v>
      </c>
      <c r="AW429" s="227" t="s">
        <v>19</v>
      </c>
      <c r="AX429" s="227" t="s">
        <v>37</v>
      </c>
      <c r="AY429" s="228" t="s">
        <v>108</v>
      </c>
    </row>
    <row r="430" spans="2:51" s="227" customFormat="1" x14ac:dyDescent="0.3">
      <c r="B430" s="232"/>
      <c r="D430" s="236" t="s">
        <v>117</v>
      </c>
      <c r="E430" s="228" t="s">
        <v>1</v>
      </c>
      <c r="F430" s="235" t="s">
        <v>547</v>
      </c>
      <c r="H430" s="234">
        <v>5.78</v>
      </c>
      <c r="I430" s="233"/>
      <c r="L430" s="232"/>
      <c r="M430" s="231"/>
      <c r="N430" s="230"/>
      <c r="O430" s="230"/>
      <c r="P430" s="230"/>
      <c r="Q430" s="230"/>
      <c r="R430" s="230"/>
      <c r="S430" s="230"/>
      <c r="T430" s="229"/>
      <c r="AT430" s="228" t="s">
        <v>117</v>
      </c>
      <c r="AU430" s="228" t="s">
        <v>42</v>
      </c>
      <c r="AV430" s="227" t="s">
        <v>42</v>
      </c>
      <c r="AW430" s="227" t="s">
        <v>19</v>
      </c>
      <c r="AX430" s="227" t="s">
        <v>37</v>
      </c>
      <c r="AY430" s="228" t="s">
        <v>108</v>
      </c>
    </row>
    <row r="431" spans="2:51" s="227" customFormat="1" x14ac:dyDescent="0.3">
      <c r="B431" s="232"/>
      <c r="D431" s="236" t="s">
        <v>117</v>
      </c>
      <c r="E431" s="228" t="s">
        <v>1</v>
      </c>
      <c r="F431" s="235" t="s">
        <v>554</v>
      </c>
      <c r="H431" s="234">
        <v>9.56</v>
      </c>
      <c r="I431" s="233"/>
      <c r="L431" s="232"/>
      <c r="M431" s="231"/>
      <c r="N431" s="230"/>
      <c r="O431" s="230"/>
      <c r="P431" s="230"/>
      <c r="Q431" s="230"/>
      <c r="R431" s="230"/>
      <c r="S431" s="230"/>
      <c r="T431" s="229"/>
      <c r="AT431" s="228" t="s">
        <v>117</v>
      </c>
      <c r="AU431" s="228" t="s">
        <v>42</v>
      </c>
      <c r="AV431" s="227" t="s">
        <v>42</v>
      </c>
      <c r="AW431" s="227" t="s">
        <v>19</v>
      </c>
      <c r="AX431" s="227" t="s">
        <v>37</v>
      </c>
      <c r="AY431" s="228" t="s">
        <v>108</v>
      </c>
    </row>
    <row r="432" spans="2:51" s="227" customFormat="1" x14ac:dyDescent="0.3">
      <c r="B432" s="232"/>
      <c r="D432" s="236" t="s">
        <v>117</v>
      </c>
      <c r="E432" s="228" t="s">
        <v>1</v>
      </c>
      <c r="F432" s="235" t="s">
        <v>555</v>
      </c>
      <c r="H432" s="234">
        <v>5.62</v>
      </c>
      <c r="I432" s="233"/>
      <c r="L432" s="232"/>
      <c r="M432" s="231"/>
      <c r="N432" s="230"/>
      <c r="O432" s="230"/>
      <c r="P432" s="230"/>
      <c r="Q432" s="230"/>
      <c r="R432" s="230"/>
      <c r="S432" s="230"/>
      <c r="T432" s="229"/>
      <c r="AT432" s="228" t="s">
        <v>117</v>
      </c>
      <c r="AU432" s="228" t="s">
        <v>42</v>
      </c>
      <c r="AV432" s="227" t="s">
        <v>42</v>
      </c>
      <c r="AW432" s="227" t="s">
        <v>19</v>
      </c>
      <c r="AX432" s="227" t="s">
        <v>37</v>
      </c>
      <c r="AY432" s="228" t="s">
        <v>108</v>
      </c>
    </row>
    <row r="433" spans="2:65" s="227" customFormat="1" x14ac:dyDescent="0.3">
      <c r="B433" s="232"/>
      <c r="D433" s="236" t="s">
        <v>117</v>
      </c>
      <c r="E433" s="228" t="s">
        <v>1</v>
      </c>
      <c r="F433" s="235" t="s">
        <v>556</v>
      </c>
      <c r="H433" s="234">
        <v>6.22</v>
      </c>
      <c r="I433" s="233"/>
      <c r="L433" s="232"/>
      <c r="M433" s="231"/>
      <c r="N433" s="230"/>
      <c r="O433" s="230"/>
      <c r="P433" s="230"/>
      <c r="Q433" s="230"/>
      <c r="R433" s="230"/>
      <c r="S433" s="230"/>
      <c r="T433" s="229"/>
      <c r="AT433" s="228" t="s">
        <v>117</v>
      </c>
      <c r="AU433" s="228" t="s">
        <v>42</v>
      </c>
      <c r="AV433" s="227" t="s">
        <v>42</v>
      </c>
      <c r="AW433" s="227" t="s">
        <v>19</v>
      </c>
      <c r="AX433" s="227" t="s">
        <v>37</v>
      </c>
      <c r="AY433" s="228" t="s">
        <v>108</v>
      </c>
    </row>
    <row r="434" spans="2:65" s="227" customFormat="1" x14ac:dyDescent="0.3">
      <c r="B434" s="232"/>
      <c r="D434" s="236" t="s">
        <v>117</v>
      </c>
      <c r="E434" s="228" t="s">
        <v>1</v>
      </c>
      <c r="F434" s="235" t="s">
        <v>557</v>
      </c>
      <c r="H434" s="234">
        <v>56.16</v>
      </c>
      <c r="I434" s="233"/>
      <c r="L434" s="232"/>
      <c r="M434" s="231"/>
      <c r="N434" s="230"/>
      <c r="O434" s="230"/>
      <c r="P434" s="230"/>
      <c r="Q434" s="230"/>
      <c r="R434" s="230"/>
      <c r="S434" s="230"/>
      <c r="T434" s="229"/>
      <c r="AT434" s="228" t="s">
        <v>117</v>
      </c>
      <c r="AU434" s="228" t="s">
        <v>42</v>
      </c>
      <c r="AV434" s="227" t="s">
        <v>42</v>
      </c>
      <c r="AW434" s="227" t="s">
        <v>19</v>
      </c>
      <c r="AX434" s="227" t="s">
        <v>37</v>
      </c>
      <c r="AY434" s="228" t="s">
        <v>108</v>
      </c>
    </row>
    <row r="435" spans="2:65" s="227" customFormat="1" x14ac:dyDescent="0.3">
      <c r="B435" s="232"/>
      <c r="D435" s="236" t="s">
        <v>117</v>
      </c>
      <c r="E435" s="228" t="s">
        <v>1</v>
      </c>
      <c r="F435" s="235" t="s">
        <v>558</v>
      </c>
      <c r="H435" s="234">
        <v>14.56</v>
      </c>
      <c r="I435" s="233"/>
      <c r="L435" s="232"/>
      <c r="M435" s="231"/>
      <c r="N435" s="230"/>
      <c r="O435" s="230"/>
      <c r="P435" s="230"/>
      <c r="Q435" s="230"/>
      <c r="R435" s="230"/>
      <c r="S435" s="230"/>
      <c r="T435" s="229"/>
      <c r="AT435" s="228" t="s">
        <v>117</v>
      </c>
      <c r="AU435" s="228" t="s">
        <v>42</v>
      </c>
      <c r="AV435" s="227" t="s">
        <v>42</v>
      </c>
      <c r="AW435" s="227" t="s">
        <v>19</v>
      </c>
      <c r="AX435" s="227" t="s">
        <v>37</v>
      </c>
      <c r="AY435" s="228" t="s">
        <v>108</v>
      </c>
    </row>
    <row r="436" spans="2:65" s="227" customFormat="1" x14ac:dyDescent="0.3">
      <c r="B436" s="232"/>
      <c r="D436" s="236" t="s">
        <v>117</v>
      </c>
      <c r="E436" s="228" t="s">
        <v>1</v>
      </c>
      <c r="F436" s="235" t="s">
        <v>559</v>
      </c>
      <c r="H436" s="234">
        <v>14.44</v>
      </c>
      <c r="I436" s="233"/>
      <c r="L436" s="232"/>
      <c r="M436" s="231"/>
      <c r="N436" s="230"/>
      <c r="O436" s="230"/>
      <c r="P436" s="230"/>
      <c r="Q436" s="230"/>
      <c r="R436" s="230"/>
      <c r="S436" s="230"/>
      <c r="T436" s="229"/>
      <c r="AT436" s="228" t="s">
        <v>117</v>
      </c>
      <c r="AU436" s="228" t="s">
        <v>42</v>
      </c>
      <c r="AV436" s="227" t="s">
        <v>42</v>
      </c>
      <c r="AW436" s="227" t="s">
        <v>19</v>
      </c>
      <c r="AX436" s="227" t="s">
        <v>37</v>
      </c>
      <c r="AY436" s="228" t="s">
        <v>108</v>
      </c>
    </row>
    <row r="437" spans="2:65" s="227" customFormat="1" x14ac:dyDescent="0.3">
      <c r="B437" s="232"/>
      <c r="D437" s="236" t="s">
        <v>117</v>
      </c>
      <c r="E437" s="228" t="s">
        <v>1</v>
      </c>
      <c r="F437" s="235" t="s">
        <v>560</v>
      </c>
      <c r="H437" s="234">
        <v>28.17</v>
      </c>
      <c r="I437" s="233"/>
      <c r="L437" s="232"/>
      <c r="M437" s="231"/>
      <c r="N437" s="230"/>
      <c r="O437" s="230"/>
      <c r="P437" s="230"/>
      <c r="Q437" s="230"/>
      <c r="R437" s="230"/>
      <c r="S437" s="230"/>
      <c r="T437" s="229"/>
      <c r="AT437" s="228" t="s">
        <v>117</v>
      </c>
      <c r="AU437" s="228" t="s">
        <v>42</v>
      </c>
      <c r="AV437" s="227" t="s">
        <v>42</v>
      </c>
      <c r="AW437" s="227" t="s">
        <v>19</v>
      </c>
      <c r="AX437" s="227" t="s">
        <v>37</v>
      </c>
      <c r="AY437" s="228" t="s">
        <v>108</v>
      </c>
    </row>
    <row r="438" spans="2:65" s="227" customFormat="1" x14ac:dyDescent="0.3">
      <c r="B438" s="232"/>
      <c r="D438" s="236" t="s">
        <v>117</v>
      </c>
      <c r="E438" s="228" t="s">
        <v>1</v>
      </c>
      <c r="F438" s="235" t="s">
        <v>561</v>
      </c>
      <c r="H438" s="234">
        <v>137.30000000000001</v>
      </c>
      <c r="I438" s="233"/>
      <c r="L438" s="232"/>
      <c r="M438" s="231"/>
      <c r="N438" s="230"/>
      <c r="O438" s="230"/>
      <c r="P438" s="230"/>
      <c r="Q438" s="230"/>
      <c r="R438" s="230"/>
      <c r="S438" s="230"/>
      <c r="T438" s="229"/>
      <c r="AT438" s="228" t="s">
        <v>117</v>
      </c>
      <c r="AU438" s="228" t="s">
        <v>42</v>
      </c>
      <c r="AV438" s="227" t="s">
        <v>42</v>
      </c>
      <c r="AW438" s="227" t="s">
        <v>19</v>
      </c>
      <c r="AX438" s="227" t="s">
        <v>37</v>
      </c>
      <c r="AY438" s="228" t="s">
        <v>108</v>
      </c>
    </row>
    <row r="439" spans="2:65" s="227" customFormat="1" x14ac:dyDescent="0.3">
      <c r="B439" s="232"/>
      <c r="D439" s="240" t="s">
        <v>117</v>
      </c>
      <c r="E439" s="239" t="s">
        <v>1</v>
      </c>
      <c r="F439" s="238" t="s">
        <v>562</v>
      </c>
      <c r="H439" s="237">
        <v>282.5</v>
      </c>
      <c r="I439" s="233"/>
      <c r="L439" s="232"/>
      <c r="M439" s="231"/>
      <c r="N439" s="230"/>
      <c r="O439" s="230"/>
      <c r="P439" s="230"/>
      <c r="Q439" s="230"/>
      <c r="R439" s="230"/>
      <c r="S439" s="230"/>
      <c r="T439" s="229"/>
      <c r="AT439" s="228" t="s">
        <v>117</v>
      </c>
      <c r="AU439" s="228" t="s">
        <v>42</v>
      </c>
      <c r="AV439" s="227" t="s">
        <v>42</v>
      </c>
      <c r="AW439" s="227" t="s">
        <v>19</v>
      </c>
      <c r="AX439" s="227" t="s">
        <v>37</v>
      </c>
      <c r="AY439" s="228" t="s">
        <v>108</v>
      </c>
    </row>
    <row r="440" spans="2:65" s="188" customFormat="1" ht="22.5" customHeight="1" x14ac:dyDescent="0.3">
      <c r="B440" s="207"/>
      <c r="C440" s="252" t="s">
        <v>563</v>
      </c>
      <c r="D440" s="252" t="s">
        <v>213</v>
      </c>
      <c r="E440" s="251" t="s">
        <v>564</v>
      </c>
      <c r="F440" s="246" t="s">
        <v>565</v>
      </c>
      <c r="G440" s="250" t="s">
        <v>135</v>
      </c>
      <c r="H440" s="249">
        <v>1236.6479999999999</v>
      </c>
      <c r="I440" s="248"/>
      <c r="J440" s="247">
        <f>ROUND(I440*H440,2)</f>
        <v>0</v>
      </c>
      <c r="K440" s="246" t="s">
        <v>114</v>
      </c>
      <c r="L440" s="245"/>
      <c r="M440" s="244" t="s">
        <v>1</v>
      </c>
      <c r="N440" s="243" t="s">
        <v>26</v>
      </c>
      <c r="O440" s="223"/>
      <c r="P440" s="222">
        <f>O440*H440</f>
        <v>0</v>
      </c>
      <c r="Q440" s="222">
        <v>3.0000000000000001E-5</v>
      </c>
      <c r="R440" s="222">
        <f>Q440*H440</f>
        <v>3.7099439999999997E-2</v>
      </c>
      <c r="S440" s="222">
        <v>0</v>
      </c>
      <c r="T440" s="221">
        <f>S440*H440</f>
        <v>0</v>
      </c>
      <c r="AR440" s="193" t="s">
        <v>158</v>
      </c>
      <c r="AT440" s="193" t="s">
        <v>213</v>
      </c>
      <c r="AU440" s="193" t="s">
        <v>42</v>
      </c>
      <c r="AY440" s="193" t="s">
        <v>108</v>
      </c>
      <c r="BE440" s="194">
        <f>IF(N440="základní",J440,0)</f>
        <v>0</v>
      </c>
      <c r="BF440" s="194">
        <f>IF(N440="snížená",J440,0)</f>
        <v>0</v>
      </c>
      <c r="BG440" s="194">
        <f>IF(N440="zákl. přenesená",J440,0)</f>
        <v>0</v>
      </c>
      <c r="BH440" s="194">
        <f>IF(N440="sníž. přenesená",J440,0)</f>
        <v>0</v>
      </c>
      <c r="BI440" s="194">
        <f>IF(N440="nulová",J440,0)</f>
        <v>0</v>
      </c>
      <c r="BJ440" s="193" t="s">
        <v>38</v>
      </c>
      <c r="BK440" s="194">
        <f>ROUND(I440*H440,2)</f>
        <v>0</v>
      </c>
      <c r="BL440" s="193" t="s">
        <v>115</v>
      </c>
      <c r="BM440" s="193" t="s">
        <v>566</v>
      </c>
    </row>
    <row r="441" spans="2:65" s="227" customFormat="1" x14ac:dyDescent="0.3">
      <c r="B441" s="232"/>
      <c r="D441" s="240" t="s">
        <v>117</v>
      </c>
      <c r="F441" s="238" t="s">
        <v>567</v>
      </c>
      <c r="H441" s="237">
        <v>1236.6479999999999</v>
      </c>
      <c r="I441" s="233"/>
      <c r="L441" s="232"/>
      <c r="M441" s="231"/>
      <c r="N441" s="230"/>
      <c r="O441" s="230"/>
      <c r="P441" s="230"/>
      <c r="Q441" s="230"/>
      <c r="R441" s="230"/>
      <c r="S441" s="230"/>
      <c r="T441" s="229"/>
      <c r="AT441" s="228" t="s">
        <v>117</v>
      </c>
      <c r="AU441" s="228" t="s">
        <v>42</v>
      </c>
      <c r="AV441" s="227" t="s">
        <v>42</v>
      </c>
      <c r="AW441" s="227" t="s">
        <v>2</v>
      </c>
      <c r="AX441" s="227" t="s">
        <v>38</v>
      </c>
      <c r="AY441" s="228" t="s">
        <v>108</v>
      </c>
    </row>
    <row r="442" spans="2:65" s="188" customFormat="1" ht="22.5" customHeight="1" x14ac:dyDescent="0.3">
      <c r="B442" s="207"/>
      <c r="C442" s="206" t="s">
        <v>568</v>
      </c>
      <c r="D442" s="206" t="s">
        <v>110</v>
      </c>
      <c r="E442" s="205" t="s">
        <v>569</v>
      </c>
      <c r="F442" s="200" t="s">
        <v>570</v>
      </c>
      <c r="G442" s="204" t="s">
        <v>135</v>
      </c>
      <c r="H442" s="203">
        <v>597.91999999999996</v>
      </c>
      <c r="I442" s="202"/>
      <c r="J442" s="201">
        <f>ROUND(I442*H442,2)</f>
        <v>0</v>
      </c>
      <c r="K442" s="200" t="s">
        <v>114</v>
      </c>
      <c r="L442" s="189"/>
      <c r="M442" s="199" t="s">
        <v>1</v>
      </c>
      <c r="N442" s="224" t="s">
        <v>26</v>
      </c>
      <c r="O442" s="223"/>
      <c r="P442" s="222">
        <f>O442*H442</f>
        <v>0</v>
      </c>
      <c r="Q442" s="222">
        <v>0</v>
      </c>
      <c r="R442" s="222">
        <f>Q442*H442</f>
        <v>0</v>
      </c>
      <c r="S442" s="222">
        <v>0</v>
      </c>
      <c r="T442" s="221">
        <f>S442*H442</f>
        <v>0</v>
      </c>
      <c r="AR442" s="193" t="s">
        <v>115</v>
      </c>
      <c r="AT442" s="193" t="s">
        <v>110</v>
      </c>
      <c r="AU442" s="193" t="s">
        <v>42</v>
      </c>
      <c r="AY442" s="193" t="s">
        <v>108</v>
      </c>
      <c r="BE442" s="194">
        <f>IF(N442="základní",J442,0)</f>
        <v>0</v>
      </c>
      <c r="BF442" s="194">
        <f>IF(N442="snížená",J442,0)</f>
        <v>0</v>
      </c>
      <c r="BG442" s="194">
        <f>IF(N442="zákl. přenesená",J442,0)</f>
        <v>0</v>
      </c>
      <c r="BH442" s="194">
        <f>IF(N442="sníž. přenesená",J442,0)</f>
        <v>0</v>
      </c>
      <c r="BI442" s="194">
        <f>IF(N442="nulová",J442,0)</f>
        <v>0</v>
      </c>
      <c r="BJ442" s="193" t="s">
        <v>38</v>
      </c>
      <c r="BK442" s="194">
        <f>ROUND(I442*H442,2)</f>
        <v>0</v>
      </c>
      <c r="BL442" s="193" t="s">
        <v>115</v>
      </c>
      <c r="BM442" s="193" t="s">
        <v>571</v>
      </c>
    </row>
    <row r="443" spans="2:65" s="257" customFormat="1" x14ac:dyDescent="0.3">
      <c r="B443" s="262"/>
      <c r="D443" s="236" t="s">
        <v>117</v>
      </c>
      <c r="E443" s="258" t="s">
        <v>1</v>
      </c>
      <c r="F443" s="264" t="s">
        <v>368</v>
      </c>
      <c r="H443" s="258" t="s">
        <v>1</v>
      </c>
      <c r="I443" s="263"/>
      <c r="L443" s="262"/>
      <c r="M443" s="261"/>
      <c r="N443" s="260"/>
      <c r="O443" s="260"/>
      <c r="P443" s="260"/>
      <c r="Q443" s="260"/>
      <c r="R443" s="260"/>
      <c r="S443" s="260"/>
      <c r="T443" s="259"/>
      <c r="AT443" s="258" t="s">
        <v>117</v>
      </c>
      <c r="AU443" s="258" t="s">
        <v>42</v>
      </c>
      <c r="AV443" s="257" t="s">
        <v>38</v>
      </c>
      <c r="AW443" s="257" t="s">
        <v>19</v>
      </c>
      <c r="AX443" s="257" t="s">
        <v>37</v>
      </c>
      <c r="AY443" s="258" t="s">
        <v>108</v>
      </c>
    </row>
    <row r="444" spans="2:65" s="227" customFormat="1" ht="40.5" x14ac:dyDescent="0.3">
      <c r="B444" s="232"/>
      <c r="D444" s="236" t="s">
        <v>117</v>
      </c>
      <c r="E444" s="228" t="s">
        <v>1</v>
      </c>
      <c r="F444" s="235" t="s">
        <v>572</v>
      </c>
      <c r="H444" s="234">
        <v>45.58</v>
      </c>
      <c r="I444" s="233"/>
      <c r="L444" s="232"/>
      <c r="M444" s="231"/>
      <c r="N444" s="230"/>
      <c r="O444" s="230"/>
      <c r="P444" s="230"/>
      <c r="Q444" s="230"/>
      <c r="R444" s="230"/>
      <c r="S444" s="230"/>
      <c r="T444" s="229"/>
      <c r="AT444" s="228" t="s">
        <v>117</v>
      </c>
      <c r="AU444" s="228" t="s">
        <v>42</v>
      </c>
      <c r="AV444" s="227" t="s">
        <v>42</v>
      </c>
      <c r="AW444" s="227" t="s">
        <v>19</v>
      </c>
      <c r="AX444" s="227" t="s">
        <v>37</v>
      </c>
      <c r="AY444" s="228" t="s">
        <v>108</v>
      </c>
    </row>
    <row r="445" spans="2:65" s="227" customFormat="1" ht="40.5" x14ac:dyDescent="0.3">
      <c r="B445" s="232"/>
      <c r="D445" s="236" t="s">
        <v>117</v>
      </c>
      <c r="E445" s="228" t="s">
        <v>1</v>
      </c>
      <c r="F445" s="235" t="s">
        <v>573</v>
      </c>
      <c r="H445" s="234">
        <v>28.58</v>
      </c>
      <c r="I445" s="233"/>
      <c r="L445" s="232"/>
      <c r="M445" s="231"/>
      <c r="N445" s="230"/>
      <c r="O445" s="230"/>
      <c r="P445" s="230"/>
      <c r="Q445" s="230"/>
      <c r="R445" s="230"/>
      <c r="S445" s="230"/>
      <c r="T445" s="229"/>
      <c r="AT445" s="228" t="s">
        <v>117</v>
      </c>
      <c r="AU445" s="228" t="s">
        <v>42</v>
      </c>
      <c r="AV445" s="227" t="s">
        <v>42</v>
      </c>
      <c r="AW445" s="227" t="s">
        <v>19</v>
      </c>
      <c r="AX445" s="227" t="s">
        <v>37</v>
      </c>
      <c r="AY445" s="228" t="s">
        <v>108</v>
      </c>
    </row>
    <row r="446" spans="2:65" s="257" customFormat="1" x14ac:dyDescent="0.3">
      <c r="B446" s="262"/>
      <c r="D446" s="236" t="s">
        <v>117</v>
      </c>
      <c r="E446" s="258" t="s">
        <v>1</v>
      </c>
      <c r="F446" s="264" t="s">
        <v>372</v>
      </c>
      <c r="H446" s="258" t="s">
        <v>1</v>
      </c>
      <c r="I446" s="263"/>
      <c r="L446" s="262"/>
      <c r="M446" s="261"/>
      <c r="N446" s="260"/>
      <c r="O446" s="260"/>
      <c r="P446" s="260"/>
      <c r="Q446" s="260"/>
      <c r="R446" s="260"/>
      <c r="S446" s="260"/>
      <c r="T446" s="259"/>
      <c r="AT446" s="258" t="s">
        <v>117</v>
      </c>
      <c r="AU446" s="258" t="s">
        <v>42</v>
      </c>
      <c r="AV446" s="257" t="s">
        <v>38</v>
      </c>
      <c r="AW446" s="257" t="s">
        <v>19</v>
      </c>
      <c r="AX446" s="257" t="s">
        <v>37</v>
      </c>
      <c r="AY446" s="258" t="s">
        <v>108</v>
      </c>
    </row>
    <row r="447" spans="2:65" s="257" customFormat="1" x14ac:dyDescent="0.3">
      <c r="B447" s="262"/>
      <c r="D447" s="236" t="s">
        <v>117</v>
      </c>
      <c r="E447" s="258" t="s">
        <v>1</v>
      </c>
      <c r="F447" s="264" t="s">
        <v>574</v>
      </c>
      <c r="H447" s="258" t="s">
        <v>1</v>
      </c>
      <c r="I447" s="263"/>
      <c r="L447" s="262"/>
      <c r="M447" s="261"/>
      <c r="N447" s="260"/>
      <c r="O447" s="260"/>
      <c r="P447" s="260"/>
      <c r="Q447" s="260"/>
      <c r="R447" s="260"/>
      <c r="S447" s="260"/>
      <c r="T447" s="259"/>
      <c r="AT447" s="258" t="s">
        <v>117</v>
      </c>
      <c r="AU447" s="258" t="s">
        <v>42</v>
      </c>
      <c r="AV447" s="257" t="s">
        <v>38</v>
      </c>
      <c r="AW447" s="257" t="s">
        <v>19</v>
      </c>
      <c r="AX447" s="257" t="s">
        <v>37</v>
      </c>
      <c r="AY447" s="258" t="s">
        <v>108</v>
      </c>
    </row>
    <row r="448" spans="2:65" s="227" customFormat="1" x14ac:dyDescent="0.3">
      <c r="B448" s="232"/>
      <c r="D448" s="236" t="s">
        <v>117</v>
      </c>
      <c r="E448" s="228" t="s">
        <v>1</v>
      </c>
      <c r="F448" s="235" t="s">
        <v>575</v>
      </c>
      <c r="H448" s="234">
        <v>7.3</v>
      </c>
      <c r="I448" s="233"/>
      <c r="L448" s="232"/>
      <c r="M448" s="231"/>
      <c r="N448" s="230"/>
      <c r="O448" s="230"/>
      <c r="P448" s="230"/>
      <c r="Q448" s="230"/>
      <c r="R448" s="230"/>
      <c r="S448" s="230"/>
      <c r="T448" s="229"/>
      <c r="AT448" s="228" t="s">
        <v>117</v>
      </c>
      <c r="AU448" s="228" t="s">
        <v>42</v>
      </c>
      <c r="AV448" s="227" t="s">
        <v>42</v>
      </c>
      <c r="AW448" s="227" t="s">
        <v>19</v>
      </c>
      <c r="AX448" s="227" t="s">
        <v>37</v>
      </c>
      <c r="AY448" s="228" t="s">
        <v>108</v>
      </c>
    </row>
    <row r="449" spans="2:51" s="227" customFormat="1" x14ac:dyDescent="0.3">
      <c r="B449" s="232"/>
      <c r="D449" s="236" t="s">
        <v>117</v>
      </c>
      <c r="E449" s="228" t="s">
        <v>1</v>
      </c>
      <c r="F449" s="235" t="s">
        <v>576</v>
      </c>
      <c r="H449" s="234">
        <v>17.04</v>
      </c>
      <c r="I449" s="233"/>
      <c r="L449" s="232"/>
      <c r="M449" s="231"/>
      <c r="N449" s="230"/>
      <c r="O449" s="230"/>
      <c r="P449" s="230"/>
      <c r="Q449" s="230"/>
      <c r="R449" s="230"/>
      <c r="S449" s="230"/>
      <c r="T449" s="229"/>
      <c r="AT449" s="228" t="s">
        <v>117</v>
      </c>
      <c r="AU449" s="228" t="s">
        <v>42</v>
      </c>
      <c r="AV449" s="227" t="s">
        <v>42</v>
      </c>
      <c r="AW449" s="227" t="s">
        <v>19</v>
      </c>
      <c r="AX449" s="227" t="s">
        <v>37</v>
      </c>
      <c r="AY449" s="228" t="s">
        <v>108</v>
      </c>
    </row>
    <row r="450" spans="2:51" s="227" customFormat="1" x14ac:dyDescent="0.3">
      <c r="B450" s="232"/>
      <c r="D450" s="236" t="s">
        <v>117</v>
      </c>
      <c r="E450" s="228" t="s">
        <v>1</v>
      </c>
      <c r="F450" s="235" t="s">
        <v>577</v>
      </c>
      <c r="H450" s="234">
        <v>33.840000000000003</v>
      </c>
      <c r="I450" s="233"/>
      <c r="L450" s="232"/>
      <c r="M450" s="231"/>
      <c r="N450" s="230"/>
      <c r="O450" s="230"/>
      <c r="P450" s="230"/>
      <c r="Q450" s="230"/>
      <c r="R450" s="230"/>
      <c r="S450" s="230"/>
      <c r="T450" s="229"/>
      <c r="AT450" s="228" t="s">
        <v>117</v>
      </c>
      <c r="AU450" s="228" t="s">
        <v>42</v>
      </c>
      <c r="AV450" s="227" t="s">
        <v>42</v>
      </c>
      <c r="AW450" s="227" t="s">
        <v>19</v>
      </c>
      <c r="AX450" s="227" t="s">
        <v>37</v>
      </c>
      <c r="AY450" s="228" t="s">
        <v>108</v>
      </c>
    </row>
    <row r="451" spans="2:51" s="227" customFormat="1" x14ac:dyDescent="0.3">
      <c r="B451" s="232"/>
      <c r="D451" s="236" t="s">
        <v>117</v>
      </c>
      <c r="E451" s="228" t="s">
        <v>1</v>
      </c>
      <c r="F451" s="235" t="s">
        <v>578</v>
      </c>
      <c r="H451" s="234">
        <v>7.2</v>
      </c>
      <c r="I451" s="233"/>
      <c r="L451" s="232"/>
      <c r="M451" s="231"/>
      <c r="N451" s="230"/>
      <c r="O451" s="230"/>
      <c r="P451" s="230"/>
      <c r="Q451" s="230"/>
      <c r="R451" s="230"/>
      <c r="S451" s="230"/>
      <c r="T451" s="229"/>
      <c r="AT451" s="228" t="s">
        <v>117</v>
      </c>
      <c r="AU451" s="228" t="s">
        <v>42</v>
      </c>
      <c r="AV451" s="227" t="s">
        <v>42</v>
      </c>
      <c r="AW451" s="227" t="s">
        <v>19</v>
      </c>
      <c r="AX451" s="227" t="s">
        <v>37</v>
      </c>
      <c r="AY451" s="228" t="s">
        <v>108</v>
      </c>
    </row>
    <row r="452" spans="2:51" s="227" customFormat="1" x14ac:dyDescent="0.3">
      <c r="B452" s="232"/>
      <c r="D452" s="236" t="s">
        <v>117</v>
      </c>
      <c r="E452" s="228" t="s">
        <v>1</v>
      </c>
      <c r="F452" s="235" t="s">
        <v>579</v>
      </c>
      <c r="H452" s="234">
        <v>14.72</v>
      </c>
      <c r="I452" s="233"/>
      <c r="L452" s="232"/>
      <c r="M452" s="231"/>
      <c r="N452" s="230"/>
      <c r="O452" s="230"/>
      <c r="P452" s="230"/>
      <c r="Q452" s="230"/>
      <c r="R452" s="230"/>
      <c r="S452" s="230"/>
      <c r="T452" s="229"/>
      <c r="AT452" s="228" t="s">
        <v>117</v>
      </c>
      <c r="AU452" s="228" t="s">
        <v>42</v>
      </c>
      <c r="AV452" s="227" t="s">
        <v>42</v>
      </c>
      <c r="AW452" s="227" t="s">
        <v>19</v>
      </c>
      <c r="AX452" s="227" t="s">
        <v>37</v>
      </c>
      <c r="AY452" s="228" t="s">
        <v>108</v>
      </c>
    </row>
    <row r="453" spans="2:51" s="227" customFormat="1" x14ac:dyDescent="0.3">
      <c r="B453" s="232"/>
      <c r="D453" s="236" t="s">
        <v>117</v>
      </c>
      <c r="E453" s="228" t="s">
        <v>1</v>
      </c>
      <c r="F453" s="235" t="s">
        <v>580</v>
      </c>
      <c r="H453" s="234">
        <v>8.52</v>
      </c>
      <c r="I453" s="233"/>
      <c r="L453" s="232"/>
      <c r="M453" s="231"/>
      <c r="N453" s="230"/>
      <c r="O453" s="230"/>
      <c r="P453" s="230"/>
      <c r="Q453" s="230"/>
      <c r="R453" s="230"/>
      <c r="S453" s="230"/>
      <c r="T453" s="229"/>
      <c r="AT453" s="228" t="s">
        <v>117</v>
      </c>
      <c r="AU453" s="228" t="s">
        <v>42</v>
      </c>
      <c r="AV453" s="227" t="s">
        <v>42</v>
      </c>
      <c r="AW453" s="227" t="s">
        <v>19</v>
      </c>
      <c r="AX453" s="227" t="s">
        <v>37</v>
      </c>
      <c r="AY453" s="228" t="s">
        <v>108</v>
      </c>
    </row>
    <row r="454" spans="2:51" s="227" customFormat="1" x14ac:dyDescent="0.3">
      <c r="B454" s="232"/>
      <c r="D454" s="236" t="s">
        <v>117</v>
      </c>
      <c r="E454" s="228" t="s">
        <v>1</v>
      </c>
      <c r="F454" s="235" t="s">
        <v>581</v>
      </c>
      <c r="H454" s="234">
        <v>14.56</v>
      </c>
      <c r="I454" s="233"/>
      <c r="L454" s="232"/>
      <c r="M454" s="231"/>
      <c r="N454" s="230"/>
      <c r="O454" s="230"/>
      <c r="P454" s="230"/>
      <c r="Q454" s="230"/>
      <c r="R454" s="230"/>
      <c r="S454" s="230"/>
      <c r="T454" s="229"/>
      <c r="AT454" s="228" t="s">
        <v>117</v>
      </c>
      <c r="AU454" s="228" t="s">
        <v>42</v>
      </c>
      <c r="AV454" s="227" t="s">
        <v>42</v>
      </c>
      <c r="AW454" s="227" t="s">
        <v>19</v>
      </c>
      <c r="AX454" s="227" t="s">
        <v>37</v>
      </c>
      <c r="AY454" s="228" t="s">
        <v>108</v>
      </c>
    </row>
    <row r="455" spans="2:51" s="227" customFormat="1" x14ac:dyDescent="0.3">
      <c r="B455" s="232"/>
      <c r="D455" s="236" t="s">
        <v>117</v>
      </c>
      <c r="E455" s="228" t="s">
        <v>1</v>
      </c>
      <c r="F455" s="235" t="s">
        <v>582</v>
      </c>
      <c r="H455" s="234">
        <v>8.2799999999999994</v>
      </c>
      <c r="I455" s="233"/>
      <c r="L455" s="232"/>
      <c r="M455" s="231"/>
      <c r="N455" s="230"/>
      <c r="O455" s="230"/>
      <c r="P455" s="230"/>
      <c r="Q455" s="230"/>
      <c r="R455" s="230"/>
      <c r="S455" s="230"/>
      <c r="T455" s="229"/>
      <c r="AT455" s="228" t="s">
        <v>117</v>
      </c>
      <c r="AU455" s="228" t="s">
        <v>42</v>
      </c>
      <c r="AV455" s="227" t="s">
        <v>42</v>
      </c>
      <c r="AW455" s="227" t="s">
        <v>19</v>
      </c>
      <c r="AX455" s="227" t="s">
        <v>37</v>
      </c>
      <c r="AY455" s="228" t="s">
        <v>108</v>
      </c>
    </row>
    <row r="456" spans="2:51" s="227" customFormat="1" x14ac:dyDescent="0.3">
      <c r="B456" s="232"/>
      <c r="D456" s="236" t="s">
        <v>117</v>
      </c>
      <c r="E456" s="228" t="s">
        <v>1</v>
      </c>
      <c r="F456" s="235" t="s">
        <v>583</v>
      </c>
      <c r="H456" s="234">
        <v>8.52</v>
      </c>
      <c r="I456" s="233"/>
      <c r="L456" s="232"/>
      <c r="M456" s="231"/>
      <c r="N456" s="230"/>
      <c r="O456" s="230"/>
      <c r="P456" s="230"/>
      <c r="Q456" s="230"/>
      <c r="R456" s="230"/>
      <c r="S456" s="230"/>
      <c r="T456" s="229"/>
      <c r="AT456" s="228" t="s">
        <v>117</v>
      </c>
      <c r="AU456" s="228" t="s">
        <v>42</v>
      </c>
      <c r="AV456" s="227" t="s">
        <v>42</v>
      </c>
      <c r="AW456" s="227" t="s">
        <v>19</v>
      </c>
      <c r="AX456" s="227" t="s">
        <v>37</v>
      </c>
      <c r="AY456" s="228" t="s">
        <v>108</v>
      </c>
    </row>
    <row r="457" spans="2:51" s="227" customFormat="1" x14ac:dyDescent="0.3">
      <c r="B457" s="232"/>
      <c r="D457" s="236" t="s">
        <v>117</v>
      </c>
      <c r="E457" s="228" t="s">
        <v>1</v>
      </c>
      <c r="F457" s="235" t="s">
        <v>584</v>
      </c>
      <c r="H457" s="234">
        <v>8.64</v>
      </c>
      <c r="I457" s="233"/>
      <c r="L457" s="232"/>
      <c r="M457" s="231"/>
      <c r="N457" s="230"/>
      <c r="O457" s="230"/>
      <c r="P457" s="230"/>
      <c r="Q457" s="230"/>
      <c r="R457" s="230"/>
      <c r="S457" s="230"/>
      <c r="T457" s="229"/>
      <c r="AT457" s="228" t="s">
        <v>117</v>
      </c>
      <c r="AU457" s="228" t="s">
        <v>42</v>
      </c>
      <c r="AV457" s="227" t="s">
        <v>42</v>
      </c>
      <c r="AW457" s="227" t="s">
        <v>19</v>
      </c>
      <c r="AX457" s="227" t="s">
        <v>37</v>
      </c>
      <c r="AY457" s="228" t="s">
        <v>108</v>
      </c>
    </row>
    <row r="458" spans="2:51" s="227" customFormat="1" x14ac:dyDescent="0.3">
      <c r="B458" s="232"/>
      <c r="D458" s="236" t="s">
        <v>117</v>
      </c>
      <c r="E458" s="228" t="s">
        <v>1</v>
      </c>
      <c r="F458" s="235" t="s">
        <v>585</v>
      </c>
      <c r="H458" s="234">
        <v>8.5399999999999991</v>
      </c>
      <c r="I458" s="233"/>
      <c r="L458" s="232"/>
      <c r="M458" s="231"/>
      <c r="N458" s="230"/>
      <c r="O458" s="230"/>
      <c r="P458" s="230"/>
      <c r="Q458" s="230"/>
      <c r="R458" s="230"/>
      <c r="S458" s="230"/>
      <c r="T458" s="229"/>
      <c r="AT458" s="228" t="s">
        <v>117</v>
      </c>
      <c r="AU458" s="228" t="s">
        <v>42</v>
      </c>
      <c r="AV458" s="227" t="s">
        <v>42</v>
      </c>
      <c r="AW458" s="227" t="s">
        <v>19</v>
      </c>
      <c r="AX458" s="227" t="s">
        <v>37</v>
      </c>
      <c r="AY458" s="228" t="s">
        <v>108</v>
      </c>
    </row>
    <row r="459" spans="2:51" s="227" customFormat="1" x14ac:dyDescent="0.3">
      <c r="B459" s="232"/>
      <c r="D459" s="236" t="s">
        <v>117</v>
      </c>
      <c r="E459" s="228" t="s">
        <v>1</v>
      </c>
      <c r="F459" s="235" t="s">
        <v>586</v>
      </c>
      <c r="H459" s="234">
        <v>8.44</v>
      </c>
      <c r="I459" s="233"/>
      <c r="L459" s="232"/>
      <c r="M459" s="231"/>
      <c r="N459" s="230"/>
      <c r="O459" s="230"/>
      <c r="P459" s="230"/>
      <c r="Q459" s="230"/>
      <c r="R459" s="230"/>
      <c r="S459" s="230"/>
      <c r="T459" s="229"/>
      <c r="AT459" s="228" t="s">
        <v>117</v>
      </c>
      <c r="AU459" s="228" t="s">
        <v>42</v>
      </c>
      <c r="AV459" s="227" t="s">
        <v>42</v>
      </c>
      <c r="AW459" s="227" t="s">
        <v>19</v>
      </c>
      <c r="AX459" s="227" t="s">
        <v>37</v>
      </c>
      <c r="AY459" s="228" t="s">
        <v>108</v>
      </c>
    </row>
    <row r="460" spans="2:51" s="227" customFormat="1" x14ac:dyDescent="0.3">
      <c r="B460" s="232"/>
      <c r="D460" s="236" t="s">
        <v>117</v>
      </c>
      <c r="E460" s="228" t="s">
        <v>1</v>
      </c>
      <c r="F460" s="235" t="s">
        <v>587</v>
      </c>
      <c r="H460" s="234">
        <v>9.9600000000000009</v>
      </c>
      <c r="I460" s="233"/>
      <c r="L460" s="232"/>
      <c r="M460" s="231"/>
      <c r="N460" s="230"/>
      <c r="O460" s="230"/>
      <c r="P460" s="230"/>
      <c r="Q460" s="230"/>
      <c r="R460" s="230"/>
      <c r="S460" s="230"/>
      <c r="T460" s="229"/>
      <c r="AT460" s="228" t="s">
        <v>117</v>
      </c>
      <c r="AU460" s="228" t="s">
        <v>42</v>
      </c>
      <c r="AV460" s="227" t="s">
        <v>42</v>
      </c>
      <c r="AW460" s="227" t="s">
        <v>19</v>
      </c>
      <c r="AX460" s="227" t="s">
        <v>37</v>
      </c>
      <c r="AY460" s="228" t="s">
        <v>108</v>
      </c>
    </row>
    <row r="461" spans="2:51" s="227" customFormat="1" x14ac:dyDescent="0.3">
      <c r="B461" s="232"/>
      <c r="D461" s="236" t="s">
        <v>117</v>
      </c>
      <c r="E461" s="228" t="s">
        <v>1</v>
      </c>
      <c r="F461" s="235" t="s">
        <v>588</v>
      </c>
      <c r="H461" s="234">
        <v>80.8</v>
      </c>
      <c r="I461" s="233"/>
      <c r="L461" s="232"/>
      <c r="M461" s="231"/>
      <c r="N461" s="230"/>
      <c r="O461" s="230"/>
      <c r="P461" s="230"/>
      <c r="Q461" s="230"/>
      <c r="R461" s="230"/>
      <c r="S461" s="230"/>
      <c r="T461" s="229"/>
      <c r="AT461" s="228" t="s">
        <v>117</v>
      </c>
      <c r="AU461" s="228" t="s">
        <v>42</v>
      </c>
      <c r="AV461" s="227" t="s">
        <v>42</v>
      </c>
      <c r="AW461" s="227" t="s">
        <v>19</v>
      </c>
      <c r="AX461" s="227" t="s">
        <v>37</v>
      </c>
      <c r="AY461" s="228" t="s">
        <v>108</v>
      </c>
    </row>
    <row r="462" spans="2:51" s="227" customFormat="1" x14ac:dyDescent="0.3">
      <c r="B462" s="232"/>
      <c r="D462" s="236" t="s">
        <v>117</v>
      </c>
      <c r="E462" s="228" t="s">
        <v>1</v>
      </c>
      <c r="F462" s="235" t="s">
        <v>589</v>
      </c>
      <c r="H462" s="234">
        <v>3.3</v>
      </c>
      <c r="I462" s="233"/>
      <c r="L462" s="232"/>
      <c r="M462" s="231"/>
      <c r="N462" s="230"/>
      <c r="O462" s="230"/>
      <c r="P462" s="230"/>
      <c r="Q462" s="230"/>
      <c r="R462" s="230"/>
      <c r="S462" s="230"/>
      <c r="T462" s="229"/>
      <c r="AT462" s="228" t="s">
        <v>117</v>
      </c>
      <c r="AU462" s="228" t="s">
        <v>42</v>
      </c>
      <c r="AV462" s="227" t="s">
        <v>42</v>
      </c>
      <c r="AW462" s="227" t="s">
        <v>19</v>
      </c>
      <c r="AX462" s="227" t="s">
        <v>37</v>
      </c>
      <c r="AY462" s="228" t="s">
        <v>108</v>
      </c>
    </row>
    <row r="463" spans="2:51" s="257" customFormat="1" x14ac:dyDescent="0.3">
      <c r="B463" s="262"/>
      <c r="D463" s="236" t="s">
        <v>117</v>
      </c>
      <c r="E463" s="258" t="s">
        <v>1</v>
      </c>
      <c r="F463" s="264" t="s">
        <v>388</v>
      </c>
      <c r="H463" s="258" t="s">
        <v>1</v>
      </c>
      <c r="I463" s="263"/>
      <c r="L463" s="262"/>
      <c r="M463" s="261"/>
      <c r="N463" s="260"/>
      <c r="O463" s="260"/>
      <c r="P463" s="260"/>
      <c r="Q463" s="260"/>
      <c r="R463" s="260"/>
      <c r="S463" s="260"/>
      <c r="T463" s="259"/>
      <c r="AT463" s="258" t="s">
        <v>117</v>
      </c>
      <c r="AU463" s="258" t="s">
        <v>42</v>
      </c>
      <c r="AV463" s="257" t="s">
        <v>38</v>
      </c>
      <c r="AW463" s="257" t="s">
        <v>19</v>
      </c>
      <c r="AX463" s="257" t="s">
        <v>37</v>
      </c>
      <c r="AY463" s="258" t="s">
        <v>108</v>
      </c>
    </row>
    <row r="464" spans="2:51" s="227" customFormat="1" x14ac:dyDescent="0.3">
      <c r="B464" s="232"/>
      <c r="D464" s="236" t="s">
        <v>117</v>
      </c>
      <c r="E464" s="228" t="s">
        <v>1</v>
      </c>
      <c r="F464" s="235" t="s">
        <v>590</v>
      </c>
      <c r="H464" s="234">
        <v>29.2</v>
      </c>
      <c r="I464" s="233"/>
      <c r="L464" s="232"/>
      <c r="M464" s="231"/>
      <c r="N464" s="230"/>
      <c r="O464" s="230"/>
      <c r="P464" s="230"/>
      <c r="Q464" s="230"/>
      <c r="R464" s="230"/>
      <c r="S464" s="230"/>
      <c r="T464" s="229"/>
      <c r="AT464" s="228" t="s">
        <v>117</v>
      </c>
      <c r="AU464" s="228" t="s">
        <v>42</v>
      </c>
      <c r="AV464" s="227" t="s">
        <v>42</v>
      </c>
      <c r="AW464" s="227" t="s">
        <v>19</v>
      </c>
      <c r="AX464" s="227" t="s">
        <v>37</v>
      </c>
      <c r="AY464" s="228" t="s">
        <v>108</v>
      </c>
    </row>
    <row r="465" spans="2:65" s="227" customFormat="1" x14ac:dyDescent="0.3">
      <c r="B465" s="232"/>
      <c r="D465" s="236" t="s">
        <v>117</v>
      </c>
      <c r="E465" s="228" t="s">
        <v>1</v>
      </c>
      <c r="F465" s="235" t="s">
        <v>591</v>
      </c>
      <c r="H465" s="234">
        <v>67.680000000000007</v>
      </c>
      <c r="I465" s="233"/>
      <c r="L465" s="232"/>
      <c r="M465" s="231"/>
      <c r="N465" s="230"/>
      <c r="O465" s="230"/>
      <c r="P465" s="230"/>
      <c r="Q465" s="230"/>
      <c r="R465" s="230"/>
      <c r="S465" s="230"/>
      <c r="T465" s="229"/>
      <c r="AT465" s="228" t="s">
        <v>117</v>
      </c>
      <c r="AU465" s="228" t="s">
        <v>42</v>
      </c>
      <c r="AV465" s="227" t="s">
        <v>42</v>
      </c>
      <c r="AW465" s="227" t="s">
        <v>19</v>
      </c>
      <c r="AX465" s="227" t="s">
        <v>37</v>
      </c>
      <c r="AY465" s="228" t="s">
        <v>108</v>
      </c>
    </row>
    <row r="466" spans="2:65" s="227" customFormat="1" x14ac:dyDescent="0.3">
      <c r="B466" s="232"/>
      <c r="D466" s="236" t="s">
        <v>117</v>
      </c>
      <c r="E466" s="228" t="s">
        <v>1</v>
      </c>
      <c r="F466" s="235" t="s">
        <v>592</v>
      </c>
      <c r="H466" s="234">
        <v>9.64</v>
      </c>
      <c r="I466" s="233"/>
      <c r="L466" s="232"/>
      <c r="M466" s="231"/>
      <c r="N466" s="230"/>
      <c r="O466" s="230"/>
      <c r="P466" s="230"/>
      <c r="Q466" s="230"/>
      <c r="R466" s="230"/>
      <c r="S466" s="230"/>
      <c r="T466" s="229"/>
      <c r="AT466" s="228" t="s">
        <v>117</v>
      </c>
      <c r="AU466" s="228" t="s">
        <v>42</v>
      </c>
      <c r="AV466" s="227" t="s">
        <v>42</v>
      </c>
      <c r="AW466" s="227" t="s">
        <v>19</v>
      </c>
      <c r="AX466" s="227" t="s">
        <v>37</v>
      </c>
      <c r="AY466" s="228" t="s">
        <v>108</v>
      </c>
    </row>
    <row r="467" spans="2:65" s="227" customFormat="1" x14ac:dyDescent="0.3">
      <c r="B467" s="232"/>
      <c r="D467" s="236" t="s">
        <v>117</v>
      </c>
      <c r="E467" s="228" t="s">
        <v>1</v>
      </c>
      <c r="F467" s="235" t="s">
        <v>593</v>
      </c>
      <c r="H467" s="234">
        <v>8.6199999999999992</v>
      </c>
      <c r="I467" s="233"/>
      <c r="L467" s="232"/>
      <c r="M467" s="231"/>
      <c r="N467" s="230"/>
      <c r="O467" s="230"/>
      <c r="P467" s="230"/>
      <c r="Q467" s="230"/>
      <c r="R467" s="230"/>
      <c r="S467" s="230"/>
      <c r="T467" s="229"/>
      <c r="AT467" s="228" t="s">
        <v>117</v>
      </c>
      <c r="AU467" s="228" t="s">
        <v>42</v>
      </c>
      <c r="AV467" s="227" t="s">
        <v>42</v>
      </c>
      <c r="AW467" s="227" t="s">
        <v>19</v>
      </c>
      <c r="AX467" s="227" t="s">
        <v>37</v>
      </c>
      <c r="AY467" s="228" t="s">
        <v>108</v>
      </c>
    </row>
    <row r="468" spans="2:65" s="227" customFormat="1" x14ac:dyDescent="0.3">
      <c r="B468" s="232"/>
      <c r="D468" s="236" t="s">
        <v>117</v>
      </c>
      <c r="E468" s="228" t="s">
        <v>1</v>
      </c>
      <c r="F468" s="235" t="s">
        <v>587</v>
      </c>
      <c r="H468" s="234">
        <v>9.9600000000000009</v>
      </c>
      <c r="I468" s="233"/>
      <c r="L468" s="232"/>
      <c r="M468" s="231"/>
      <c r="N468" s="230"/>
      <c r="O468" s="230"/>
      <c r="P468" s="230"/>
      <c r="Q468" s="230"/>
      <c r="R468" s="230"/>
      <c r="S468" s="230"/>
      <c r="T468" s="229"/>
      <c r="AT468" s="228" t="s">
        <v>117</v>
      </c>
      <c r="AU468" s="228" t="s">
        <v>42</v>
      </c>
      <c r="AV468" s="227" t="s">
        <v>42</v>
      </c>
      <c r="AW468" s="227" t="s">
        <v>19</v>
      </c>
      <c r="AX468" s="227" t="s">
        <v>37</v>
      </c>
      <c r="AY468" s="228" t="s">
        <v>108</v>
      </c>
    </row>
    <row r="469" spans="2:65" s="227" customFormat="1" x14ac:dyDescent="0.3">
      <c r="B469" s="232"/>
      <c r="D469" s="236" t="s">
        <v>117</v>
      </c>
      <c r="E469" s="228" t="s">
        <v>1</v>
      </c>
      <c r="F469" s="235" t="s">
        <v>594</v>
      </c>
      <c r="H469" s="234">
        <v>13.88</v>
      </c>
      <c r="I469" s="233"/>
      <c r="L469" s="232"/>
      <c r="M469" s="231"/>
      <c r="N469" s="230"/>
      <c r="O469" s="230"/>
      <c r="P469" s="230"/>
      <c r="Q469" s="230"/>
      <c r="R469" s="230"/>
      <c r="S469" s="230"/>
      <c r="T469" s="229"/>
      <c r="AT469" s="228" t="s">
        <v>117</v>
      </c>
      <c r="AU469" s="228" t="s">
        <v>42</v>
      </c>
      <c r="AV469" s="227" t="s">
        <v>42</v>
      </c>
      <c r="AW469" s="227" t="s">
        <v>19</v>
      </c>
      <c r="AX469" s="227" t="s">
        <v>37</v>
      </c>
      <c r="AY469" s="228" t="s">
        <v>108</v>
      </c>
    </row>
    <row r="470" spans="2:65" s="227" customFormat="1" x14ac:dyDescent="0.3">
      <c r="B470" s="232"/>
      <c r="D470" s="236" t="s">
        <v>117</v>
      </c>
      <c r="E470" s="228" t="s">
        <v>1</v>
      </c>
      <c r="F470" s="235" t="s">
        <v>595</v>
      </c>
      <c r="H470" s="234">
        <v>8.6</v>
      </c>
      <c r="I470" s="233"/>
      <c r="L470" s="232"/>
      <c r="M470" s="231"/>
      <c r="N470" s="230"/>
      <c r="O470" s="230"/>
      <c r="P470" s="230"/>
      <c r="Q470" s="230"/>
      <c r="R470" s="230"/>
      <c r="S470" s="230"/>
      <c r="T470" s="229"/>
      <c r="AT470" s="228" t="s">
        <v>117</v>
      </c>
      <c r="AU470" s="228" t="s">
        <v>42</v>
      </c>
      <c r="AV470" s="227" t="s">
        <v>42</v>
      </c>
      <c r="AW470" s="227" t="s">
        <v>19</v>
      </c>
      <c r="AX470" s="227" t="s">
        <v>37</v>
      </c>
      <c r="AY470" s="228" t="s">
        <v>108</v>
      </c>
    </row>
    <row r="471" spans="2:65" s="227" customFormat="1" x14ac:dyDescent="0.3">
      <c r="B471" s="232"/>
      <c r="D471" s="236" t="s">
        <v>117</v>
      </c>
      <c r="E471" s="228" t="s">
        <v>1</v>
      </c>
      <c r="F471" s="235" t="s">
        <v>596</v>
      </c>
      <c r="H471" s="234">
        <v>9.84</v>
      </c>
      <c r="I471" s="233"/>
      <c r="L471" s="232"/>
      <c r="M471" s="231"/>
      <c r="N471" s="230"/>
      <c r="O471" s="230"/>
      <c r="P471" s="230"/>
      <c r="Q471" s="230"/>
      <c r="R471" s="230"/>
      <c r="S471" s="230"/>
      <c r="T471" s="229"/>
      <c r="AT471" s="228" t="s">
        <v>117</v>
      </c>
      <c r="AU471" s="228" t="s">
        <v>42</v>
      </c>
      <c r="AV471" s="227" t="s">
        <v>42</v>
      </c>
      <c r="AW471" s="227" t="s">
        <v>19</v>
      </c>
      <c r="AX471" s="227" t="s">
        <v>37</v>
      </c>
      <c r="AY471" s="228" t="s">
        <v>108</v>
      </c>
    </row>
    <row r="472" spans="2:65" s="227" customFormat="1" x14ac:dyDescent="0.3">
      <c r="B472" s="232"/>
      <c r="D472" s="236" t="s">
        <v>117</v>
      </c>
      <c r="E472" s="228" t="s">
        <v>1</v>
      </c>
      <c r="F472" s="235" t="s">
        <v>597</v>
      </c>
      <c r="H472" s="234">
        <v>79.2</v>
      </c>
      <c r="I472" s="233"/>
      <c r="L472" s="232"/>
      <c r="M472" s="231"/>
      <c r="N472" s="230"/>
      <c r="O472" s="230"/>
      <c r="P472" s="230"/>
      <c r="Q472" s="230"/>
      <c r="R472" s="230"/>
      <c r="S472" s="230"/>
      <c r="T472" s="229"/>
      <c r="AT472" s="228" t="s">
        <v>117</v>
      </c>
      <c r="AU472" s="228" t="s">
        <v>42</v>
      </c>
      <c r="AV472" s="227" t="s">
        <v>42</v>
      </c>
      <c r="AW472" s="227" t="s">
        <v>19</v>
      </c>
      <c r="AX472" s="227" t="s">
        <v>37</v>
      </c>
      <c r="AY472" s="228" t="s">
        <v>108</v>
      </c>
    </row>
    <row r="473" spans="2:65" s="227" customFormat="1" x14ac:dyDescent="0.3">
      <c r="B473" s="232"/>
      <c r="D473" s="236" t="s">
        <v>117</v>
      </c>
      <c r="E473" s="228" t="s">
        <v>1</v>
      </c>
      <c r="F473" s="235" t="s">
        <v>598</v>
      </c>
      <c r="H473" s="234">
        <v>23.84</v>
      </c>
      <c r="I473" s="233"/>
      <c r="L473" s="232"/>
      <c r="M473" s="231"/>
      <c r="N473" s="230"/>
      <c r="O473" s="230"/>
      <c r="P473" s="230"/>
      <c r="Q473" s="230"/>
      <c r="R473" s="230"/>
      <c r="S473" s="230"/>
      <c r="T473" s="229"/>
      <c r="AT473" s="228" t="s">
        <v>117</v>
      </c>
      <c r="AU473" s="228" t="s">
        <v>42</v>
      </c>
      <c r="AV473" s="227" t="s">
        <v>42</v>
      </c>
      <c r="AW473" s="227" t="s">
        <v>19</v>
      </c>
      <c r="AX473" s="227" t="s">
        <v>37</v>
      </c>
      <c r="AY473" s="228" t="s">
        <v>108</v>
      </c>
    </row>
    <row r="474" spans="2:65" s="227" customFormat="1" x14ac:dyDescent="0.3">
      <c r="B474" s="232"/>
      <c r="D474" s="240" t="s">
        <v>117</v>
      </c>
      <c r="E474" s="239" t="s">
        <v>1</v>
      </c>
      <c r="F474" s="238" t="s">
        <v>599</v>
      </c>
      <c r="H474" s="237">
        <v>23.64</v>
      </c>
      <c r="I474" s="233"/>
      <c r="L474" s="232"/>
      <c r="M474" s="231"/>
      <c r="N474" s="230"/>
      <c r="O474" s="230"/>
      <c r="P474" s="230"/>
      <c r="Q474" s="230"/>
      <c r="R474" s="230"/>
      <c r="S474" s="230"/>
      <c r="T474" s="229"/>
      <c r="AT474" s="228" t="s">
        <v>117</v>
      </c>
      <c r="AU474" s="228" t="s">
        <v>42</v>
      </c>
      <c r="AV474" s="227" t="s">
        <v>42</v>
      </c>
      <c r="AW474" s="227" t="s">
        <v>19</v>
      </c>
      <c r="AX474" s="227" t="s">
        <v>37</v>
      </c>
      <c r="AY474" s="228" t="s">
        <v>108</v>
      </c>
    </row>
    <row r="475" spans="2:65" s="188" customFormat="1" ht="22.5" customHeight="1" x14ac:dyDescent="0.3">
      <c r="B475" s="207"/>
      <c r="C475" s="252" t="s">
        <v>600</v>
      </c>
      <c r="D475" s="252" t="s">
        <v>213</v>
      </c>
      <c r="E475" s="251" t="s">
        <v>601</v>
      </c>
      <c r="F475" s="246" t="s">
        <v>602</v>
      </c>
      <c r="G475" s="250" t="s">
        <v>135</v>
      </c>
      <c r="H475" s="249">
        <v>627.81600000000003</v>
      </c>
      <c r="I475" s="248"/>
      <c r="J475" s="247">
        <f>ROUND(I475*H475,2)</f>
        <v>0</v>
      </c>
      <c r="K475" s="246" t="s">
        <v>114</v>
      </c>
      <c r="L475" s="245"/>
      <c r="M475" s="244" t="s">
        <v>1</v>
      </c>
      <c r="N475" s="243" t="s">
        <v>26</v>
      </c>
      <c r="O475" s="223"/>
      <c r="P475" s="222">
        <f>O475*H475</f>
        <v>0</v>
      </c>
      <c r="Q475" s="222">
        <v>3.0000000000000001E-5</v>
      </c>
      <c r="R475" s="222">
        <f>Q475*H475</f>
        <v>1.8834480000000001E-2</v>
      </c>
      <c r="S475" s="222">
        <v>0</v>
      </c>
      <c r="T475" s="221">
        <f>S475*H475</f>
        <v>0</v>
      </c>
      <c r="AR475" s="193" t="s">
        <v>158</v>
      </c>
      <c r="AT475" s="193" t="s">
        <v>213</v>
      </c>
      <c r="AU475" s="193" t="s">
        <v>42</v>
      </c>
      <c r="AY475" s="193" t="s">
        <v>108</v>
      </c>
      <c r="BE475" s="194">
        <f>IF(N475="základní",J475,0)</f>
        <v>0</v>
      </c>
      <c r="BF475" s="194">
        <f>IF(N475="snížená",J475,0)</f>
        <v>0</v>
      </c>
      <c r="BG475" s="194">
        <f>IF(N475="zákl. přenesená",J475,0)</f>
        <v>0</v>
      </c>
      <c r="BH475" s="194">
        <f>IF(N475="sníž. přenesená",J475,0)</f>
        <v>0</v>
      </c>
      <c r="BI475" s="194">
        <f>IF(N475="nulová",J475,0)</f>
        <v>0</v>
      </c>
      <c r="BJ475" s="193" t="s">
        <v>38</v>
      </c>
      <c r="BK475" s="194">
        <f>ROUND(I475*H475,2)</f>
        <v>0</v>
      </c>
      <c r="BL475" s="193" t="s">
        <v>115</v>
      </c>
      <c r="BM475" s="193" t="s">
        <v>603</v>
      </c>
    </row>
    <row r="476" spans="2:65" s="188" customFormat="1" ht="27" x14ac:dyDescent="0.3">
      <c r="B476" s="189"/>
      <c r="D476" s="236" t="s">
        <v>315</v>
      </c>
      <c r="F476" s="256" t="s">
        <v>604</v>
      </c>
      <c r="I476" s="255"/>
      <c r="L476" s="189"/>
      <c r="M476" s="254"/>
      <c r="N476" s="223"/>
      <c r="O476" s="223"/>
      <c r="P476" s="223"/>
      <c r="Q476" s="223"/>
      <c r="R476" s="223"/>
      <c r="S476" s="223"/>
      <c r="T476" s="253"/>
      <c r="AT476" s="193" t="s">
        <v>315</v>
      </c>
      <c r="AU476" s="193" t="s">
        <v>42</v>
      </c>
    </row>
    <row r="477" spans="2:65" s="227" customFormat="1" x14ac:dyDescent="0.3">
      <c r="B477" s="232"/>
      <c r="D477" s="240" t="s">
        <v>117</v>
      </c>
      <c r="F477" s="238" t="s">
        <v>605</v>
      </c>
      <c r="H477" s="237">
        <v>627.81600000000003</v>
      </c>
      <c r="I477" s="233"/>
      <c r="L477" s="232"/>
      <c r="M477" s="231"/>
      <c r="N477" s="230"/>
      <c r="O477" s="230"/>
      <c r="P477" s="230"/>
      <c r="Q477" s="230"/>
      <c r="R477" s="230"/>
      <c r="S477" s="230"/>
      <c r="T477" s="229"/>
      <c r="AT477" s="228" t="s">
        <v>117</v>
      </c>
      <c r="AU477" s="228" t="s">
        <v>42</v>
      </c>
      <c r="AV477" s="227" t="s">
        <v>42</v>
      </c>
      <c r="AW477" s="227" t="s">
        <v>2</v>
      </c>
      <c r="AX477" s="227" t="s">
        <v>38</v>
      </c>
      <c r="AY477" s="228" t="s">
        <v>108</v>
      </c>
    </row>
    <row r="478" spans="2:65" s="188" customFormat="1" ht="22.5" customHeight="1" x14ac:dyDescent="0.3">
      <c r="B478" s="207"/>
      <c r="C478" s="206" t="s">
        <v>318</v>
      </c>
      <c r="D478" s="206" t="s">
        <v>110</v>
      </c>
      <c r="E478" s="205" t="s">
        <v>606</v>
      </c>
      <c r="F478" s="200" t="s">
        <v>607</v>
      </c>
      <c r="G478" s="204" t="s">
        <v>113</v>
      </c>
      <c r="H478" s="203">
        <v>209</v>
      </c>
      <c r="I478" s="202"/>
      <c r="J478" s="201">
        <f>ROUND(I478*H478,2)</f>
        <v>0</v>
      </c>
      <c r="K478" s="200" t="s">
        <v>114</v>
      </c>
      <c r="L478" s="189"/>
      <c r="M478" s="199" t="s">
        <v>1</v>
      </c>
      <c r="N478" s="224" t="s">
        <v>26</v>
      </c>
      <c r="O478" s="223"/>
      <c r="P478" s="222">
        <f>O478*H478</f>
        <v>0</v>
      </c>
      <c r="Q478" s="222">
        <v>8.2500000000000004E-3</v>
      </c>
      <c r="R478" s="222">
        <f>Q478*H478</f>
        <v>1.7242500000000001</v>
      </c>
      <c r="S478" s="222">
        <v>0</v>
      </c>
      <c r="T478" s="221">
        <f>S478*H478</f>
        <v>0</v>
      </c>
      <c r="AR478" s="193" t="s">
        <v>115</v>
      </c>
      <c r="AT478" s="193" t="s">
        <v>110</v>
      </c>
      <c r="AU478" s="193" t="s">
        <v>42</v>
      </c>
      <c r="AY478" s="193" t="s">
        <v>108</v>
      </c>
      <c r="BE478" s="194">
        <f>IF(N478="základní",J478,0)</f>
        <v>0</v>
      </c>
      <c r="BF478" s="194">
        <f>IF(N478="snížená",J478,0)</f>
        <v>0</v>
      </c>
      <c r="BG478" s="194">
        <f>IF(N478="zákl. přenesená",J478,0)</f>
        <v>0</v>
      </c>
      <c r="BH478" s="194">
        <f>IF(N478="sníž. přenesená",J478,0)</f>
        <v>0</v>
      </c>
      <c r="BI478" s="194">
        <f>IF(N478="nulová",J478,0)</f>
        <v>0</v>
      </c>
      <c r="BJ478" s="193" t="s">
        <v>38</v>
      </c>
      <c r="BK478" s="194">
        <f>ROUND(I478*H478,2)</f>
        <v>0</v>
      </c>
      <c r="BL478" s="193" t="s">
        <v>115</v>
      </c>
      <c r="BM478" s="193" t="s">
        <v>608</v>
      </c>
    </row>
    <row r="479" spans="2:65" s="257" customFormat="1" x14ac:dyDescent="0.3">
      <c r="B479" s="262"/>
      <c r="D479" s="236" t="s">
        <v>117</v>
      </c>
      <c r="E479" s="258" t="s">
        <v>1</v>
      </c>
      <c r="F479" s="264" t="s">
        <v>332</v>
      </c>
      <c r="H479" s="258" t="s">
        <v>1</v>
      </c>
      <c r="I479" s="263"/>
      <c r="L479" s="262"/>
      <c r="M479" s="261"/>
      <c r="N479" s="260"/>
      <c r="O479" s="260"/>
      <c r="P479" s="260"/>
      <c r="Q479" s="260"/>
      <c r="R479" s="260"/>
      <c r="S479" s="260"/>
      <c r="T479" s="259"/>
      <c r="AT479" s="258" t="s">
        <v>117</v>
      </c>
      <c r="AU479" s="258" t="s">
        <v>42</v>
      </c>
      <c r="AV479" s="257" t="s">
        <v>38</v>
      </c>
      <c r="AW479" s="257" t="s">
        <v>19</v>
      </c>
      <c r="AX479" s="257" t="s">
        <v>37</v>
      </c>
      <c r="AY479" s="258" t="s">
        <v>108</v>
      </c>
    </row>
    <row r="480" spans="2:65" s="227" customFormat="1" x14ac:dyDescent="0.3">
      <c r="B480" s="232"/>
      <c r="D480" s="236" t="s">
        <v>117</v>
      </c>
      <c r="E480" s="228" t="s">
        <v>1</v>
      </c>
      <c r="F480" s="235" t="s">
        <v>485</v>
      </c>
      <c r="H480" s="234">
        <v>4.18</v>
      </c>
      <c r="I480" s="233"/>
      <c r="L480" s="232"/>
      <c r="M480" s="231"/>
      <c r="N480" s="230"/>
      <c r="O480" s="230"/>
      <c r="P480" s="230"/>
      <c r="Q480" s="230"/>
      <c r="R480" s="230"/>
      <c r="S480" s="230"/>
      <c r="T480" s="229"/>
      <c r="AT480" s="228" t="s">
        <v>117</v>
      </c>
      <c r="AU480" s="228" t="s">
        <v>42</v>
      </c>
      <c r="AV480" s="227" t="s">
        <v>42</v>
      </c>
      <c r="AW480" s="227" t="s">
        <v>19</v>
      </c>
      <c r="AX480" s="227" t="s">
        <v>37</v>
      </c>
      <c r="AY480" s="228" t="s">
        <v>108</v>
      </c>
    </row>
    <row r="481" spans="2:51" s="227" customFormat="1" x14ac:dyDescent="0.3">
      <c r="B481" s="232"/>
      <c r="D481" s="236" t="s">
        <v>117</v>
      </c>
      <c r="E481" s="228" t="s">
        <v>1</v>
      </c>
      <c r="F481" s="235" t="s">
        <v>486</v>
      </c>
      <c r="H481" s="234">
        <v>4.18</v>
      </c>
      <c r="I481" s="233"/>
      <c r="L481" s="232"/>
      <c r="M481" s="231"/>
      <c r="N481" s="230"/>
      <c r="O481" s="230"/>
      <c r="P481" s="230"/>
      <c r="Q481" s="230"/>
      <c r="R481" s="230"/>
      <c r="S481" s="230"/>
      <c r="T481" s="229"/>
      <c r="AT481" s="228" t="s">
        <v>117</v>
      </c>
      <c r="AU481" s="228" t="s">
        <v>42</v>
      </c>
      <c r="AV481" s="227" t="s">
        <v>42</v>
      </c>
      <c r="AW481" s="227" t="s">
        <v>19</v>
      </c>
      <c r="AX481" s="227" t="s">
        <v>37</v>
      </c>
      <c r="AY481" s="228" t="s">
        <v>108</v>
      </c>
    </row>
    <row r="482" spans="2:51" s="257" customFormat="1" x14ac:dyDescent="0.3">
      <c r="B482" s="262"/>
      <c r="D482" s="236" t="s">
        <v>117</v>
      </c>
      <c r="E482" s="258" t="s">
        <v>1</v>
      </c>
      <c r="F482" s="264" t="s">
        <v>609</v>
      </c>
      <c r="H482" s="258" t="s">
        <v>1</v>
      </c>
      <c r="I482" s="263"/>
      <c r="L482" s="262"/>
      <c r="M482" s="261"/>
      <c r="N482" s="260"/>
      <c r="O482" s="260"/>
      <c r="P482" s="260"/>
      <c r="Q482" s="260"/>
      <c r="R482" s="260"/>
      <c r="S482" s="260"/>
      <c r="T482" s="259"/>
      <c r="AT482" s="258" t="s">
        <v>117</v>
      </c>
      <c r="AU482" s="258" t="s">
        <v>42</v>
      </c>
      <c r="AV482" s="257" t="s">
        <v>38</v>
      </c>
      <c r="AW482" s="257" t="s">
        <v>19</v>
      </c>
      <c r="AX482" s="257" t="s">
        <v>37</v>
      </c>
      <c r="AY482" s="258" t="s">
        <v>108</v>
      </c>
    </row>
    <row r="483" spans="2:51" s="257" customFormat="1" x14ac:dyDescent="0.3">
      <c r="B483" s="262"/>
      <c r="D483" s="236" t="s">
        <v>117</v>
      </c>
      <c r="E483" s="258" t="s">
        <v>1</v>
      </c>
      <c r="F483" s="264" t="s">
        <v>610</v>
      </c>
      <c r="H483" s="258" t="s">
        <v>1</v>
      </c>
      <c r="I483" s="263"/>
      <c r="L483" s="262"/>
      <c r="M483" s="261"/>
      <c r="N483" s="260"/>
      <c r="O483" s="260"/>
      <c r="P483" s="260"/>
      <c r="Q483" s="260"/>
      <c r="R483" s="260"/>
      <c r="S483" s="260"/>
      <c r="T483" s="259"/>
      <c r="AT483" s="258" t="s">
        <v>117</v>
      </c>
      <c r="AU483" s="258" t="s">
        <v>42</v>
      </c>
      <c r="AV483" s="257" t="s">
        <v>38</v>
      </c>
      <c r="AW483" s="257" t="s">
        <v>19</v>
      </c>
      <c r="AX483" s="257" t="s">
        <v>37</v>
      </c>
      <c r="AY483" s="258" t="s">
        <v>108</v>
      </c>
    </row>
    <row r="484" spans="2:51" s="227" customFormat="1" x14ac:dyDescent="0.3">
      <c r="B484" s="232"/>
      <c r="D484" s="236" t="s">
        <v>117</v>
      </c>
      <c r="E484" s="228" t="s">
        <v>1</v>
      </c>
      <c r="F484" s="235" t="s">
        <v>611</v>
      </c>
      <c r="H484" s="234">
        <v>12.12</v>
      </c>
      <c r="I484" s="233"/>
      <c r="L484" s="232"/>
      <c r="M484" s="231"/>
      <c r="N484" s="230"/>
      <c r="O484" s="230"/>
      <c r="P484" s="230"/>
      <c r="Q484" s="230"/>
      <c r="R484" s="230"/>
      <c r="S484" s="230"/>
      <c r="T484" s="229"/>
      <c r="AT484" s="228" t="s">
        <v>117</v>
      </c>
      <c r="AU484" s="228" t="s">
        <v>42</v>
      </c>
      <c r="AV484" s="227" t="s">
        <v>42</v>
      </c>
      <c r="AW484" s="227" t="s">
        <v>19</v>
      </c>
      <c r="AX484" s="227" t="s">
        <v>37</v>
      </c>
      <c r="AY484" s="228" t="s">
        <v>108</v>
      </c>
    </row>
    <row r="485" spans="2:51" s="227" customFormat="1" x14ac:dyDescent="0.3">
      <c r="B485" s="232"/>
      <c r="D485" s="236" t="s">
        <v>117</v>
      </c>
      <c r="E485" s="228" t="s">
        <v>1</v>
      </c>
      <c r="F485" s="235" t="s">
        <v>612</v>
      </c>
      <c r="H485" s="234">
        <v>7.86</v>
      </c>
      <c r="I485" s="233"/>
      <c r="L485" s="232"/>
      <c r="M485" s="231"/>
      <c r="N485" s="230"/>
      <c r="O485" s="230"/>
      <c r="P485" s="230"/>
      <c r="Q485" s="230"/>
      <c r="R485" s="230"/>
      <c r="S485" s="230"/>
      <c r="T485" s="229"/>
      <c r="AT485" s="228" t="s">
        <v>117</v>
      </c>
      <c r="AU485" s="228" t="s">
        <v>42</v>
      </c>
      <c r="AV485" s="227" t="s">
        <v>42</v>
      </c>
      <c r="AW485" s="227" t="s">
        <v>19</v>
      </c>
      <c r="AX485" s="227" t="s">
        <v>37</v>
      </c>
      <c r="AY485" s="228" t="s">
        <v>108</v>
      </c>
    </row>
    <row r="486" spans="2:51" s="227" customFormat="1" x14ac:dyDescent="0.3">
      <c r="B486" s="232"/>
      <c r="D486" s="236" t="s">
        <v>117</v>
      </c>
      <c r="E486" s="228" t="s">
        <v>1</v>
      </c>
      <c r="F486" s="235" t="s">
        <v>613</v>
      </c>
      <c r="H486" s="234">
        <v>3.66</v>
      </c>
      <c r="I486" s="233"/>
      <c r="L486" s="232"/>
      <c r="M486" s="231"/>
      <c r="N486" s="230"/>
      <c r="O486" s="230"/>
      <c r="P486" s="230"/>
      <c r="Q486" s="230"/>
      <c r="R486" s="230"/>
      <c r="S486" s="230"/>
      <c r="T486" s="229"/>
      <c r="AT486" s="228" t="s">
        <v>117</v>
      </c>
      <c r="AU486" s="228" t="s">
        <v>42</v>
      </c>
      <c r="AV486" s="227" t="s">
        <v>42</v>
      </c>
      <c r="AW486" s="227" t="s">
        <v>19</v>
      </c>
      <c r="AX486" s="227" t="s">
        <v>37</v>
      </c>
      <c r="AY486" s="228" t="s">
        <v>108</v>
      </c>
    </row>
    <row r="487" spans="2:51" s="227" customFormat="1" x14ac:dyDescent="0.3">
      <c r="B487" s="232"/>
      <c r="D487" s="236" t="s">
        <v>117</v>
      </c>
      <c r="E487" s="228" t="s">
        <v>1</v>
      </c>
      <c r="F487" s="235" t="s">
        <v>614</v>
      </c>
      <c r="H487" s="234">
        <v>16.260000000000002</v>
      </c>
      <c r="I487" s="233"/>
      <c r="L487" s="232"/>
      <c r="M487" s="231"/>
      <c r="N487" s="230"/>
      <c r="O487" s="230"/>
      <c r="P487" s="230"/>
      <c r="Q487" s="230"/>
      <c r="R487" s="230"/>
      <c r="S487" s="230"/>
      <c r="T487" s="229"/>
      <c r="AT487" s="228" t="s">
        <v>117</v>
      </c>
      <c r="AU487" s="228" t="s">
        <v>42</v>
      </c>
      <c r="AV487" s="227" t="s">
        <v>42</v>
      </c>
      <c r="AW487" s="227" t="s">
        <v>19</v>
      </c>
      <c r="AX487" s="227" t="s">
        <v>37</v>
      </c>
      <c r="AY487" s="228" t="s">
        <v>108</v>
      </c>
    </row>
    <row r="488" spans="2:51" s="227" customFormat="1" x14ac:dyDescent="0.3">
      <c r="B488" s="232"/>
      <c r="D488" s="236" t="s">
        <v>117</v>
      </c>
      <c r="E488" s="228" t="s">
        <v>1</v>
      </c>
      <c r="F488" s="235" t="s">
        <v>615</v>
      </c>
      <c r="H488" s="234">
        <v>4.38</v>
      </c>
      <c r="I488" s="233"/>
      <c r="L488" s="232"/>
      <c r="M488" s="231"/>
      <c r="N488" s="230"/>
      <c r="O488" s="230"/>
      <c r="P488" s="230"/>
      <c r="Q488" s="230"/>
      <c r="R488" s="230"/>
      <c r="S488" s="230"/>
      <c r="T488" s="229"/>
      <c r="AT488" s="228" t="s">
        <v>117</v>
      </c>
      <c r="AU488" s="228" t="s">
        <v>42</v>
      </c>
      <c r="AV488" s="227" t="s">
        <v>42</v>
      </c>
      <c r="AW488" s="227" t="s">
        <v>19</v>
      </c>
      <c r="AX488" s="227" t="s">
        <v>37</v>
      </c>
      <c r="AY488" s="228" t="s">
        <v>108</v>
      </c>
    </row>
    <row r="489" spans="2:51" s="227" customFormat="1" x14ac:dyDescent="0.3">
      <c r="B489" s="232"/>
      <c r="D489" s="236" t="s">
        <v>117</v>
      </c>
      <c r="E489" s="228" t="s">
        <v>1</v>
      </c>
      <c r="F489" s="235" t="s">
        <v>616</v>
      </c>
      <c r="H489" s="234">
        <v>2.73</v>
      </c>
      <c r="I489" s="233"/>
      <c r="L489" s="232"/>
      <c r="M489" s="231"/>
      <c r="N489" s="230"/>
      <c r="O489" s="230"/>
      <c r="P489" s="230"/>
      <c r="Q489" s="230"/>
      <c r="R489" s="230"/>
      <c r="S489" s="230"/>
      <c r="T489" s="229"/>
      <c r="AT489" s="228" t="s">
        <v>117</v>
      </c>
      <c r="AU489" s="228" t="s">
        <v>42</v>
      </c>
      <c r="AV489" s="227" t="s">
        <v>42</v>
      </c>
      <c r="AW489" s="227" t="s">
        <v>19</v>
      </c>
      <c r="AX489" s="227" t="s">
        <v>37</v>
      </c>
      <c r="AY489" s="228" t="s">
        <v>108</v>
      </c>
    </row>
    <row r="490" spans="2:51" s="227" customFormat="1" x14ac:dyDescent="0.3">
      <c r="B490" s="232"/>
      <c r="D490" s="236" t="s">
        <v>117</v>
      </c>
      <c r="E490" s="228" t="s">
        <v>1</v>
      </c>
      <c r="F490" s="235" t="s">
        <v>617</v>
      </c>
      <c r="H490" s="234">
        <v>0.99</v>
      </c>
      <c r="I490" s="233"/>
      <c r="L490" s="232"/>
      <c r="M490" s="231"/>
      <c r="N490" s="230"/>
      <c r="O490" s="230"/>
      <c r="P490" s="230"/>
      <c r="Q490" s="230"/>
      <c r="R490" s="230"/>
      <c r="S490" s="230"/>
      <c r="T490" s="229"/>
      <c r="AT490" s="228" t="s">
        <v>117</v>
      </c>
      <c r="AU490" s="228" t="s">
        <v>42</v>
      </c>
      <c r="AV490" s="227" t="s">
        <v>42</v>
      </c>
      <c r="AW490" s="227" t="s">
        <v>19</v>
      </c>
      <c r="AX490" s="227" t="s">
        <v>37</v>
      </c>
      <c r="AY490" s="228" t="s">
        <v>108</v>
      </c>
    </row>
    <row r="491" spans="2:51" s="227" customFormat="1" x14ac:dyDescent="0.3">
      <c r="B491" s="232"/>
      <c r="D491" s="236" t="s">
        <v>117</v>
      </c>
      <c r="E491" s="228" t="s">
        <v>1</v>
      </c>
      <c r="F491" s="235" t="s">
        <v>618</v>
      </c>
      <c r="H491" s="234">
        <v>3.54</v>
      </c>
      <c r="I491" s="233"/>
      <c r="L491" s="232"/>
      <c r="M491" s="231"/>
      <c r="N491" s="230"/>
      <c r="O491" s="230"/>
      <c r="P491" s="230"/>
      <c r="Q491" s="230"/>
      <c r="R491" s="230"/>
      <c r="S491" s="230"/>
      <c r="T491" s="229"/>
      <c r="AT491" s="228" t="s">
        <v>117</v>
      </c>
      <c r="AU491" s="228" t="s">
        <v>42</v>
      </c>
      <c r="AV491" s="227" t="s">
        <v>42</v>
      </c>
      <c r="AW491" s="227" t="s">
        <v>19</v>
      </c>
      <c r="AX491" s="227" t="s">
        <v>37</v>
      </c>
      <c r="AY491" s="228" t="s">
        <v>108</v>
      </c>
    </row>
    <row r="492" spans="2:51" s="227" customFormat="1" x14ac:dyDescent="0.3">
      <c r="B492" s="232"/>
      <c r="D492" s="236" t="s">
        <v>117</v>
      </c>
      <c r="E492" s="228" t="s">
        <v>1</v>
      </c>
      <c r="F492" s="235" t="s">
        <v>619</v>
      </c>
      <c r="H492" s="234">
        <v>12.18</v>
      </c>
      <c r="I492" s="233"/>
      <c r="L492" s="232"/>
      <c r="M492" s="231"/>
      <c r="N492" s="230"/>
      <c r="O492" s="230"/>
      <c r="P492" s="230"/>
      <c r="Q492" s="230"/>
      <c r="R492" s="230"/>
      <c r="S492" s="230"/>
      <c r="T492" s="229"/>
      <c r="AT492" s="228" t="s">
        <v>117</v>
      </c>
      <c r="AU492" s="228" t="s">
        <v>42</v>
      </c>
      <c r="AV492" s="227" t="s">
        <v>42</v>
      </c>
      <c r="AW492" s="227" t="s">
        <v>19</v>
      </c>
      <c r="AX492" s="227" t="s">
        <v>37</v>
      </c>
      <c r="AY492" s="228" t="s">
        <v>108</v>
      </c>
    </row>
    <row r="493" spans="2:51" s="227" customFormat="1" x14ac:dyDescent="0.3">
      <c r="B493" s="232"/>
      <c r="D493" s="236" t="s">
        <v>117</v>
      </c>
      <c r="E493" s="228" t="s">
        <v>1</v>
      </c>
      <c r="F493" s="235" t="s">
        <v>620</v>
      </c>
      <c r="H493" s="234">
        <v>4.41</v>
      </c>
      <c r="I493" s="233"/>
      <c r="L493" s="232"/>
      <c r="M493" s="231"/>
      <c r="N493" s="230"/>
      <c r="O493" s="230"/>
      <c r="P493" s="230"/>
      <c r="Q493" s="230"/>
      <c r="R493" s="230"/>
      <c r="S493" s="230"/>
      <c r="T493" s="229"/>
      <c r="AT493" s="228" t="s">
        <v>117</v>
      </c>
      <c r="AU493" s="228" t="s">
        <v>42</v>
      </c>
      <c r="AV493" s="227" t="s">
        <v>42</v>
      </c>
      <c r="AW493" s="227" t="s">
        <v>19</v>
      </c>
      <c r="AX493" s="227" t="s">
        <v>37</v>
      </c>
      <c r="AY493" s="228" t="s">
        <v>108</v>
      </c>
    </row>
    <row r="494" spans="2:51" s="227" customFormat="1" x14ac:dyDescent="0.3">
      <c r="B494" s="232"/>
      <c r="D494" s="236" t="s">
        <v>117</v>
      </c>
      <c r="E494" s="228" t="s">
        <v>1</v>
      </c>
      <c r="F494" s="235" t="s">
        <v>621</v>
      </c>
      <c r="H494" s="234">
        <v>1.05</v>
      </c>
      <c r="I494" s="233"/>
      <c r="L494" s="232"/>
      <c r="M494" s="231"/>
      <c r="N494" s="230"/>
      <c r="O494" s="230"/>
      <c r="P494" s="230"/>
      <c r="Q494" s="230"/>
      <c r="R494" s="230"/>
      <c r="S494" s="230"/>
      <c r="T494" s="229"/>
      <c r="AT494" s="228" t="s">
        <v>117</v>
      </c>
      <c r="AU494" s="228" t="s">
        <v>42</v>
      </c>
      <c r="AV494" s="227" t="s">
        <v>42</v>
      </c>
      <c r="AW494" s="227" t="s">
        <v>19</v>
      </c>
      <c r="AX494" s="227" t="s">
        <v>37</v>
      </c>
      <c r="AY494" s="228" t="s">
        <v>108</v>
      </c>
    </row>
    <row r="495" spans="2:51" s="227" customFormat="1" x14ac:dyDescent="0.3">
      <c r="B495" s="232"/>
      <c r="D495" s="236" t="s">
        <v>117</v>
      </c>
      <c r="E495" s="228" t="s">
        <v>1</v>
      </c>
      <c r="F495" s="235" t="s">
        <v>622</v>
      </c>
      <c r="H495" s="234">
        <v>2.52</v>
      </c>
      <c r="I495" s="233"/>
      <c r="L495" s="232"/>
      <c r="M495" s="231"/>
      <c r="N495" s="230"/>
      <c r="O495" s="230"/>
      <c r="P495" s="230"/>
      <c r="Q495" s="230"/>
      <c r="R495" s="230"/>
      <c r="S495" s="230"/>
      <c r="T495" s="229"/>
      <c r="AT495" s="228" t="s">
        <v>117</v>
      </c>
      <c r="AU495" s="228" t="s">
        <v>42</v>
      </c>
      <c r="AV495" s="227" t="s">
        <v>42</v>
      </c>
      <c r="AW495" s="227" t="s">
        <v>19</v>
      </c>
      <c r="AX495" s="227" t="s">
        <v>37</v>
      </c>
      <c r="AY495" s="228" t="s">
        <v>108</v>
      </c>
    </row>
    <row r="496" spans="2:51" s="227" customFormat="1" x14ac:dyDescent="0.3">
      <c r="B496" s="232"/>
      <c r="D496" s="236" t="s">
        <v>117</v>
      </c>
      <c r="E496" s="228" t="s">
        <v>1</v>
      </c>
      <c r="F496" s="235" t="s">
        <v>623</v>
      </c>
      <c r="H496" s="234">
        <v>3.48</v>
      </c>
      <c r="I496" s="233"/>
      <c r="L496" s="232"/>
      <c r="M496" s="231"/>
      <c r="N496" s="230"/>
      <c r="O496" s="230"/>
      <c r="P496" s="230"/>
      <c r="Q496" s="230"/>
      <c r="R496" s="230"/>
      <c r="S496" s="230"/>
      <c r="T496" s="229"/>
      <c r="AT496" s="228" t="s">
        <v>117</v>
      </c>
      <c r="AU496" s="228" t="s">
        <v>42</v>
      </c>
      <c r="AV496" s="227" t="s">
        <v>42</v>
      </c>
      <c r="AW496" s="227" t="s">
        <v>19</v>
      </c>
      <c r="AX496" s="227" t="s">
        <v>37</v>
      </c>
      <c r="AY496" s="228" t="s">
        <v>108</v>
      </c>
    </row>
    <row r="497" spans="2:65" s="227" customFormat="1" x14ac:dyDescent="0.3">
      <c r="B497" s="232"/>
      <c r="D497" s="236" t="s">
        <v>117</v>
      </c>
      <c r="E497" s="228" t="s">
        <v>1</v>
      </c>
      <c r="F497" s="235" t="s">
        <v>624</v>
      </c>
      <c r="H497" s="234">
        <v>6.45</v>
      </c>
      <c r="I497" s="233"/>
      <c r="L497" s="232"/>
      <c r="M497" s="231"/>
      <c r="N497" s="230"/>
      <c r="O497" s="230"/>
      <c r="P497" s="230"/>
      <c r="Q497" s="230"/>
      <c r="R497" s="230"/>
      <c r="S497" s="230"/>
      <c r="T497" s="229"/>
      <c r="AT497" s="228" t="s">
        <v>117</v>
      </c>
      <c r="AU497" s="228" t="s">
        <v>42</v>
      </c>
      <c r="AV497" s="227" t="s">
        <v>42</v>
      </c>
      <c r="AW497" s="227" t="s">
        <v>19</v>
      </c>
      <c r="AX497" s="227" t="s">
        <v>37</v>
      </c>
      <c r="AY497" s="228" t="s">
        <v>108</v>
      </c>
    </row>
    <row r="498" spans="2:65" s="227" customFormat="1" x14ac:dyDescent="0.3">
      <c r="B498" s="232"/>
      <c r="D498" s="236" t="s">
        <v>117</v>
      </c>
      <c r="E498" s="228" t="s">
        <v>1</v>
      </c>
      <c r="F498" s="235" t="s">
        <v>625</v>
      </c>
      <c r="H498" s="234">
        <v>7.56</v>
      </c>
      <c r="I498" s="233"/>
      <c r="L498" s="232"/>
      <c r="M498" s="231"/>
      <c r="N498" s="230"/>
      <c r="O498" s="230"/>
      <c r="P498" s="230"/>
      <c r="Q498" s="230"/>
      <c r="R498" s="230"/>
      <c r="S498" s="230"/>
      <c r="T498" s="229"/>
      <c r="AT498" s="228" t="s">
        <v>117</v>
      </c>
      <c r="AU498" s="228" t="s">
        <v>42</v>
      </c>
      <c r="AV498" s="227" t="s">
        <v>42</v>
      </c>
      <c r="AW498" s="227" t="s">
        <v>19</v>
      </c>
      <c r="AX498" s="227" t="s">
        <v>37</v>
      </c>
      <c r="AY498" s="228" t="s">
        <v>108</v>
      </c>
    </row>
    <row r="499" spans="2:65" s="227" customFormat="1" x14ac:dyDescent="0.3">
      <c r="B499" s="232"/>
      <c r="D499" s="236" t="s">
        <v>117</v>
      </c>
      <c r="E499" s="228" t="s">
        <v>1</v>
      </c>
      <c r="F499" s="235" t="s">
        <v>626</v>
      </c>
      <c r="H499" s="234">
        <v>1.59</v>
      </c>
      <c r="I499" s="233"/>
      <c r="L499" s="232"/>
      <c r="M499" s="231"/>
      <c r="N499" s="230"/>
      <c r="O499" s="230"/>
      <c r="P499" s="230"/>
      <c r="Q499" s="230"/>
      <c r="R499" s="230"/>
      <c r="S499" s="230"/>
      <c r="T499" s="229"/>
      <c r="AT499" s="228" t="s">
        <v>117</v>
      </c>
      <c r="AU499" s="228" t="s">
        <v>42</v>
      </c>
      <c r="AV499" s="227" t="s">
        <v>42</v>
      </c>
      <c r="AW499" s="227" t="s">
        <v>19</v>
      </c>
      <c r="AX499" s="227" t="s">
        <v>37</v>
      </c>
      <c r="AY499" s="228" t="s">
        <v>108</v>
      </c>
    </row>
    <row r="500" spans="2:65" s="227" customFormat="1" x14ac:dyDescent="0.3">
      <c r="B500" s="232"/>
      <c r="D500" s="236" t="s">
        <v>117</v>
      </c>
      <c r="E500" s="228" t="s">
        <v>1</v>
      </c>
      <c r="F500" s="235" t="s">
        <v>627</v>
      </c>
      <c r="H500" s="234">
        <v>10.050000000000001</v>
      </c>
      <c r="I500" s="233"/>
      <c r="L500" s="232"/>
      <c r="M500" s="231"/>
      <c r="N500" s="230"/>
      <c r="O500" s="230"/>
      <c r="P500" s="230"/>
      <c r="Q500" s="230"/>
      <c r="R500" s="230"/>
      <c r="S500" s="230"/>
      <c r="T500" s="229"/>
      <c r="AT500" s="228" t="s">
        <v>117</v>
      </c>
      <c r="AU500" s="228" t="s">
        <v>42</v>
      </c>
      <c r="AV500" s="227" t="s">
        <v>42</v>
      </c>
      <c r="AW500" s="227" t="s">
        <v>19</v>
      </c>
      <c r="AX500" s="227" t="s">
        <v>37</v>
      </c>
      <c r="AY500" s="228" t="s">
        <v>108</v>
      </c>
    </row>
    <row r="501" spans="2:65" s="227" customFormat="1" x14ac:dyDescent="0.3">
      <c r="B501" s="232"/>
      <c r="D501" s="236" t="s">
        <v>117</v>
      </c>
      <c r="E501" s="228" t="s">
        <v>1</v>
      </c>
      <c r="F501" s="235" t="s">
        <v>628</v>
      </c>
      <c r="H501" s="234">
        <v>9.75</v>
      </c>
      <c r="I501" s="233"/>
      <c r="L501" s="232"/>
      <c r="M501" s="231"/>
      <c r="N501" s="230"/>
      <c r="O501" s="230"/>
      <c r="P501" s="230"/>
      <c r="Q501" s="230"/>
      <c r="R501" s="230"/>
      <c r="S501" s="230"/>
      <c r="T501" s="229"/>
      <c r="AT501" s="228" t="s">
        <v>117</v>
      </c>
      <c r="AU501" s="228" t="s">
        <v>42</v>
      </c>
      <c r="AV501" s="227" t="s">
        <v>42</v>
      </c>
      <c r="AW501" s="227" t="s">
        <v>19</v>
      </c>
      <c r="AX501" s="227" t="s">
        <v>37</v>
      </c>
      <c r="AY501" s="228" t="s">
        <v>108</v>
      </c>
    </row>
    <row r="502" spans="2:65" s="227" customFormat="1" x14ac:dyDescent="0.3">
      <c r="B502" s="232"/>
      <c r="D502" s="236" t="s">
        <v>117</v>
      </c>
      <c r="E502" s="228" t="s">
        <v>1</v>
      </c>
      <c r="F502" s="235" t="s">
        <v>629</v>
      </c>
      <c r="H502" s="234">
        <v>6.66</v>
      </c>
      <c r="I502" s="233"/>
      <c r="L502" s="232"/>
      <c r="M502" s="231"/>
      <c r="N502" s="230"/>
      <c r="O502" s="230"/>
      <c r="P502" s="230"/>
      <c r="Q502" s="230"/>
      <c r="R502" s="230"/>
      <c r="S502" s="230"/>
      <c r="T502" s="229"/>
      <c r="AT502" s="228" t="s">
        <v>117</v>
      </c>
      <c r="AU502" s="228" t="s">
        <v>42</v>
      </c>
      <c r="AV502" s="227" t="s">
        <v>42</v>
      </c>
      <c r="AW502" s="227" t="s">
        <v>19</v>
      </c>
      <c r="AX502" s="227" t="s">
        <v>37</v>
      </c>
      <c r="AY502" s="228" t="s">
        <v>108</v>
      </c>
    </row>
    <row r="503" spans="2:65" s="227" customFormat="1" x14ac:dyDescent="0.3">
      <c r="B503" s="232"/>
      <c r="D503" s="236" t="s">
        <v>117</v>
      </c>
      <c r="E503" s="228" t="s">
        <v>1</v>
      </c>
      <c r="F503" s="235" t="s">
        <v>630</v>
      </c>
      <c r="H503" s="234">
        <v>6.09</v>
      </c>
      <c r="I503" s="233"/>
      <c r="L503" s="232"/>
      <c r="M503" s="231"/>
      <c r="N503" s="230"/>
      <c r="O503" s="230"/>
      <c r="P503" s="230"/>
      <c r="Q503" s="230"/>
      <c r="R503" s="230"/>
      <c r="S503" s="230"/>
      <c r="T503" s="229"/>
      <c r="AT503" s="228" t="s">
        <v>117</v>
      </c>
      <c r="AU503" s="228" t="s">
        <v>42</v>
      </c>
      <c r="AV503" s="227" t="s">
        <v>42</v>
      </c>
      <c r="AW503" s="227" t="s">
        <v>19</v>
      </c>
      <c r="AX503" s="227" t="s">
        <v>37</v>
      </c>
      <c r="AY503" s="228" t="s">
        <v>108</v>
      </c>
    </row>
    <row r="504" spans="2:65" s="227" customFormat="1" x14ac:dyDescent="0.3">
      <c r="B504" s="232"/>
      <c r="D504" s="236" t="s">
        <v>117</v>
      </c>
      <c r="E504" s="228" t="s">
        <v>1</v>
      </c>
      <c r="F504" s="235" t="s">
        <v>631</v>
      </c>
      <c r="H504" s="234">
        <v>10.26</v>
      </c>
      <c r="I504" s="233"/>
      <c r="L504" s="232"/>
      <c r="M504" s="231"/>
      <c r="N504" s="230"/>
      <c r="O504" s="230"/>
      <c r="P504" s="230"/>
      <c r="Q504" s="230"/>
      <c r="R504" s="230"/>
      <c r="S504" s="230"/>
      <c r="T504" s="229"/>
      <c r="AT504" s="228" t="s">
        <v>117</v>
      </c>
      <c r="AU504" s="228" t="s">
        <v>42</v>
      </c>
      <c r="AV504" s="227" t="s">
        <v>42</v>
      </c>
      <c r="AW504" s="227" t="s">
        <v>19</v>
      </c>
      <c r="AX504" s="227" t="s">
        <v>37</v>
      </c>
      <c r="AY504" s="228" t="s">
        <v>108</v>
      </c>
    </row>
    <row r="505" spans="2:65" s="227" customFormat="1" x14ac:dyDescent="0.3">
      <c r="B505" s="232"/>
      <c r="D505" s="236" t="s">
        <v>117</v>
      </c>
      <c r="E505" s="228" t="s">
        <v>1</v>
      </c>
      <c r="F505" s="235" t="s">
        <v>632</v>
      </c>
      <c r="H505" s="234">
        <v>11.1</v>
      </c>
      <c r="I505" s="233"/>
      <c r="L505" s="232"/>
      <c r="M505" s="231"/>
      <c r="N505" s="230"/>
      <c r="O505" s="230"/>
      <c r="P505" s="230"/>
      <c r="Q505" s="230"/>
      <c r="R505" s="230"/>
      <c r="S505" s="230"/>
      <c r="T505" s="229"/>
      <c r="AT505" s="228" t="s">
        <v>117</v>
      </c>
      <c r="AU505" s="228" t="s">
        <v>42</v>
      </c>
      <c r="AV505" s="227" t="s">
        <v>42</v>
      </c>
      <c r="AW505" s="227" t="s">
        <v>19</v>
      </c>
      <c r="AX505" s="227" t="s">
        <v>37</v>
      </c>
      <c r="AY505" s="228" t="s">
        <v>108</v>
      </c>
    </row>
    <row r="506" spans="2:65" s="227" customFormat="1" x14ac:dyDescent="0.3">
      <c r="B506" s="232"/>
      <c r="D506" s="236" t="s">
        <v>117</v>
      </c>
      <c r="E506" s="228" t="s">
        <v>1</v>
      </c>
      <c r="F506" s="235" t="s">
        <v>633</v>
      </c>
      <c r="H506" s="234">
        <v>8.4600000000000009</v>
      </c>
      <c r="I506" s="233"/>
      <c r="L506" s="232"/>
      <c r="M506" s="231"/>
      <c r="N506" s="230"/>
      <c r="O506" s="230"/>
      <c r="P506" s="230"/>
      <c r="Q506" s="230"/>
      <c r="R506" s="230"/>
      <c r="S506" s="230"/>
      <c r="T506" s="229"/>
      <c r="AT506" s="228" t="s">
        <v>117</v>
      </c>
      <c r="AU506" s="228" t="s">
        <v>42</v>
      </c>
      <c r="AV506" s="227" t="s">
        <v>42</v>
      </c>
      <c r="AW506" s="227" t="s">
        <v>19</v>
      </c>
      <c r="AX506" s="227" t="s">
        <v>37</v>
      </c>
      <c r="AY506" s="228" t="s">
        <v>108</v>
      </c>
    </row>
    <row r="507" spans="2:65" s="227" customFormat="1" x14ac:dyDescent="0.3">
      <c r="B507" s="232"/>
      <c r="D507" s="236" t="s">
        <v>117</v>
      </c>
      <c r="E507" s="228" t="s">
        <v>1</v>
      </c>
      <c r="F507" s="235" t="s">
        <v>634</v>
      </c>
      <c r="H507" s="234">
        <v>3.36</v>
      </c>
      <c r="I507" s="233"/>
      <c r="L507" s="232"/>
      <c r="M507" s="231"/>
      <c r="N507" s="230"/>
      <c r="O507" s="230"/>
      <c r="P507" s="230"/>
      <c r="Q507" s="230"/>
      <c r="R507" s="230"/>
      <c r="S507" s="230"/>
      <c r="T507" s="229"/>
      <c r="AT507" s="228" t="s">
        <v>117</v>
      </c>
      <c r="AU507" s="228" t="s">
        <v>42</v>
      </c>
      <c r="AV507" s="227" t="s">
        <v>42</v>
      </c>
      <c r="AW507" s="227" t="s">
        <v>19</v>
      </c>
      <c r="AX507" s="227" t="s">
        <v>37</v>
      </c>
      <c r="AY507" s="228" t="s">
        <v>108</v>
      </c>
    </row>
    <row r="508" spans="2:65" s="227" customFormat="1" x14ac:dyDescent="0.3">
      <c r="B508" s="232"/>
      <c r="D508" s="236" t="s">
        <v>117</v>
      </c>
      <c r="E508" s="228" t="s">
        <v>1</v>
      </c>
      <c r="F508" s="235" t="s">
        <v>635</v>
      </c>
      <c r="H508" s="234">
        <v>6.72</v>
      </c>
      <c r="I508" s="233"/>
      <c r="L508" s="232"/>
      <c r="M508" s="231"/>
      <c r="N508" s="230"/>
      <c r="O508" s="230"/>
      <c r="P508" s="230"/>
      <c r="Q508" s="230"/>
      <c r="R508" s="230"/>
      <c r="S508" s="230"/>
      <c r="T508" s="229"/>
      <c r="AT508" s="228" t="s">
        <v>117</v>
      </c>
      <c r="AU508" s="228" t="s">
        <v>42</v>
      </c>
      <c r="AV508" s="227" t="s">
        <v>42</v>
      </c>
      <c r="AW508" s="227" t="s">
        <v>19</v>
      </c>
      <c r="AX508" s="227" t="s">
        <v>37</v>
      </c>
      <c r="AY508" s="228" t="s">
        <v>108</v>
      </c>
    </row>
    <row r="509" spans="2:65" s="227" customFormat="1" x14ac:dyDescent="0.3">
      <c r="B509" s="232"/>
      <c r="D509" s="236" t="s">
        <v>117</v>
      </c>
      <c r="E509" s="228" t="s">
        <v>1</v>
      </c>
      <c r="F509" s="235" t="s">
        <v>636</v>
      </c>
      <c r="H509" s="234">
        <v>5.67</v>
      </c>
      <c r="I509" s="233"/>
      <c r="L509" s="232"/>
      <c r="M509" s="231"/>
      <c r="N509" s="230"/>
      <c r="O509" s="230"/>
      <c r="P509" s="230"/>
      <c r="Q509" s="230"/>
      <c r="R509" s="230"/>
      <c r="S509" s="230"/>
      <c r="T509" s="229"/>
      <c r="AT509" s="228" t="s">
        <v>117</v>
      </c>
      <c r="AU509" s="228" t="s">
        <v>42</v>
      </c>
      <c r="AV509" s="227" t="s">
        <v>42</v>
      </c>
      <c r="AW509" s="227" t="s">
        <v>19</v>
      </c>
      <c r="AX509" s="227" t="s">
        <v>37</v>
      </c>
      <c r="AY509" s="228" t="s">
        <v>108</v>
      </c>
    </row>
    <row r="510" spans="2:65" s="227" customFormat="1" x14ac:dyDescent="0.3">
      <c r="B510" s="232"/>
      <c r="D510" s="236" t="s">
        <v>117</v>
      </c>
      <c r="E510" s="228" t="s">
        <v>1</v>
      </c>
      <c r="F510" s="235" t="s">
        <v>637</v>
      </c>
      <c r="H510" s="234">
        <v>6.39</v>
      </c>
      <c r="I510" s="233"/>
      <c r="L510" s="232"/>
      <c r="M510" s="231"/>
      <c r="N510" s="230"/>
      <c r="O510" s="230"/>
      <c r="P510" s="230"/>
      <c r="Q510" s="230"/>
      <c r="R510" s="230"/>
      <c r="S510" s="230"/>
      <c r="T510" s="229"/>
      <c r="AT510" s="228" t="s">
        <v>117</v>
      </c>
      <c r="AU510" s="228" t="s">
        <v>42</v>
      </c>
      <c r="AV510" s="227" t="s">
        <v>42</v>
      </c>
      <c r="AW510" s="227" t="s">
        <v>19</v>
      </c>
      <c r="AX510" s="227" t="s">
        <v>37</v>
      </c>
      <c r="AY510" s="228" t="s">
        <v>108</v>
      </c>
    </row>
    <row r="511" spans="2:65" s="227" customFormat="1" x14ac:dyDescent="0.3">
      <c r="B511" s="232"/>
      <c r="D511" s="240" t="s">
        <v>117</v>
      </c>
      <c r="E511" s="239" t="s">
        <v>1</v>
      </c>
      <c r="F511" s="238" t="s">
        <v>638</v>
      </c>
      <c r="H511" s="237">
        <v>25.35</v>
      </c>
      <c r="I511" s="233"/>
      <c r="L511" s="232"/>
      <c r="M511" s="231"/>
      <c r="N511" s="230"/>
      <c r="O511" s="230"/>
      <c r="P511" s="230"/>
      <c r="Q511" s="230"/>
      <c r="R511" s="230"/>
      <c r="S511" s="230"/>
      <c r="T511" s="229"/>
      <c r="AT511" s="228" t="s">
        <v>117</v>
      </c>
      <c r="AU511" s="228" t="s">
        <v>42</v>
      </c>
      <c r="AV511" s="227" t="s">
        <v>42</v>
      </c>
      <c r="AW511" s="227" t="s">
        <v>19</v>
      </c>
      <c r="AX511" s="227" t="s">
        <v>37</v>
      </c>
      <c r="AY511" s="228" t="s">
        <v>108</v>
      </c>
    </row>
    <row r="512" spans="2:65" s="188" customFormat="1" ht="22.5" customHeight="1" x14ac:dyDescent="0.3">
      <c r="B512" s="207"/>
      <c r="C512" s="252" t="s">
        <v>408</v>
      </c>
      <c r="D512" s="252" t="s">
        <v>213</v>
      </c>
      <c r="E512" s="251" t="s">
        <v>419</v>
      </c>
      <c r="F512" s="246" t="s">
        <v>420</v>
      </c>
      <c r="G512" s="250" t="s">
        <v>113</v>
      </c>
      <c r="H512" s="249">
        <v>8.9450000000000003</v>
      </c>
      <c r="I512" s="248"/>
      <c r="J512" s="247">
        <f>ROUND(I512*H512,2)</f>
        <v>0</v>
      </c>
      <c r="K512" s="246" t="s">
        <v>1</v>
      </c>
      <c r="L512" s="245"/>
      <c r="M512" s="244" t="s">
        <v>1</v>
      </c>
      <c r="N512" s="243" t="s">
        <v>26</v>
      </c>
      <c r="O512" s="223"/>
      <c r="P512" s="222">
        <f>O512*H512</f>
        <v>0</v>
      </c>
      <c r="Q512" s="222">
        <v>1.8E-3</v>
      </c>
      <c r="R512" s="222">
        <f>Q512*H512</f>
        <v>1.6101000000000001E-2</v>
      </c>
      <c r="S512" s="222">
        <v>0</v>
      </c>
      <c r="T512" s="221">
        <f>S512*H512</f>
        <v>0</v>
      </c>
      <c r="AR512" s="193" t="s">
        <v>158</v>
      </c>
      <c r="AT512" s="193" t="s">
        <v>213</v>
      </c>
      <c r="AU512" s="193" t="s">
        <v>42</v>
      </c>
      <c r="AY512" s="193" t="s">
        <v>108</v>
      </c>
      <c r="BE512" s="194">
        <f>IF(N512="základní",J512,0)</f>
        <v>0</v>
      </c>
      <c r="BF512" s="194">
        <f>IF(N512="snížená",J512,0)</f>
        <v>0</v>
      </c>
      <c r="BG512" s="194">
        <f>IF(N512="zákl. přenesená",J512,0)</f>
        <v>0</v>
      </c>
      <c r="BH512" s="194">
        <f>IF(N512="sníž. přenesená",J512,0)</f>
        <v>0</v>
      </c>
      <c r="BI512" s="194">
        <f>IF(N512="nulová",J512,0)</f>
        <v>0</v>
      </c>
      <c r="BJ512" s="193" t="s">
        <v>38</v>
      </c>
      <c r="BK512" s="194">
        <f>ROUND(I512*H512,2)</f>
        <v>0</v>
      </c>
      <c r="BL512" s="193" t="s">
        <v>115</v>
      </c>
      <c r="BM512" s="193" t="s">
        <v>639</v>
      </c>
    </row>
    <row r="513" spans="2:65" s="257" customFormat="1" x14ac:dyDescent="0.3">
      <c r="B513" s="262"/>
      <c r="D513" s="236" t="s">
        <v>117</v>
      </c>
      <c r="E513" s="258" t="s">
        <v>1</v>
      </c>
      <c r="F513" s="264" t="s">
        <v>332</v>
      </c>
      <c r="H513" s="258" t="s">
        <v>1</v>
      </c>
      <c r="I513" s="263"/>
      <c r="L513" s="262"/>
      <c r="M513" s="261"/>
      <c r="N513" s="260"/>
      <c r="O513" s="260"/>
      <c r="P513" s="260"/>
      <c r="Q513" s="260"/>
      <c r="R513" s="260"/>
      <c r="S513" s="260"/>
      <c r="T513" s="259"/>
      <c r="AT513" s="258" t="s">
        <v>117</v>
      </c>
      <c r="AU513" s="258" t="s">
        <v>42</v>
      </c>
      <c r="AV513" s="257" t="s">
        <v>38</v>
      </c>
      <c r="AW513" s="257" t="s">
        <v>19</v>
      </c>
      <c r="AX513" s="257" t="s">
        <v>37</v>
      </c>
      <c r="AY513" s="258" t="s">
        <v>108</v>
      </c>
    </row>
    <row r="514" spans="2:65" s="227" customFormat="1" x14ac:dyDescent="0.3">
      <c r="B514" s="232"/>
      <c r="D514" s="236" t="s">
        <v>117</v>
      </c>
      <c r="E514" s="228" t="s">
        <v>1</v>
      </c>
      <c r="F514" s="235" t="s">
        <v>485</v>
      </c>
      <c r="H514" s="234">
        <v>4.18</v>
      </c>
      <c r="I514" s="233"/>
      <c r="L514" s="232"/>
      <c r="M514" s="231"/>
      <c r="N514" s="230"/>
      <c r="O514" s="230"/>
      <c r="P514" s="230"/>
      <c r="Q514" s="230"/>
      <c r="R514" s="230"/>
      <c r="S514" s="230"/>
      <c r="T514" s="229"/>
      <c r="AT514" s="228" t="s">
        <v>117</v>
      </c>
      <c r="AU514" s="228" t="s">
        <v>42</v>
      </c>
      <c r="AV514" s="227" t="s">
        <v>42</v>
      </c>
      <c r="AW514" s="227" t="s">
        <v>19</v>
      </c>
      <c r="AX514" s="227" t="s">
        <v>37</v>
      </c>
      <c r="AY514" s="228" t="s">
        <v>108</v>
      </c>
    </row>
    <row r="515" spans="2:65" s="227" customFormat="1" x14ac:dyDescent="0.3">
      <c r="B515" s="232"/>
      <c r="D515" s="236" t="s">
        <v>117</v>
      </c>
      <c r="E515" s="228" t="s">
        <v>1</v>
      </c>
      <c r="F515" s="235" t="s">
        <v>486</v>
      </c>
      <c r="H515" s="234">
        <v>4.18</v>
      </c>
      <c r="I515" s="233"/>
      <c r="L515" s="232"/>
      <c r="M515" s="231"/>
      <c r="N515" s="230"/>
      <c r="O515" s="230"/>
      <c r="P515" s="230"/>
      <c r="Q515" s="230"/>
      <c r="R515" s="230"/>
      <c r="S515" s="230"/>
      <c r="T515" s="229"/>
      <c r="AT515" s="228" t="s">
        <v>117</v>
      </c>
      <c r="AU515" s="228" t="s">
        <v>42</v>
      </c>
      <c r="AV515" s="227" t="s">
        <v>42</v>
      </c>
      <c r="AW515" s="227" t="s">
        <v>19</v>
      </c>
      <c r="AX515" s="227" t="s">
        <v>37</v>
      </c>
      <c r="AY515" s="228" t="s">
        <v>108</v>
      </c>
    </row>
    <row r="516" spans="2:65" s="227" customFormat="1" x14ac:dyDescent="0.3">
      <c r="B516" s="232"/>
      <c r="D516" s="240" t="s">
        <v>117</v>
      </c>
      <c r="F516" s="238" t="s">
        <v>640</v>
      </c>
      <c r="H516" s="237">
        <v>8.9450000000000003</v>
      </c>
      <c r="I516" s="233"/>
      <c r="L516" s="232"/>
      <c r="M516" s="231"/>
      <c r="N516" s="230"/>
      <c r="O516" s="230"/>
      <c r="P516" s="230"/>
      <c r="Q516" s="230"/>
      <c r="R516" s="230"/>
      <c r="S516" s="230"/>
      <c r="T516" s="229"/>
      <c r="AT516" s="228" t="s">
        <v>117</v>
      </c>
      <c r="AU516" s="228" t="s">
        <v>42</v>
      </c>
      <c r="AV516" s="227" t="s">
        <v>42</v>
      </c>
      <c r="AW516" s="227" t="s">
        <v>2</v>
      </c>
      <c r="AX516" s="227" t="s">
        <v>38</v>
      </c>
      <c r="AY516" s="228" t="s">
        <v>108</v>
      </c>
    </row>
    <row r="517" spans="2:65" s="188" customFormat="1" ht="22.5" customHeight="1" x14ac:dyDescent="0.3">
      <c r="B517" s="207"/>
      <c r="C517" s="252" t="s">
        <v>641</v>
      </c>
      <c r="D517" s="252" t="s">
        <v>213</v>
      </c>
      <c r="E517" s="251" t="s">
        <v>642</v>
      </c>
      <c r="F517" s="246" t="s">
        <v>643</v>
      </c>
      <c r="G517" s="250" t="s">
        <v>113</v>
      </c>
      <c r="H517" s="249">
        <v>214.685</v>
      </c>
      <c r="I517" s="248"/>
      <c r="J517" s="247">
        <f>ROUND(I517*H517,2)</f>
        <v>0</v>
      </c>
      <c r="K517" s="246" t="s">
        <v>166</v>
      </c>
      <c r="L517" s="245"/>
      <c r="M517" s="244" t="s">
        <v>1</v>
      </c>
      <c r="N517" s="243" t="s">
        <v>26</v>
      </c>
      <c r="O517" s="223"/>
      <c r="P517" s="222">
        <f>O517*H517</f>
        <v>0</v>
      </c>
      <c r="Q517" s="222">
        <v>8.9999999999999998E-4</v>
      </c>
      <c r="R517" s="222">
        <f>Q517*H517</f>
        <v>0.19321649999999999</v>
      </c>
      <c r="S517" s="222">
        <v>0</v>
      </c>
      <c r="T517" s="221">
        <f>S517*H517</f>
        <v>0</v>
      </c>
      <c r="AR517" s="193" t="s">
        <v>158</v>
      </c>
      <c r="AT517" s="193" t="s">
        <v>213</v>
      </c>
      <c r="AU517" s="193" t="s">
        <v>42</v>
      </c>
      <c r="AY517" s="193" t="s">
        <v>108</v>
      </c>
      <c r="BE517" s="194">
        <f>IF(N517="základní",J517,0)</f>
        <v>0</v>
      </c>
      <c r="BF517" s="194">
        <f>IF(N517="snížená",J517,0)</f>
        <v>0</v>
      </c>
      <c r="BG517" s="194">
        <f>IF(N517="zákl. přenesená",J517,0)</f>
        <v>0</v>
      </c>
      <c r="BH517" s="194">
        <f>IF(N517="sníž. přenesená",J517,0)</f>
        <v>0</v>
      </c>
      <c r="BI517" s="194">
        <f>IF(N517="nulová",J517,0)</f>
        <v>0</v>
      </c>
      <c r="BJ517" s="193" t="s">
        <v>38</v>
      </c>
      <c r="BK517" s="194">
        <f>ROUND(I517*H517,2)</f>
        <v>0</v>
      </c>
      <c r="BL517" s="193" t="s">
        <v>115</v>
      </c>
      <c r="BM517" s="193" t="s">
        <v>644</v>
      </c>
    </row>
    <row r="518" spans="2:65" s="188" customFormat="1" ht="27" x14ac:dyDescent="0.3">
      <c r="B518" s="189"/>
      <c r="D518" s="236" t="s">
        <v>315</v>
      </c>
      <c r="F518" s="256" t="s">
        <v>645</v>
      </c>
      <c r="I518" s="255"/>
      <c r="L518" s="189"/>
      <c r="M518" s="254"/>
      <c r="N518" s="223"/>
      <c r="O518" s="223"/>
      <c r="P518" s="223"/>
      <c r="Q518" s="223"/>
      <c r="R518" s="223"/>
      <c r="S518" s="223"/>
      <c r="T518" s="253"/>
      <c r="AT518" s="193" t="s">
        <v>315</v>
      </c>
      <c r="AU518" s="193" t="s">
        <v>42</v>
      </c>
    </row>
    <row r="519" spans="2:65" s="257" customFormat="1" x14ac:dyDescent="0.3">
      <c r="B519" s="262"/>
      <c r="D519" s="236" t="s">
        <v>117</v>
      </c>
      <c r="E519" s="258" t="s">
        <v>1</v>
      </c>
      <c r="F519" s="264" t="s">
        <v>609</v>
      </c>
      <c r="H519" s="258" t="s">
        <v>1</v>
      </c>
      <c r="I519" s="263"/>
      <c r="L519" s="262"/>
      <c r="M519" s="261"/>
      <c r="N519" s="260"/>
      <c r="O519" s="260"/>
      <c r="P519" s="260"/>
      <c r="Q519" s="260"/>
      <c r="R519" s="260"/>
      <c r="S519" s="260"/>
      <c r="T519" s="259"/>
      <c r="AT519" s="258" t="s">
        <v>117</v>
      </c>
      <c r="AU519" s="258" t="s">
        <v>42</v>
      </c>
      <c r="AV519" s="257" t="s">
        <v>38</v>
      </c>
      <c r="AW519" s="257" t="s">
        <v>19</v>
      </c>
      <c r="AX519" s="257" t="s">
        <v>37</v>
      </c>
      <c r="AY519" s="258" t="s">
        <v>108</v>
      </c>
    </row>
    <row r="520" spans="2:65" s="257" customFormat="1" x14ac:dyDescent="0.3">
      <c r="B520" s="262"/>
      <c r="D520" s="236" t="s">
        <v>117</v>
      </c>
      <c r="E520" s="258" t="s">
        <v>1</v>
      </c>
      <c r="F520" s="264" t="s">
        <v>610</v>
      </c>
      <c r="H520" s="258" t="s">
        <v>1</v>
      </c>
      <c r="I520" s="263"/>
      <c r="L520" s="262"/>
      <c r="M520" s="261"/>
      <c r="N520" s="260"/>
      <c r="O520" s="260"/>
      <c r="P520" s="260"/>
      <c r="Q520" s="260"/>
      <c r="R520" s="260"/>
      <c r="S520" s="260"/>
      <c r="T520" s="259"/>
      <c r="AT520" s="258" t="s">
        <v>117</v>
      </c>
      <c r="AU520" s="258" t="s">
        <v>42</v>
      </c>
      <c r="AV520" s="257" t="s">
        <v>38</v>
      </c>
      <c r="AW520" s="257" t="s">
        <v>19</v>
      </c>
      <c r="AX520" s="257" t="s">
        <v>37</v>
      </c>
      <c r="AY520" s="258" t="s">
        <v>108</v>
      </c>
    </row>
    <row r="521" spans="2:65" s="227" customFormat="1" x14ac:dyDescent="0.3">
      <c r="B521" s="232"/>
      <c r="D521" s="236" t="s">
        <v>117</v>
      </c>
      <c r="E521" s="228" t="s">
        <v>1</v>
      </c>
      <c r="F521" s="235" t="s">
        <v>611</v>
      </c>
      <c r="H521" s="234">
        <v>12.12</v>
      </c>
      <c r="I521" s="233"/>
      <c r="L521" s="232"/>
      <c r="M521" s="231"/>
      <c r="N521" s="230"/>
      <c r="O521" s="230"/>
      <c r="P521" s="230"/>
      <c r="Q521" s="230"/>
      <c r="R521" s="230"/>
      <c r="S521" s="230"/>
      <c r="T521" s="229"/>
      <c r="AT521" s="228" t="s">
        <v>117</v>
      </c>
      <c r="AU521" s="228" t="s">
        <v>42</v>
      </c>
      <c r="AV521" s="227" t="s">
        <v>42</v>
      </c>
      <c r="AW521" s="227" t="s">
        <v>19</v>
      </c>
      <c r="AX521" s="227" t="s">
        <v>37</v>
      </c>
      <c r="AY521" s="228" t="s">
        <v>108</v>
      </c>
    </row>
    <row r="522" spans="2:65" s="227" customFormat="1" x14ac:dyDescent="0.3">
      <c r="B522" s="232"/>
      <c r="D522" s="236" t="s">
        <v>117</v>
      </c>
      <c r="E522" s="228" t="s">
        <v>1</v>
      </c>
      <c r="F522" s="235" t="s">
        <v>612</v>
      </c>
      <c r="H522" s="234">
        <v>7.86</v>
      </c>
      <c r="I522" s="233"/>
      <c r="L522" s="232"/>
      <c r="M522" s="231"/>
      <c r="N522" s="230"/>
      <c r="O522" s="230"/>
      <c r="P522" s="230"/>
      <c r="Q522" s="230"/>
      <c r="R522" s="230"/>
      <c r="S522" s="230"/>
      <c r="T522" s="229"/>
      <c r="AT522" s="228" t="s">
        <v>117</v>
      </c>
      <c r="AU522" s="228" t="s">
        <v>42</v>
      </c>
      <c r="AV522" s="227" t="s">
        <v>42</v>
      </c>
      <c r="AW522" s="227" t="s">
        <v>19</v>
      </c>
      <c r="AX522" s="227" t="s">
        <v>37</v>
      </c>
      <c r="AY522" s="228" t="s">
        <v>108</v>
      </c>
    </row>
    <row r="523" spans="2:65" s="227" customFormat="1" x14ac:dyDescent="0.3">
      <c r="B523" s="232"/>
      <c r="D523" s="236" t="s">
        <v>117</v>
      </c>
      <c r="E523" s="228" t="s">
        <v>1</v>
      </c>
      <c r="F523" s="235" t="s">
        <v>613</v>
      </c>
      <c r="H523" s="234">
        <v>3.66</v>
      </c>
      <c r="I523" s="233"/>
      <c r="L523" s="232"/>
      <c r="M523" s="231"/>
      <c r="N523" s="230"/>
      <c r="O523" s="230"/>
      <c r="P523" s="230"/>
      <c r="Q523" s="230"/>
      <c r="R523" s="230"/>
      <c r="S523" s="230"/>
      <c r="T523" s="229"/>
      <c r="AT523" s="228" t="s">
        <v>117</v>
      </c>
      <c r="AU523" s="228" t="s">
        <v>42</v>
      </c>
      <c r="AV523" s="227" t="s">
        <v>42</v>
      </c>
      <c r="AW523" s="227" t="s">
        <v>19</v>
      </c>
      <c r="AX523" s="227" t="s">
        <v>37</v>
      </c>
      <c r="AY523" s="228" t="s">
        <v>108</v>
      </c>
    </row>
    <row r="524" spans="2:65" s="227" customFormat="1" x14ac:dyDescent="0.3">
      <c r="B524" s="232"/>
      <c r="D524" s="236" t="s">
        <v>117</v>
      </c>
      <c r="E524" s="228" t="s">
        <v>1</v>
      </c>
      <c r="F524" s="235" t="s">
        <v>614</v>
      </c>
      <c r="H524" s="234">
        <v>16.260000000000002</v>
      </c>
      <c r="I524" s="233"/>
      <c r="L524" s="232"/>
      <c r="M524" s="231"/>
      <c r="N524" s="230"/>
      <c r="O524" s="230"/>
      <c r="P524" s="230"/>
      <c r="Q524" s="230"/>
      <c r="R524" s="230"/>
      <c r="S524" s="230"/>
      <c r="T524" s="229"/>
      <c r="AT524" s="228" t="s">
        <v>117</v>
      </c>
      <c r="AU524" s="228" t="s">
        <v>42</v>
      </c>
      <c r="AV524" s="227" t="s">
        <v>42</v>
      </c>
      <c r="AW524" s="227" t="s">
        <v>19</v>
      </c>
      <c r="AX524" s="227" t="s">
        <v>37</v>
      </c>
      <c r="AY524" s="228" t="s">
        <v>108</v>
      </c>
    </row>
    <row r="525" spans="2:65" s="227" customFormat="1" x14ac:dyDescent="0.3">
      <c r="B525" s="232"/>
      <c r="D525" s="236" t="s">
        <v>117</v>
      </c>
      <c r="E525" s="228" t="s">
        <v>1</v>
      </c>
      <c r="F525" s="235" t="s">
        <v>615</v>
      </c>
      <c r="H525" s="234">
        <v>4.38</v>
      </c>
      <c r="I525" s="233"/>
      <c r="L525" s="232"/>
      <c r="M525" s="231"/>
      <c r="N525" s="230"/>
      <c r="O525" s="230"/>
      <c r="P525" s="230"/>
      <c r="Q525" s="230"/>
      <c r="R525" s="230"/>
      <c r="S525" s="230"/>
      <c r="T525" s="229"/>
      <c r="AT525" s="228" t="s">
        <v>117</v>
      </c>
      <c r="AU525" s="228" t="s">
        <v>42</v>
      </c>
      <c r="AV525" s="227" t="s">
        <v>42</v>
      </c>
      <c r="AW525" s="227" t="s">
        <v>19</v>
      </c>
      <c r="AX525" s="227" t="s">
        <v>37</v>
      </c>
      <c r="AY525" s="228" t="s">
        <v>108</v>
      </c>
    </row>
    <row r="526" spans="2:65" s="227" customFormat="1" x14ac:dyDescent="0.3">
      <c r="B526" s="232"/>
      <c r="D526" s="236" t="s">
        <v>117</v>
      </c>
      <c r="E526" s="228" t="s">
        <v>1</v>
      </c>
      <c r="F526" s="235" t="s">
        <v>616</v>
      </c>
      <c r="H526" s="234">
        <v>2.73</v>
      </c>
      <c r="I526" s="233"/>
      <c r="L526" s="232"/>
      <c r="M526" s="231"/>
      <c r="N526" s="230"/>
      <c r="O526" s="230"/>
      <c r="P526" s="230"/>
      <c r="Q526" s="230"/>
      <c r="R526" s="230"/>
      <c r="S526" s="230"/>
      <c r="T526" s="229"/>
      <c r="AT526" s="228" t="s">
        <v>117</v>
      </c>
      <c r="AU526" s="228" t="s">
        <v>42</v>
      </c>
      <c r="AV526" s="227" t="s">
        <v>42</v>
      </c>
      <c r="AW526" s="227" t="s">
        <v>19</v>
      </c>
      <c r="AX526" s="227" t="s">
        <v>37</v>
      </c>
      <c r="AY526" s="228" t="s">
        <v>108</v>
      </c>
    </row>
    <row r="527" spans="2:65" s="227" customFormat="1" x14ac:dyDescent="0.3">
      <c r="B527" s="232"/>
      <c r="D527" s="236" t="s">
        <v>117</v>
      </c>
      <c r="E527" s="228" t="s">
        <v>1</v>
      </c>
      <c r="F527" s="235" t="s">
        <v>617</v>
      </c>
      <c r="H527" s="234">
        <v>0.99</v>
      </c>
      <c r="I527" s="233"/>
      <c r="L527" s="232"/>
      <c r="M527" s="231"/>
      <c r="N527" s="230"/>
      <c r="O527" s="230"/>
      <c r="P527" s="230"/>
      <c r="Q527" s="230"/>
      <c r="R527" s="230"/>
      <c r="S527" s="230"/>
      <c r="T527" s="229"/>
      <c r="AT527" s="228" t="s">
        <v>117</v>
      </c>
      <c r="AU527" s="228" t="s">
        <v>42</v>
      </c>
      <c r="AV527" s="227" t="s">
        <v>42</v>
      </c>
      <c r="AW527" s="227" t="s">
        <v>19</v>
      </c>
      <c r="AX527" s="227" t="s">
        <v>37</v>
      </c>
      <c r="AY527" s="228" t="s">
        <v>108</v>
      </c>
    </row>
    <row r="528" spans="2:65" s="227" customFormat="1" x14ac:dyDescent="0.3">
      <c r="B528" s="232"/>
      <c r="D528" s="236" t="s">
        <v>117</v>
      </c>
      <c r="E528" s="228" t="s">
        <v>1</v>
      </c>
      <c r="F528" s="235" t="s">
        <v>618</v>
      </c>
      <c r="H528" s="234">
        <v>3.54</v>
      </c>
      <c r="I528" s="233"/>
      <c r="L528" s="232"/>
      <c r="M528" s="231"/>
      <c r="N528" s="230"/>
      <c r="O528" s="230"/>
      <c r="P528" s="230"/>
      <c r="Q528" s="230"/>
      <c r="R528" s="230"/>
      <c r="S528" s="230"/>
      <c r="T528" s="229"/>
      <c r="AT528" s="228" t="s">
        <v>117</v>
      </c>
      <c r="AU528" s="228" t="s">
        <v>42</v>
      </c>
      <c r="AV528" s="227" t="s">
        <v>42</v>
      </c>
      <c r="AW528" s="227" t="s">
        <v>19</v>
      </c>
      <c r="AX528" s="227" t="s">
        <v>37</v>
      </c>
      <c r="AY528" s="228" t="s">
        <v>108</v>
      </c>
    </row>
    <row r="529" spans="2:51" s="227" customFormat="1" x14ac:dyDescent="0.3">
      <c r="B529" s="232"/>
      <c r="D529" s="236" t="s">
        <v>117</v>
      </c>
      <c r="E529" s="228" t="s">
        <v>1</v>
      </c>
      <c r="F529" s="235" t="s">
        <v>619</v>
      </c>
      <c r="H529" s="234">
        <v>12.18</v>
      </c>
      <c r="I529" s="233"/>
      <c r="L529" s="232"/>
      <c r="M529" s="231"/>
      <c r="N529" s="230"/>
      <c r="O529" s="230"/>
      <c r="P529" s="230"/>
      <c r="Q529" s="230"/>
      <c r="R529" s="230"/>
      <c r="S529" s="230"/>
      <c r="T529" s="229"/>
      <c r="AT529" s="228" t="s">
        <v>117</v>
      </c>
      <c r="AU529" s="228" t="s">
        <v>42</v>
      </c>
      <c r="AV529" s="227" t="s">
        <v>42</v>
      </c>
      <c r="AW529" s="227" t="s">
        <v>19</v>
      </c>
      <c r="AX529" s="227" t="s">
        <v>37</v>
      </c>
      <c r="AY529" s="228" t="s">
        <v>108</v>
      </c>
    </row>
    <row r="530" spans="2:51" s="227" customFormat="1" x14ac:dyDescent="0.3">
      <c r="B530" s="232"/>
      <c r="D530" s="236" t="s">
        <v>117</v>
      </c>
      <c r="E530" s="228" t="s">
        <v>1</v>
      </c>
      <c r="F530" s="235" t="s">
        <v>620</v>
      </c>
      <c r="H530" s="234">
        <v>4.41</v>
      </c>
      <c r="I530" s="233"/>
      <c r="L530" s="232"/>
      <c r="M530" s="231"/>
      <c r="N530" s="230"/>
      <c r="O530" s="230"/>
      <c r="P530" s="230"/>
      <c r="Q530" s="230"/>
      <c r="R530" s="230"/>
      <c r="S530" s="230"/>
      <c r="T530" s="229"/>
      <c r="AT530" s="228" t="s">
        <v>117</v>
      </c>
      <c r="AU530" s="228" t="s">
        <v>42</v>
      </c>
      <c r="AV530" s="227" t="s">
        <v>42</v>
      </c>
      <c r="AW530" s="227" t="s">
        <v>19</v>
      </c>
      <c r="AX530" s="227" t="s">
        <v>37</v>
      </c>
      <c r="AY530" s="228" t="s">
        <v>108</v>
      </c>
    </row>
    <row r="531" spans="2:51" s="227" customFormat="1" x14ac:dyDescent="0.3">
      <c r="B531" s="232"/>
      <c r="D531" s="236" t="s">
        <v>117</v>
      </c>
      <c r="E531" s="228" t="s">
        <v>1</v>
      </c>
      <c r="F531" s="235" t="s">
        <v>621</v>
      </c>
      <c r="H531" s="234">
        <v>1.05</v>
      </c>
      <c r="I531" s="233"/>
      <c r="L531" s="232"/>
      <c r="M531" s="231"/>
      <c r="N531" s="230"/>
      <c r="O531" s="230"/>
      <c r="P531" s="230"/>
      <c r="Q531" s="230"/>
      <c r="R531" s="230"/>
      <c r="S531" s="230"/>
      <c r="T531" s="229"/>
      <c r="AT531" s="228" t="s">
        <v>117</v>
      </c>
      <c r="AU531" s="228" t="s">
        <v>42</v>
      </c>
      <c r="AV531" s="227" t="s">
        <v>42</v>
      </c>
      <c r="AW531" s="227" t="s">
        <v>19</v>
      </c>
      <c r="AX531" s="227" t="s">
        <v>37</v>
      </c>
      <c r="AY531" s="228" t="s">
        <v>108</v>
      </c>
    </row>
    <row r="532" spans="2:51" s="227" customFormat="1" x14ac:dyDescent="0.3">
      <c r="B532" s="232"/>
      <c r="D532" s="236" t="s">
        <v>117</v>
      </c>
      <c r="E532" s="228" t="s">
        <v>1</v>
      </c>
      <c r="F532" s="235" t="s">
        <v>622</v>
      </c>
      <c r="H532" s="234">
        <v>2.52</v>
      </c>
      <c r="I532" s="233"/>
      <c r="L532" s="232"/>
      <c r="M532" s="231"/>
      <c r="N532" s="230"/>
      <c r="O532" s="230"/>
      <c r="P532" s="230"/>
      <c r="Q532" s="230"/>
      <c r="R532" s="230"/>
      <c r="S532" s="230"/>
      <c r="T532" s="229"/>
      <c r="AT532" s="228" t="s">
        <v>117</v>
      </c>
      <c r="AU532" s="228" t="s">
        <v>42</v>
      </c>
      <c r="AV532" s="227" t="s">
        <v>42</v>
      </c>
      <c r="AW532" s="227" t="s">
        <v>19</v>
      </c>
      <c r="AX532" s="227" t="s">
        <v>37</v>
      </c>
      <c r="AY532" s="228" t="s">
        <v>108</v>
      </c>
    </row>
    <row r="533" spans="2:51" s="227" customFormat="1" x14ac:dyDescent="0.3">
      <c r="B533" s="232"/>
      <c r="D533" s="236" t="s">
        <v>117</v>
      </c>
      <c r="E533" s="228" t="s">
        <v>1</v>
      </c>
      <c r="F533" s="235" t="s">
        <v>623</v>
      </c>
      <c r="H533" s="234">
        <v>3.48</v>
      </c>
      <c r="I533" s="233"/>
      <c r="L533" s="232"/>
      <c r="M533" s="231"/>
      <c r="N533" s="230"/>
      <c r="O533" s="230"/>
      <c r="P533" s="230"/>
      <c r="Q533" s="230"/>
      <c r="R533" s="230"/>
      <c r="S533" s="230"/>
      <c r="T533" s="229"/>
      <c r="AT533" s="228" t="s">
        <v>117</v>
      </c>
      <c r="AU533" s="228" t="s">
        <v>42</v>
      </c>
      <c r="AV533" s="227" t="s">
        <v>42</v>
      </c>
      <c r="AW533" s="227" t="s">
        <v>19</v>
      </c>
      <c r="AX533" s="227" t="s">
        <v>37</v>
      </c>
      <c r="AY533" s="228" t="s">
        <v>108</v>
      </c>
    </row>
    <row r="534" spans="2:51" s="227" customFormat="1" x14ac:dyDescent="0.3">
      <c r="B534" s="232"/>
      <c r="D534" s="236" t="s">
        <v>117</v>
      </c>
      <c r="E534" s="228" t="s">
        <v>1</v>
      </c>
      <c r="F534" s="235" t="s">
        <v>624</v>
      </c>
      <c r="H534" s="234">
        <v>6.45</v>
      </c>
      <c r="I534" s="233"/>
      <c r="L534" s="232"/>
      <c r="M534" s="231"/>
      <c r="N534" s="230"/>
      <c r="O534" s="230"/>
      <c r="P534" s="230"/>
      <c r="Q534" s="230"/>
      <c r="R534" s="230"/>
      <c r="S534" s="230"/>
      <c r="T534" s="229"/>
      <c r="AT534" s="228" t="s">
        <v>117</v>
      </c>
      <c r="AU534" s="228" t="s">
        <v>42</v>
      </c>
      <c r="AV534" s="227" t="s">
        <v>42</v>
      </c>
      <c r="AW534" s="227" t="s">
        <v>19</v>
      </c>
      <c r="AX534" s="227" t="s">
        <v>37</v>
      </c>
      <c r="AY534" s="228" t="s">
        <v>108</v>
      </c>
    </row>
    <row r="535" spans="2:51" s="227" customFormat="1" x14ac:dyDescent="0.3">
      <c r="B535" s="232"/>
      <c r="D535" s="236" t="s">
        <v>117</v>
      </c>
      <c r="E535" s="228" t="s">
        <v>1</v>
      </c>
      <c r="F535" s="235" t="s">
        <v>625</v>
      </c>
      <c r="H535" s="234">
        <v>7.56</v>
      </c>
      <c r="I535" s="233"/>
      <c r="L535" s="232"/>
      <c r="M535" s="231"/>
      <c r="N535" s="230"/>
      <c r="O535" s="230"/>
      <c r="P535" s="230"/>
      <c r="Q535" s="230"/>
      <c r="R535" s="230"/>
      <c r="S535" s="230"/>
      <c r="T535" s="229"/>
      <c r="AT535" s="228" t="s">
        <v>117</v>
      </c>
      <c r="AU535" s="228" t="s">
        <v>42</v>
      </c>
      <c r="AV535" s="227" t="s">
        <v>42</v>
      </c>
      <c r="AW535" s="227" t="s">
        <v>19</v>
      </c>
      <c r="AX535" s="227" t="s">
        <v>37</v>
      </c>
      <c r="AY535" s="228" t="s">
        <v>108</v>
      </c>
    </row>
    <row r="536" spans="2:51" s="227" customFormat="1" x14ac:dyDescent="0.3">
      <c r="B536" s="232"/>
      <c r="D536" s="236" t="s">
        <v>117</v>
      </c>
      <c r="E536" s="228" t="s">
        <v>1</v>
      </c>
      <c r="F536" s="235" t="s">
        <v>626</v>
      </c>
      <c r="H536" s="234">
        <v>1.59</v>
      </c>
      <c r="I536" s="233"/>
      <c r="L536" s="232"/>
      <c r="M536" s="231"/>
      <c r="N536" s="230"/>
      <c r="O536" s="230"/>
      <c r="P536" s="230"/>
      <c r="Q536" s="230"/>
      <c r="R536" s="230"/>
      <c r="S536" s="230"/>
      <c r="T536" s="229"/>
      <c r="AT536" s="228" t="s">
        <v>117</v>
      </c>
      <c r="AU536" s="228" t="s">
        <v>42</v>
      </c>
      <c r="AV536" s="227" t="s">
        <v>42</v>
      </c>
      <c r="AW536" s="227" t="s">
        <v>19</v>
      </c>
      <c r="AX536" s="227" t="s">
        <v>37</v>
      </c>
      <c r="AY536" s="228" t="s">
        <v>108</v>
      </c>
    </row>
    <row r="537" spans="2:51" s="227" customFormat="1" x14ac:dyDescent="0.3">
      <c r="B537" s="232"/>
      <c r="D537" s="236" t="s">
        <v>117</v>
      </c>
      <c r="E537" s="228" t="s">
        <v>1</v>
      </c>
      <c r="F537" s="235" t="s">
        <v>627</v>
      </c>
      <c r="H537" s="234">
        <v>10.050000000000001</v>
      </c>
      <c r="I537" s="233"/>
      <c r="L537" s="232"/>
      <c r="M537" s="231"/>
      <c r="N537" s="230"/>
      <c r="O537" s="230"/>
      <c r="P537" s="230"/>
      <c r="Q537" s="230"/>
      <c r="R537" s="230"/>
      <c r="S537" s="230"/>
      <c r="T537" s="229"/>
      <c r="AT537" s="228" t="s">
        <v>117</v>
      </c>
      <c r="AU537" s="228" t="s">
        <v>42</v>
      </c>
      <c r="AV537" s="227" t="s">
        <v>42</v>
      </c>
      <c r="AW537" s="227" t="s">
        <v>19</v>
      </c>
      <c r="AX537" s="227" t="s">
        <v>37</v>
      </c>
      <c r="AY537" s="228" t="s">
        <v>108</v>
      </c>
    </row>
    <row r="538" spans="2:51" s="227" customFormat="1" x14ac:dyDescent="0.3">
      <c r="B538" s="232"/>
      <c r="D538" s="236" t="s">
        <v>117</v>
      </c>
      <c r="E538" s="228" t="s">
        <v>1</v>
      </c>
      <c r="F538" s="235" t="s">
        <v>628</v>
      </c>
      <c r="H538" s="234">
        <v>9.75</v>
      </c>
      <c r="I538" s="233"/>
      <c r="L538" s="232"/>
      <c r="M538" s="231"/>
      <c r="N538" s="230"/>
      <c r="O538" s="230"/>
      <c r="P538" s="230"/>
      <c r="Q538" s="230"/>
      <c r="R538" s="230"/>
      <c r="S538" s="230"/>
      <c r="T538" s="229"/>
      <c r="AT538" s="228" t="s">
        <v>117</v>
      </c>
      <c r="AU538" s="228" t="s">
        <v>42</v>
      </c>
      <c r="AV538" s="227" t="s">
        <v>42</v>
      </c>
      <c r="AW538" s="227" t="s">
        <v>19</v>
      </c>
      <c r="AX538" s="227" t="s">
        <v>37</v>
      </c>
      <c r="AY538" s="228" t="s">
        <v>108</v>
      </c>
    </row>
    <row r="539" spans="2:51" s="227" customFormat="1" x14ac:dyDescent="0.3">
      <c r="B539" s="232"/>
      <c r="D539" s="236" t="s">
        <v>117</v>
      </c>
      <c r="E539" s="228" t="s">
        <v>1</v>
      </c>
      <c r="F539" s="235" t="s">
        <v>629</v>
      </c>
      <c r="H539" s="234">
        <v>6.66</v>
      </c>
      <c r="I539" s="233"/>
      <c r="L539" s="232"/>
      <c r="M539" s="231"/>
      <c r="N539" s="230"/>
      <c r="O539" s="230"/>
      <c r="P539" s="230"/>
      <c r="Q539" s="230"/>
      <c r="R539" s="230"/>
      <c r="S539" s="230"/>
      <c r="T539" s="229"/>
      <c r="AT539" s="228" t="s">
        <v>117</v>
      </c>
      <c r="AU539" s="228" t="s">
        <v>42</v>
      </c>
      <c r="AV539" s="227" t="s">
        <v>42</v>
      </c>
      <c r="AW539" s="227" t="s">
        <v>19</v>
      </c>
      <c r="AX539" s="227" t="s">
        <v>37</v>
      </c>
      <c r="AY539" s="228" t="s">
        <v>108</v>
      </c>
    </row>
    <row r="540" spans="2:51" s="227" customFormat="1" x14ac:dyDescent="0.3">
      <c r="B540" s="232"/>
      <c r="D540" s="236" t="s">
        <v>117</v>
      </c>
      <c r="E540" s="228" t="s">
        <v>1</v>
      </c>
      <c r="F540" s="235" t="s">
        <v>630</v>
      </c>
      <c r="H540" s="234">
        <v>6.09</v>
      </c>
      <c r="I540" s="233"/>
      <c r="L540" s="232"/>
      <c r="M540" s="231"/>
      <c r="N540" s="230"/>
      <c r="O540" s="230"/>
      <c r="P540" s="230"/>
      <c r="Q540" s="230"/>
      <c r="R540" s="230"/>
      <c r="S540" s="230"/>
      <c r="T540" s="229"/>
      <c r="AT540" s="228" t="s">
        <v>117</v>
      </c>
      <c r="AU540" s="228" t="s">
        <v>42</v>
      </c>
      <c r="AV540" s="227" t="s">
        <v>42</v>
      </c>
      <c r="AW540" s="227" t="s">
        <v>19</v>
      </c>
      <c r="AX540" s="227" t="s">
        <v>37</v>
      </c>
      <c r="AY540" s="228" t="s">
        <v>108</v>
      </c>
    </row>
    <row r="541" spans="2:51" s="227" customFormat="1" x14ac:dyDescent="0.3">
      <c r="B541" s="232"/>
      <c r="D541" s="236" t="s">
        <v>117</v>
      </c>
      <c r="E541" s="228" t="s">
        <v>1</v>
      </c>
      <c r="F541" s="235" t="s">
        <v>631</v>
      </c>
      <c r="H541" s="234">
        <v>10.26</v>
      </c>
      <c r="I541" s="233"/>
      <c r="L541" s="232"/>
      <c r="M541" s="231"/>
      <c r="N541" s="230"/>
      <c r="O541" s="230"/>
      <c r="P541" s="230"/>
      <c r="Q541" s="230"/>
      <c r="R541" s="230"/>
      <c r="S541" s="230"/>
      <c r="T541" s="229"/>
      <c r="AT541" s="228" t="s">
        <v>117</v>
      </c>
      <c r="AU541" s="228" t="s">
        <v>42</v>
      </c>
      <c r="AV541" s="227" t="s">
        <v>42</v>
      </c>
      <c r="AW541" s="227" t="s">
        <v>19</v>
      </c>
      <c r="AX541" s="227" t="s">
        <v>37</v>
      </c>
      <c r="AY541" s="228" t="s">
        <v>108</v>
      </c>
    </row>
    <row r="542" spans="2:51" s="227" customFormat="1" x14ac:dyDescent="0.3">
      <c r="B542" s="232"/>
      <c r="D542" s="236" t="s">
        <v>117</v>
      </c>
      <c r="E542" s="228" t="s">
        <v>1</v>
      </c>
      <c r="F542" s="235" t="s">
        <v>632</v>
      </c>
      <c r="H542" s="234">
        <v>11.1</v>
      </c>
      <c r="I542" s="233"/>
      <c r="L542" s="232"/>
      <c r="M542" s="231"/>
      <c r="N542" s="230"/>
      <c r="O542" s="230"/>
      <c r="P542" s="230"/>
      <c r="Q542" s="230"/>
      <c r="R542" s="230"/>
      <c r="S542" s="230"/>
      <c r="T542" s="229"/>
      <c r="AT542" s="228" t="s">
        <v>117</v>
      </c>
      <c r="AU542" s="228" t="s">
        <v>42</v>
      </c>
      <c r="AV542" s="227" t="s">
        <v>42</v>
      </c>
      <c r="AW542" s="227" t="s">
        <v>19</v>
      </c>
      <c r="AX542" s="227" t="s">
        <v>37</v>
      </c>
      <c r="AY542" s="228" t="s">
        <v>108</v>
      </c>
    </row>
    <row r="543" spans="2:51" s="227" customFormat="1" x14ac:dyDescent="0.3">
      <c r="B543" s="232"/>
      <c r="D543" s="236" t="s">
        <v>117</v>
      </c>
      <c r="E543" s="228" t="s">
        <v>1</v>
      </c>
      <c r="F543" s="235" t="s">
        <v>633</v>
      </c>
      <c r="H543" s="234">
        <v>8.4600000000000009</v>
      </c>
      <c r="I543" s="233"/>
      <c r="L543" s="232"/>
      <c r="M543" s="231"/>
      <c r="N543" s="230"/>
      <c r="O543" s="230"/>
      <c r="P543" s="230"/>
      <c r="Q543" s="230"/>
      <c r="R543" s="230"/>
      <c r="S543" s="230"/>
      <c r="T543" s="229"/>
      <c r="AT543" s="228" t="s">
        <v>117</v>
      </c>
      <c r="AU543" s="228" t="s">
        <v>42</v>
      </c>
      <c r="AV543" s="227" t="s">
        <v>42</v>
      </c>
      <c r="AW543" s="227" t="s">
        <v>19</v>
      </c>
      <c r="AX543" s="227" t="s">
        <v>37</v>
      </c>
      <c r="AY543" s="228" t="s">
        <v>108</v>
      </c>
    </row>
    <row r="544" spans="2:51" s="227" customFormat="1" x14ac:dyDescent="0.3">
      <c r="B544" s="232"/>
      <c r="D544" s="236" t="s">
        <v>117</v>
      </c>
      <c r="E544" s="228" t="s">
        <v>1</v>
      </c>
      <c r="F544" s="235" t="s">
        <v>634</v>
      </c>
      <c r="H544" s="234">
        <v>3.36</v>
      </c>
      <c r="I544" s="233"/>
      <c r="L544" s="232"/>
      <c r="M544" s="231"/>
      <c r="N544" s="230"/>
      <c r="O544" s="230"/>
      <c r="P544" s="230"/>
      <c r="Q544" s="230"/>
      <c r="R544" s="230"/>
      <c r="S544" s="230"/>
      <c r="T544" s="229"/>
      <c r="AT544" s="228" t="s">
        <v>117</v>
      </c>
      <c r="AU544" s="228" t="s">
        <v>42</v>
      </c>
      <c r="AV544" s="227" t="s">
        <v>42</v>
      </c>
      <c r="AW544" s="227" t="s">
        <v>19</v>
      </c>
      <c r="AX544" s="227" t="s">
        <v>37</v>
      </c>
      <c r="AY544" s="228" t="s">
        <v>108</v>
      </c>
    </row>
    <row r="545" spans="2:65" s="227" customFormat="1" x14ac:dyDescent="0.3">
      <c r="B545" s="232"/>
      <c r="D545" s="236" t="s">
        <v>117</v>
      </c>
      <c r="E545" s="228" t="s">
        <v>1</v>
      </c>
      <c r="F545" s="235" t="s">
        <v>635</v>
      </c>
      <c r="H545" s="234">
        <v>6.72</v>
      </c>
      <c r="I545" s="233"/>
      <c r="L545" s="232"/>
      <c r="M545" s="231"/>
      <c r="N545" s="230"/>
      <c r="O545" s="230"/>
      <c r="P545" s="230"/>
      <c r="Q545" s="230"/>
      <c r="R545" s="230"/>
      <c r="S545" s="230"/>
      <c r="T545" s="229"/>
      <c r="AT545" s="228" t="s">
        <v>117</v>
      </c>
      <c r="AU545" s="228" t="s">
        <v>42</v>
      </c>
      <c r="AV545" s="227" t="s">
        <v>42</v>
      </c>
      <c r="AW545" s="227" t="s">
        <v>19</v>
      </c>
      <c r="AX545" s="227" t="s">
        <v>37</v>
      </c>
      <c r="AY545" s="228" t="s">
        <v>108</v>
      </c>
    </row>
    <row r="546" spans="2:65" s="227" customFormat="1" x14ac:dyDescent="0.3">
      <c r="B546" s="232"/>
      <c r="D546" s="236" t="s">
        <v>117</v>
      </c>
      <c r="E546" s="228" t="s">
        <v>1</v>
      </c>
      <c r="F546" s="235" t="s">
        <v>636</v>
      </c>
      <c r="H546" s="234">
        <v>5.67</v>
      </c>
      <c r="I546" s="233"/>
      <c r="L546" s="232"/>
      <c r="M546" s="231"/>
      <c r="N546" s="230"/>
      <c r="O546" s="230"/>
      <c r="P546" s="230"/>
      <c r="Q546" s="230"/>
      <c r="R546" s="230"/>
      <c r="S546" s="230"/>
      <c r="T546" s="229"/>
      <c r="AT546" s="228" t="s">
        <v>117</v>
      </c>
      <c r="AU546" s="228" t="s">
        <v>42</v>
      </c>
      <c r="AV546" s="227" t="s">
        <v>42</v>
      </c>
      <c r="AW546" s="227" t="s">
        <v>19</v>
      </c>
      <c r="AX546" s="227" t="s">
        <v>37</v>
      </c>
      <c r="AY546" s="228" t="s">
        <v>108</v>
      </c>
    </row>
    <row r="547" spans="2:65" s="227" customFormat="1" x14ac:dyDescent="0.3">
      <c r="B547" s="232"/>
      <c r="D547" s="236" t="s">
        <v>117</v>
      </c>
      <c r="E547" s="228" t="s">
        <v>1</v>
      </c>
      <c r="F547" s="235" t="s">
        <v>637</v>
      </c>
      <c r="H547" s="234">
        <v>6.39</v>
      </c>
      <c r="I547" s="233"/>
      <c r="L547" s="232"/>
      <c r="M547" s="231"/>
      <c r="N547" s="230"/>
      <c r="O547" s="230"/>
      <c r="P547" s="230"/>
      <c r="Q547" s="230"/>
      <c r="R547" s="230"/>
      <c r="S547" s="230"/>
      <c r="T547" s="229"/>
      <c r="AT547" s="228" t="s">
        <v>117</v>
      </c>
      <c r="AU547" s="228" t="s">
        <v>42</v>
      </c>
      <c r="AV547" s="227" t="s">
        <v>42</v>
      </c>
      <c r="AW547" s="227" t="s">
        <v>19</v>
      </c>
      <c r="AX547" s="227" t="s">
        <v>37</v>
      </c>
      <c r="AY547" s="228" t="s">
        <v>108</v>
      </c>
    </row>
    <row r="548" spans="2:65" s="227" customFormat="1" x14ac:dyDescent="0.3">
      <c r="B548" s="232"/>
      <c r="D548" s="236" t="s">
        <v>117</v>
      </c>
      <c r="E548" s="228" t="s">
        <v>1</v>
      </c>
      <c r="F548" s="235" t="s">
        <v>638</v>
      </c>
      <c r="H548" s="234">
        <v>25.35</v>
      </c>
      <c r="I548" s="233"/>
      <c r="L548" s="232"/>
      <c r="M548" s="231"/>
      <c r="N548" s="230"/>
      <c r="O548" s="230"/>
      <c r="P548" s="230"/>
      <c r="Q548" s="230"/>
      <c r="R548" s="230"/>
      <c r="S548" s="230"/>
      <c r="T548" s="229"/>
      <c r="AT548" s="228" t="s">
        <v>117</v>
      </c>
      <c r="AU548" s="228" t="s">
        <v>42</v>
      </c>
      <c r="AV548" s="227" t="s">
        <v>42</v>
      </c>
      <c r="AW548" s="227" t="s">
        <v>19</v>
      </c>
      <c r="AX548" s="227" t="s">
        <v>37</v>
      </c>
      <c r="AY548" s="228" t="s">
        <v>108</v>
      </c>
    </row>
    <row r="549" spans="2:65" s="227" customFormat="1" x14ac:dyDescent="0.3">
      <c r="B549" s="232"/>
      <c r="D549" s="240" t="s">
        <v>117</v>
      </c>
      <c r="F549" s="238" t="s">
        <v>646</v>
      </c>
      <c r="H549" s="237">
        <v>214.685</v>
      </c>
      <c r="I549" s="233"/>
      <c r="L549" s="232"/>
      <c r="M549" s="231"/>
      <c r="N549" s="230"/>
      <c r="O549" s="230"/>
      <c r="P549" s="230"/>
      <c r="Q549" s="230"/>
      <c r="R549" s="230"/>
      <c r="S549" s="230"/>
      <c r="T549" s="229"/>
      <c r="AT549" s="228" t="s">
        <v>117</v>
      </c>
      <c r="AU549" s="228" t="s">
        <v>42</v>
      </c>
      <c r="AV549" s="227" t="s">
        <v>42</v>
      </c>
      <c r="AW549" s="227" t="s">
        <v>2</v>
      </c>
      <c r="AX549" s="227" t="s">
        <v>38</v>
      </c>
      <c r="AY549" s="228" t="s">
        <v>108</v>
      </c>
    </row>
    <row r="550" spans="2:65" s="188" customFormat="1" ht="22.5" customHeight="1" x14ac:dyDescent="0.3">
      <c r="B550" s="207"/>
      <c r="C550" s="206" t="s">
        <v>647</v>
      </c>
      <c r="D550" s="206" t="s">
        <v>110</v>
      </c>
      <c r="E550" s="205" t="s">
        <v>648</v>
      </c>
      <c r="F550" s="200" t="s">
        <v>649</v>
      </c>
      <c r="G550" s="204" t="s">
        <v>113</v>
      </c>
      <c r="H550" s="203">
        <v>227.25399999999999</v>
      </c>
      <c r="I550" s="202"/>
      <c r="J550" s="201">
        <f>ROUND(I550*H550,2)</f>
        <v>0</v>
      </c>
      <c r="K550" s="200" t="s">
        <v>114</v>
      </c>
      <c r="L550" s="189"/>
      <c r="M550" s="199" t="s">
        <v>1</v>
      </c>
      <c r="N550" s="224" t="s">
        <v>26</v>
      </c>
      <c r="O550" s="223"/>
      <c r="P550" s="222">
        <f>O550*H550</f>
        <v>0</v>
      </c>
      <c r="Q550" s="222">
        <v>8.3199999999999993E-3</v>
      </c>
      <c r="R550" s="222">
        <f>Q550*H550</f>
        <v>1.8907532799999998</v>
      </c>
      <c r="S550" s="222">
        <v>0</v>
      </c>
      <c r="T550" s="221">
        <f>S550*H550</f>
        <v>0</v>
      </c>
      <c r="AR550" s="193" t="s">
        <v>115</v>
      </c>
      <c r="AT550" s="193" t="s">
        <v>110</v>
      </c>
      <c r="AU550" s="193" t="s">
        <v>42</v>
      </c>
      <c r="AY550" s="193" t="s">
        <v>108</v>
      </c>
      <c r="BE550" s="194">
        <f>IF(N550="základní",J550,0)</f>
        <v>0</v>
      </c>
      <c r="BF550" s="194">
        <f>IF(N550="snížená",J550,0)</f>
        <v>0</v>
      </c>
      <c r="BG550" s="194">
        <f>IF(N550="zákl. přenesená",J550,0)</f>
        <v>0</v>
      </c>
      <c r="BH550" s="194">
        <f>IF(N550="sníž. přenesená",J550,0)</f>
        <v>0</v>
      </c>
      <c r="BI550" s="194">
        <f>IF(N550="nulová",J550,0)</f>
        <v>0</v>
      </c>
      <c r="BJ550" s="193" t="s">
        <v>38</v>
      </c>
      <c r="BK550" s="194">
        <f>ROUND(I550*H550,2)</f>
        <v>0</v>
      </c>
      <c r="BL550" s="193" t="s">
        <v>115</v>
      </c>
      <c r="BM550" s="193" t="s">
        <v>650</v>
      </c>
    </row>
    <row r="551" spans="2:65" s="257" customFormat="1" x14ac:dyDescent="0.3">
      <c r="B551" s="262"/>
      <c r="D551" s="236" t="s">
        <v>117</v>
      </c>
      <c r="E551" s="258" t="s">
        <v>1</v>
      </c>
      <c r="F551" s="264" t="s">
        <v>368</v>
      </c>
      <c r="H551" s="258" t="s">
        <v>1</v>
      </c>
      <c r="I551" s="263"/>
      <c r="L551" s="262"/>
      <c r="M551" s="261"/>
      <c r="N551" s="260"/>
      <c r="O551" s="260"/>
      <c r="P551" s="260"/>
      <c r="Q551" s="260"/>
      <c r="R551" s="260"/>
      <c r="S551" s="260"/>
      <c r="T551" s="259"/>
      <c r="AT551" s="258" t="s">
        <v>117</v>
      </c>
      <c r="AU551" s="258" t="s">
        <v>42</v>
      </c>
      <c r="AV551" s="257" t="s">
        <v>38</v>
      </c>
      <c r="AW551" s="257" t="s">
        <v>19</v>
      </c>
      <c r="AX551" s="257" t="s">
        <v>37</v>
      </c>
      <c r="AY551" s="258" t="s">
        <v>108</v>
      </c>
    </row>
    <row r="552" spans="2:65" s="227" customFormat="1" ht="27" x14ac:dyDescent="0.3">
      <c r="B552" s="232"/>
      <c r="D552" s="236" t="s">
        <v>117</v>
      </c>
      <c r="E552" s="228" t="s">
        <v>1</v>
      </c>
      <c r="F552" s="235" t="s">
        <v>651</v>
      </c>
      <c r="H552" s="234">
        <v>209.946</v>
      </c>
      <c r="I552" s="233"/>
      <c r="L552" s="232"/>
      <c r="M552" s="231"/>
      <c r="N552" s="230"/>
      <c r="O552" s="230"/>
      <c r="P552" s="230"/>
      <c r="Q552" s="230"/>
      <c r="R552" s="230"/>
      <c r="S552" s="230"/>
      <c r="T552" s="229"/>
      <c r="AT552" s="228" t="s">
        <v>117</v>
      </c>
      <c r="AU552" s="228" t="s">
        <v>42</v>
      </c>
      <c r="AV552" s="227" t="s">
        <v>42</v>
      </c>
      <c r="AW552" s="227" t="s">
        <v>19</v>
      </c>
      <c r="AX552" s="227" t="s">
        <v>37</v>
      </c>
      <c r="AY552" s="228" t="s">
        <v>108</v>
      </c>
    </row>
    <row r="553" spans="2:65" s="227" customFormat="1" x14ac:dyDescent="0.3">
      <c r="B553" s="232"/>
      <c r="D553" s="236" t="s">
        <v>117</v>
      </c>
      <c r="E553" s="228" t="s">
        <v>1</v>
      </c>
      <c r="F553" s="235" t="s">
        <v>652</v>
      </c>
      <c r="H553" s="234">
        <v>27.465</v>
      </c>
      <c r="I553" s="233"/>
      <c r="L553" s="232"/>
      <c r="M553" s="231"/>
      <c r="N553" s="230"/>
      <c r="O553" s="230"/>
      <c r="P553" s="230"/>
      <c r="Q553" s="230"/>
      <c r="R553" s="230"/>
      <c r="S553" s="230"/>
      <c r="T553" s="229"/>
      <c r="AT553" s="228" t="s">
        <v>117</v>
      </c>
      <c r="AU553" s="228" t="s">
        <v>42</v>
      </c>
      <c r="AV553" s="227" t="s">
        <v>42</v>
      </c>
      <c r="AW553" s="227" t="s">
        <v>19</v>
      </c>
      <c r="AX553" s="227" t="s">
        <v>37</v>
      </c>
      <c r="AY553" s="228" t="s">
        <v>108</v>
      </c>
    </row>
    <row r="554" spans="2:65" s="227" customFormat="1" ht="40.5" x14ac:dyDescent="0.3">
      <c r="B554" s="232"/>
      <c r="D554" s="236" t="s">
        <v>117</v>
      </c>
      <c r="E554" s="228" t="s">
        <v>1</v>
      </c>
      <c r="F554" s="235" t="s">
        <v>653</v>
      </c>
      <c r="H554" s="234">
        <v>-8.4600000000000009</v>
      </c>
      <c r="I554" s="233"/>
      <c r="L554" s="232"/>
      <c r="M554" s="231"/>
      <c r="N554" s="230"/>
      <c r="O554" s="230"/>
      <c r="P554" s="230"/>
      <c r="Q554" s="230"/>
      <c r="R554" s="230"/>
      <c r="S554" s="230"/>
      <c r="T554" s="229"/>
      <c r="AT554" s="228" t="s">
        <v>117</v>
      </c>
      <c r="AU554" s="228" t="s">
        <v>42</v>
      </c>
      <c r="AV554" s="227" t="s">
        <v>42</v>
      </c>
      <c r="AW554" s="227" t="s">
        <v>19</v>
      </c>
      <c r="AX554" s="227" t="s">
        <v>37</v>
      </c>
      <c r="AY554" s="228" t="s">
        <v>108</v>
      </c>
    </row>
    <row r="555" spans="2:65" s="227" customFormat="1" x14ac:dyDescent="0.3">
      <c r="B555" s="232"/>
      <c r="D555" s="240" t="s">
        <v>117</v>
      </c>
      <c r="E555" s="239" t="s">
        <v>1</v>
      </c>
      <c r="F555" s="238" t="s">
        <v>654</v>
      </c>
      <c r="H555" s="237">
        <v>-1.6970000000000001</v>
      </c>
      <c r="I555" s="233"/>
      <c r="L555" s="232"/>
      <c r="M555" s="231"/>
      <c r="N555" s="230"/>
      <c r="O555" s="230"/>
      <c r="P555" s="230"/>
      <c r="Q555" s="230"/>
      <c r="R555" s="230"/>
      <c r="S555" s="230"/>
      <c r="T555" s="229"/>
      <c r="AT555" s="228" t="s">
        <v>117</v>
      </c>
      <c r="AU555" s="228" t="s">
        <v>42</v>
      </c>
      <c r="AV555" s="227" t="s">
        <v>42</v>
      </c>
      <c r="AW555" s="227" t="s">
        <v>19</v>
      </c>
      <c r="AX555" s="227" t="s">
        <v>37</v>
      </c>
      <c r="AY555" s="228" t="s">
        <v>108</v>
      </c>
    </row>
    <row r="556" spans="2:65" s="188" customFormat="1" ht="22.5" customHeight="1" x14ac:dyDescent="0.3">
      <c r="B556" s="207"/>
      <c r="C556" s="252" t="s">
        <v>655</v>
      </c>
      <c r="D556" s="252" t="s">
        <v>213</v>
      </c>
      <c r="E556" s="251" t="s">
        <v>656</v>
      </c>
      <c r="F556" s="246" t="s">
        <v>657</v>
      </c>
      <c r="G556" s="250" t="s">
        <v>113</v>
      </c>
      <c r="H556" s="249">
        <v>243.16200000000001</v>
      </c>
      <c r="I556" s="248"/>
      <c r="J556" s="247">
        <f>ROUND(I556*H556,2)</f>
        <v>0</v>
      </c>
      <c r="K556" s="246" t="s">
        <v>114</v>
      </c>
      <c r="L556" s="245"/>
      <c r="M556" s="244" t="s">
        <v>1</v>
      </c>
      <c r="N556" s="243" t="s">
        <v>26</v>
      </c>
      <c r="O556" s="223"/>
      <c r="P556" s="222">
        <f>O556*H556</f>
        <v>0</v>
      </c>
      <c r="Q556" s="222">
        <v>3.5000000000000001E-3</v>
      </c>
      <c r="R556" s="222">
        <f>Q556*H556</f>
        <v>0.85106700000000002</v>
      </c>
      <c r="S556" s="222">
        <v>0</v>
      </c>
      <c r="T556" s="221">
        <f>S556*H556</f>
        <v>0</v>
      </c>
      <c r="AR556" s="193" t="s">
        <v>158</v>
      </c>
      <c r="AT556" s="193" t="s">
        <v>213</v>
      </c>
      <c r="AU556" s="193" t="s">
        <v>42</v>
      </c>
      <c r="AY556" s="193" t="s">
        <v>108</v>
      </c>
      <c r="BE556" s="194">
        <f>IF(N556="základní",J556,0)</f>
        <v>0</v>
      </c>
      <c r="BF556" s="194">
        <f>IF(N556="snížená",J556,0)</f>
        <v>0</v>
      </c>
      <c r="BG556" s="194">
        <f>IF(N556="zákl. přenesená",J556,0)</f>
        <v>0</v>
      </c>
      <c r="BH556" s="194">
        <f>IF(N556="sníž. přenesená",J556,0)</f>
        <v>0</v>
      </c>
      <c r="BI556" s="194">
        <f>IF(N556="nulová",J556,0)</f>
        <v>0</v>
      </c>
      <c r="BJ556" s="193" t="s">
        <v>38</v>
      </c>
      <c r="BK556" s="194">
        <f>ROUND(I556*H556,2)</f>
        <v>0</v>
      </c>
      <c r="BL556" s="193" t="s">
        <v>115</v>
      </c>
      <c r="BM556" s="193" t="s">
        <v>658</v>
      </c>
    </row>
    <row r="557" spans="2:65" s="188" customFormat="1" ht="27" x14ac:dyDescent="0.3">
      <c r="B557" s="189"/>
      <c r="D557" s="236" t="s">
        <v>315</v>
      </c>
      <c r="F557" s="256" t="s">
        <v>659</v>
      </c>
      <c r="I557" s="255"/>
      <c r="L557" s="189"/>
      <c r="M557" s="254"/>
      <c r="N557" s="223"/>
      <c r="O557" s="223"/>
      <c r="P557" s="223"/>
      <c r="Q557" s="223"/>
      <c r="R557" s="223"/>
      <c r="S557" s="223"/>
      <c r="T557" s="253"/>
      <c r="AT557" s="193" t="s">
        <v>315</v>
      </c>
      <c r="AU557" s="193" t="s">
        <v>42</v>
      </c>
    </row>
    <row r="558" spans="2:65" s="227" customFormat="1" x14ac:dyDescent="0.3">
      <c r="B558" s="232"/>
      <c r="D558" s="240" t="s">
        <v>117</v>
      </c>
      <c r="F558" s="238" t="s">
        <v>660</v>
      </c>
      <c r="H558" s="237">
        <v>243.16200000000001</v>
      </c>
      <c r="I558" s="233"/>
      <c r="L558" s="232"/>
      <c r="M558" s="231"/>
      <c r="N558" s="230"/>
      <c r="O558" s="230"/>
      <c r="P558" s="230"/>
      <c r="Q558" s="230"/>
      <c r="R558" s="230"/>
      <c r="S558" s="230"/>
      <c r="T558" s="229"/>
      <c r="AT558" s="228" t="s">
        <v>117</v>
      </c>
      <c r="AU558" s="228" t="s">
        <v>42</v>
      </c>
      <c r="AV558" s="227" t="s">
        <v>42</v>
      </c>
      <c r="AW558" s="227" t="s">
        <v>2</v>
      </c>
      <c r="AX558" s="227" t="s">
        <v>38</v>
      </c>
      <c r="AY558" s="228" t="s">
        <v>108</v>
      </c>
    </row>
    <row r="559" spans="2:65" s="188" customFormat="1" ht="22.5" customHeight="1" x14ac:dyDescent="0.3">
      <c r="B559" s="207"/>
      <c r="C559" s="206" t="s">
        <v>661</v>
      </c>
      <c r="D559" s="206" t="s">
        <v>110</v>
      </c>
      <c r="E559" s="205" t="s">
        <v>662</v>
      </c>
      <c r="F559" s="200" t="s">
        <v>663</v>
      </c>
      <c r="G559" s="204" t="s">
        <v>113</v>
      </c>
      <c r="H559" s="203">
        <v>109.794</v>
      </c>
      <c r="I559" s="202"/>
      <c r="J559" s="201">
        <f>ROUND(I559*H559,2)</f>
        <v>0</v>
      </c>
      <c r="K559" s="200" t="s">
        <v>114</v>
      </c>
      <c r="L559" s="189"/>
      <c r="M559" s="199" t="s">
        <v>1</v>
      </c>
      <c r="N559" s="224" t="s">
        <v>26</v>
      </c>
      <c r="O559" s="223"/>
      <c r="P559" s="222">
        <f>O559*H559</f>
        <v>0</v>
      </c>
      <c r="Q559" s="222">
        <v>8.5000000000000006E-3</v>
      </c>
      <c r="R559" s="222">
        <f>Q559*H559</f>
        <v>0.933249</v>
      </c>
      <c r="S559" s="222">
        <v>0</v>
      </c>
      <c r="T559" s="221">
        <f>S559*H559</f>
        <v>0</v>
      </c>
      <c r="AR559" s="193" t="s">
        <v>115</v>
      </c>
      <c r="AT559" s="193" t="s">
        <v>110</v>
      </c>
      <c r="AU559" s="193" t="s">
        <v>42</v>
      </c>
      <c r="AY559" s="193" t="s">
        <v>108</v>
      </c>
      <c r="BE559" s="194">
        <f>IF(N559="základní",J559,0)</f>
        <v>0</v>
      </c>
      <c r="BF559" s="194">
        <f>IF(N559="snížená",J559,0)</f>
        <v>0</v>
      </c>
      <c r="BG559" s="194">
        <f>IF(N559="zákl. přenesená",J559,0)</f>
        <v>0</v>
      </c>
      <c r="BH559" s="194">
        <f>IF(N559="sníž. přenesená",J559,0)</f>
        <v>0</v>
      </c>
      <c r="BI559" s="194">
        <f>IF(N559="nulová",J559,0)</f>
        <v>0</v>
      </c>
      <c r="BJ559" s="193" t="s">
        <v>38</v>
      </c>
      <c r="BK559" s="194">
        <f>ROUND(I559*H559,2)</f>
        <v>0</v>
      </c>
      <c r="BL559" s="193" t="s">
        <v>115</v>
      </c>
      <c r="BM559" s="193" t="s">
        <v>664</v>
      </c>
    </row>
    <row r="560" spans="2:65" s="257" customFormat="1" x14ac:dyDescent="0.3">
      <c r="B560" s="262"/>
      <c r="D560" s="236" t="s">
        <v>117</v>
      </c>
      <c r="E560" s="258" t="s">
        <v>1</v>
      </c>
      <c r="F560" s="264" t="s">
        <v>665</v>
      </c>
      <c r="H560" s="258" t="s">
        <v>1</v>
      </c>
      <c r="I560" s="263"/>
      <c r="L560" s="262"/>
      <c r="M560" s="261"/>
      <c r="N560" s="260"/>
      <c r="O560" s="260"/>
      <c r="P560" s="260"/>
      <c r="Q560" s="260"/>
      <c r="R560" s="260"/>
      <c r="S560" s="260"/>
      <c r="T560" s="259"/>
      <c r="AT560" s="258" t="s">
        <v>117</v>
      </c>
      <c r="AU560" s="258" t="s">
        <v>42</v>
      </c>
      <c r="AV560" s="257" t="s">
        <v>38</v>
      </c>
      <c r="AW560" s="257" t="s">
        <v>19</v>
      </c>
      <c r="AX560" s="257" t="s">
        <v>37</v>
      </c>
      <c r="AY560" s="258" t="s">
        <v>108</v>
      </c>
    </row>
    <row r="561" spans="2:65" s="227" customFormat="1" x14ac:dyDescent="0.3">
      <c r="B561" s="232"/>
      <c r="D561" s="240" t="s">
        <v>117</v>
      </c>
      <c r="E561" s="239" t="s">
        <v>1</v>
      </c>
      <c r="F561" s="238" t="s">
        <v>666</v>
      </c>
      <c r="H561" s="237">
        <v>109.794</v>
      </c>
      <c r="I561" s="233"/>
      <c r="L561" s="232"/>
      <c r="M561" s="231"/>
      <c r="N561" s="230"/>
      <c r="O561" s="230"/>
      <c r="P561" s="230"/>
      <c r="Q561" s="230"/>
      <c r="R561" s="230"/>
      <c r="S561" s="230"/>
      <c r="T561" s="229"/>
      <c r="AT561" s="228" t="s">
        <v>117</v>
      </c>
      <c r="AU561" s="228" t="s">
        <v>42</v>
      </c>
      <c r="AV561" s="227" t="s">
        <v>42</v>
      </c>
      <c r="AW561" s="227" t="s">
        <v>19</v>
      </c>
      <c r="AX561" s="227" t="s">
        <v>37</v>
      </c>
      <c r="AY561" s="228" t="s">
        <v>108</v>
      </c>
    </row>
    <row r="562" spans="2:65" s="188" customFormat="1" ht="31.5" customHeight="1" x14ac:dyDescent="0.3">
      <c r="B562" s="207"/>
      <c r="C562" s="252" t="s">
        <v>667</v>
      </c>
      <c r="D562" s="252" t="s">
        <v>213</v>
      </c>
      <c r="E562" s="251" t="s">
        <v>668</v>
      </c>
      <c r="F562" s="246" t="s">
        <v>669</v>
      </c>
      <c r="G562" s="250" t="s">
        <v>113</v>
      </c>
      <c r="H562" s="249">
        <v>117.48</v>
      </c>
      <c r="I562" s="248"/>
      <c r="J562" s="247">
        <f>ROUND(I562*H562,2)</f>
        <v>0</v>
      </c>
      <c r="K562" s="246" t="s">
        <v>114</v>
      </c>
      <c r="L562" s="245"/>
      <c r="M562" s="244" t="s">
        <v>1</v>
      </c>
      <c r="N562" s="243" t="s">
        <v>26</v>
      </c>
      <c r="O562" s="223"/>
      <c r="P562" s="222">
        <f>O562*H562</f>
        <v>0</v>
      </c>
      <c r="Q562" s="222">
        <v>2.0999999999999999E-3</v>
      </c>
      <c r="R562" s="222">
        <f>Q562*H562</f>
        <v>0.24670799999999998</v>
      </c>
      <c r="S562" s="222">
        <v>0</v>
      </c>
      <c r="T562" s="221">
        <f>S562*H562</f>
        <v>0</v>
      </c>
      <c r="AR562" s="193" t="s">
        <v>158</v>
      </c>
      <c r="AT562" s="193" t="s">
        <v>213</v>
      </c>
      <c r="AU562" s="193" t="s">
        <v>42</v>
      </c>
      <c r="AY562" s="193" t="s">
        <v>108</v>
      </c>
      <c r="BE562" s="194">
        <f>IF(N562="základní",J562,0)</f>
        <v>0</v>
      </c>
      <c r="BF562" s="194">
        <f>IF(N562="snížená",J562,0)</f>
        <v>0</v>
      </c>
      <c r="BG562" s="194">
        <f>IF(N562="zákl. přenesená",J562,0)</f>
        <v>0</v>
      </c>
      <c r="BH562" s="194">
        <f>IF(N562="sníž. přenesená",J562,0)</f>
        <v>0</v>
      </c>
      <c r="BI562" s="194">
        <f>IF(N562="nulová",J562,0)</f>
        <v>0</v>
      </c>
      <c r="BJ562" s="193" t="s">
        <v>38</v>
      </c>
      <c r="BK562" s="194">
        <f>ROUND(I562*H562,2)</f>
        <v>0</v>
      </c>
      <c r="BL562" s="193" t="s">
        <v>115</v>
      </c>
      <c r="BM562" s="193" t="s">
        <v>670</v>
      </c>
    </row>
    <row r="563" spans="2:65" s="188" customFormat="1" ht="27" x14ac:dyDescent="0.3">
      <c r="B563" s="189"/>
      <c r="D563" s="236" t="s">
        <v>315</v>
      </c>
      <c r="F563" s="256" t="s">
        <v>645</v>
      </c>
      <c r="I563" s="255"/>
      <c r="L563" s="189"/>
      <c r="M563" s="254"/>
      <c r="N563" s="223"/>
      <c r="O563" s="223"/>
      <c r="P563" s="223"/>
      <c r="Q563" s="223"/>
      <c r="R563" s="223"/>
      <c r="S563" s="223"/>
      <c r="T563" s="253"/>
      <c r="AT563" s="193" t="s">
        <v>315</v>
      </c>
      <c r="AU563" s="193" t="s">
        <v>42</v>
      </c>
    </row>
    <row r="564" spans="2:65" s="227" customFormat="1" x14ac:dyDescent="0.3">
      <c r="B564" s="232"/>
      <c r="D564" s="240" t="s">
        <v>117</v>
      </c>
      <c r="F564" s="238" t="s">
        <v>671</v>
      </c>
      <c r="H564" s="237">
        <v>117.48</v>
      </c>
      <c r="I564" s="233"/>
      <c r="L564" s="232"/>
      <c r="M564" s="231"/>
      <c r="N564" s="230"/>
      <c r="O564" s="230"/>
      <c r="P564" s="230"/>
      <c r="Q564" s="230"/>
      <c r="R564" s="230"/>
      <c r="S564" s="230"/>
      <c r="T564" s="229"/>
      <c r="AT564" s="228" t="s">
        <v>117</v>
      </c>
      <c r="AU564" s="228" t="s">
        <v>42</v>
      </c>
      <c r="AV564" s="227" t="s">
        <v>42</v>
      </c>
      <c r="AW564" s="227" t="s">
        <v>2</v>
      </c>
      <c r="AX564" s="227" t="s">
        <v>38</v>
      </c>
      <c r="AY564" s="228" t="s">
        <v>108</v>
      </c>
    </row>
    <row r="565" spans="2:65" s="188" customFormat="1" ht="22.5" customHeight="1" x14ac:dyDescent="0.3">
      <c r="B565" s="207"/>
      <c r="C565" s="206" t="s">
        <v>672</v>
      </c>
      <c r="D565" s="206" t="s">
        <v>110</v>
      </c>
      <c r="E565" s="205" t="s">
        <v>673</v>
      </c>
      <c r="F565" s="200" t="s">
        <v>674</v>
      </c>
      <c r="G565" s="204" t="s">
        <v>113</v>
      </c>
      <c r="H565" s="203">
        <v>759.59699999999998</v>
      </c>
      <c r="I565" s="202"/>
      <c r="J565" s="201">
        <f>ROUND(I565*H565,2)</f>
        <v>0</v>
      </c>
      <c r="K565" s="200" t="s">
        <v>114</v>
      </c>
      <c r="L565" s="189"/>
      <c r="M565" s="199" t="s">
        <v>1</v>
      </c>
      <c r="N565" s="224" t="s">
        <v>26</v>
      </c>
      <c r="O565" s="223"/>
      <c r="P565" s="222">
        <f>O565*H565</f>
        <v>0</v>
      </c>
      <c r="Q565" s="222">
        <v>8.5000000000000006E-3</v>
      </c>
      <c r="R565" s="222">
        <f>Q565*H565</f>
        <v>6.4565745000000003</v>
      </c>
      <c r="S565" s="222">
        <v>0</v>
      </c>
      <c r="T565" s="221">
        <f>S565*H565</f>
        <v>0</v>
      </c>
      <c r="AR565" s="193" t="s">
        <v>115</v>
      </c>
      <c r="AT565" s="193" t="s">
        <v>110</v>
      </c>
      <c r="AU565" s="193" t="s">
        <v>42</v>
      </c>
      <c r="AY565" s="193" t="s">
        <v>108</v>
      </c>
      <c r="BE565" s="194">
        <f>IF(N565="základní",J565,0)</f>
        <v>0</v>
      </c>
      <c r="BF565" s="194">
        <f>IF(N565="snížená",J565,0)</f>
        <v>0</v>
      </c>
      <c r="BG565" s="194">
        <f>IF(N565="zákl. přenesená",J565,0)</f>
        <v>0</v>
      </c>
      <c r="BH565" s="194">
        <f>IF(N565="sníž. přenesená",J565,0)</f>
        <v>0</v>
      </c>
      <c r="BI565" s="194">
        <f>IF(N565="nulová",J565,0)</f>
        <v>0</v>
      </c>
      <c r="BJ565" s="193" t="s">
        <v>38</v>
      </c>
      <c r="BK565" s="194">
        <f>ROUND(I565*H565,2)</f>
        <v>0</v>
      </c>
      <c r="BL565" s="193" t="s">
        <v>115</v>
      </c>
      <c r="BM565" s="193" t="s">
        <v>675</v>
      </c>
    </row>
    <row r="566" spans="2:65" s="257" customFormat="1" x14ac:dyDescent="0.3">
      <c r="B566" s="262"/>
      <c r="D566" s="236" t="s">
        <v>117</v>
      </c>
      <c r="E566" s="258" t="s">
        <v>1</v>
      </c>
      <c r="F566" s="264" t="s">
        <v>665</v>
      </c>
      <c r="H566" s="258" t="s">
        <v>1</v>
      </c>
      <c r="I566" s="263"/>
      <c r="L566" s="262"/>
      <c r="M566" s="261"/>
      <c r="N566" s="260"/>
      <c r="O566" s="260"/>
      <c r="P566" s="260"/>
      <c r="Q566" s="260"/>
      <c r="R566" s="260"/>
      <c r="S566" s="260"/>
      <c r="T566" s="259"/>
      <c r="AT566" s="258" t="s">
        <v>117</v>
      </c>
      <c r="AU566" s="258" t="s">
        <v>42</v>
      </c>
      <c r="AV566" s="257" t="s">
        <v>38</v>
      </c>
      <c r="AW566" s="257" t="s">
        <v>19</v>
      </c>
      <c r="AX566" s="257" t="s">
        <v>37</v>
      </c>
      <c r="AY566" s="258" t="s">
        <v>108</v>
      </c>
    </row>
    <row r="567" spans="2:65" s="227" customFormat="1" ht="27" x14ac:dyDescent="0.3">
      <c r="B567" s="232"/>
      <c r="D567" s="236" t="s">
        <v>117</v>
      </c>
      <c r="E567" s="228" t="s">
        <v>1</v>
      </c>
      <c r="F567" s="235" t="s">
        <v>676</v>
      </c>
      <c r="H567" s="234">
        <v>25.248000000000001</v>
      </c>
      <c r="I567" s="233"/>
      <c r="L567" s="232"/>
      <c r="M567" s="231"/>
      <c r="N567" s="230"/>
      <c r="O567" s="230"/>
      <c r="P567" s="230"/>
      <c r="Q567" s="230"/>
      <c r="R567" s="230"/>
      <c r="S567" s="230"/>
      <c r="T567" s="229"/>
      <c r="AT567" s="228" t="s">
        <v>117</v>
      </c>
      <c r="AU567" s="228" t="s">
        <v>42</v>
      </c>
      <c r="AV567" s="227" t="s">
        <v>42</v>
      </c>
      <c r="AW567" s="227" t="s">
        <v>19</v>
      </c>
      <c r="AX567" s="227" t="s">
        <v>37</v>
      </c>
      <c r="AY567" s="228" t="s">
        <v>108</v>
      </c>
    </row>
    <row r="568" spans="2:65" s="257" customFormat="1" x14ac:dyDescent="0.3">
      <c r="B568" s="262"/>
      <c r="D568" s="236" t="s">
        <v>117</v>
      </c>
      <c r="E568" s="258" t="s">
        <v>1</v>
      </c>
      <c r="F568" s="264" t="s">
        <v>677</v>
      </c>
      <c r="H568" s="258" t="s">
        <v>1</v>
      </c>
      <c r="I568" s="263"/>
      <c r="L568" s="262"/>
      <c r="M568" s="261"/>
      <c r="N568" s="260"/>
      <c r="O568" s="260"/>
      <c r="P568" s="260"/>
      <c r="Q568" s="260"/>
      <c r="R568" s="260"/>
      <c r="S568" s="260"/>
      <c r="T568" s="259"/>
      <c r="AT568" s="258" t="s">
        <v>117</v>
      </c>
      <c r="AU568" s="258" t="s">
        <v>42</v>
      </c>
      <c r="AV568" s="257" t="s">
        <v>38</v>
      </c>
      <c r="AW568" s="257" t="s">
        <v>19</v>
      </c>
      <c r="AX568" s="257" t="s">
        <v>37</v>
      </c>
      <c r="AY568" s="258" t="s">
        <v>108</v>
      </c>
    </row>
    <row r="569" spans="2:65" s="227" customFormat="1" x14ac:dyDescent="0.3">
      <c r="B569" s="232"/>
      <c r="D569" s="236" t="s">
        <v>117</v>
      </c>
      <c r="E569" s="228" t="s">
        <v>1</v>
      </c>
      <c r="F569" s="235" t="s">
        <v>678</v>
      </c>
      <c r="H569" s="234">
        <v>871.91099999999994</v>
      </c>
      <c r="I569" s="233"/>
      <c r="L569" s="232"/>
      <c r="M569" s="231"/>
      <c r="N569" s="230"/>
      <c r="O569" s="230"/>
      <c r="P569" s="230"/>
      <c r="Q569" s="230"/>
      <c r="R569" s="230"/>
      <c r="S569" s="230"/>
      <c r="T569" s="229"/>
      <c r="AT569" s="228" t="s">
        <v>117</v>
      </c>
      <c r="AU569" s="228" t="s">
        <v>42</v>
      </c>
      <c r="AV569" s="227" t="s">
        <v>42</v>
      </c>
      <c r="AW569" s="227" t="s">
        <v>19</v>
      </c>
      <c r="AX569" s="227" t="s">
        <v>37</v>
      </c>
      <c r="AY569" s="228" t="s">
        <v>108</v>
      </c>
    </row>
    <row r="570" spans="2:65" s="227" customFormat="1" ht="27" x14ac:dyDescent="0.3">
      <c r="B570" s="232"/>
      <c r="D570" s="236" t="s">
        <v>117</v>
      </c>
      <c r="E570" s="228" t="s">
        <v>1</v>
      </c>
      <c r="F570" s="235" t="s">
        <v>679</v>
      </c>
      <c r="H570" s="234">
        <v>-27.465</v>
      </c>
      <c r="I570" s="233"/>
      <c r="L570" s="232"/>
      <c r="M570" s="231"/>
      <c r="N570" s="230"/>
      <c r="O570" s="230"/>
      <c r="P570" s="230"/>
      <c r="Q570" s="230"/>
      <c r="R570" s="230"/>
      <c r="S570" s="230"/>
      <c r="T570" s="229"/>
      <c r="AT570" s="228" t="s">
        <v>117</v>
      </c>
      <c r="AU570" s="228" t="s">
        <v>42</v>
      </c>
      <c r="AV570" s="227" t="s">
        <v>42</v>
      </c>
      <c r="AW570" s="227" t="s">
        <v>19</v>
      </c>
      <c r="AX570" s="227" t="s">
        <v>37</v>
      </c>
      <c r="AY570" s="228" t="s">
        <v>108</v>
      </c>
    </row>
    <row r="571" spans="2:65" s="257" customFormat="1" x14ac:dyDescent="0.3">
      <c r="B571" s="262"/>
      <c r="D571" s="236" t="s">
        <v>117</v>
      </c>
      <c r="E571" s="258" t="s">
        <v>1</v>
      </c>
      <c r="F571" s="264" t="s">
        <v>680</v>
      </c>
      <c r="H571" s="258" t="s">
        <v>1</v>
      </c>
      <c r="I571" s="263"/>
      <c r="L571" s="262"/>
      <c r="M571" s="261"/>
      <c r="N571" s="260"/>
      <c r="O571" s="260"/>
      <c r="P571" s="260"/>
      <c r="Q571" s="260"/>
      <c r="R571" s="260"/>
      <c r="S571" s="260"/>
      <c r="T571" s="259"/>
      <c r="AT571" s="258" t="s">
        <v>117</v>
      </c>
      <c r="AU571" s="258" t="s">
        <v>42</v>
      </c>
      <c r="AV571" s="257" t="s">
        <v>38</v>
      </c>
      <c r="AW571" s="257" t="s">
        <v>19</v>
      </c>
      <c r="AX571" s="257" t="s">
        <v>37</v>
      </c>
      <c r="AY571" s="258" t="s">
        <v>108</v>
      </c>
    </row>
    <row r="572" spans="2:65" s="257" customFormat="1" x14ac:dyDescent="0.3">
      <c r="B572" s="262"/>
      <c r="D572" s="236" t="s">
        <v>117</v>
      </c>
      <c r="E572" s="258" t="s">
        <v>1</v>
      </c>
      <c r="F572" s="264" t="s">
        <v>372</v>
      </c>
      <c r="H572" s="258" t="s">
        <v>1</v>
      </c>
      <c r="I572" s="263"/>
      <c r="L572" s="262"/>
      <c r="M572" s="261"/>
      <c r="N572" s="260"/>
      <c r="O572" s="260"/>
      <c r="P572" s="260"/>
      <c r="Q572" s="260"/>
      <c r="R572" s="260"/>
      <c r="S572" s="260"/>
      <c r="T572" s="259"/>
      <c r="AT572" s="258" t="s">
        <v>117</v>
      </c>
      <c r="AU572" s="258" t="s">
        <v>42</v>
      </c>
      <c r="AV572" s="257" t="s">
        <v>38</v>
      </c>
      <c r="AW572" s="257" t="s">
        <v>19</v>
      </c>
      <c r="AX572" s="257" t="s">
        <v>37</v>
      </c>
      <c r="AY572" s="258" t="s">
        <v>108</v>
      </c>
    </row>
    <row r="573" spans="2:65" s="227" customFormat="1" x14ac:dyDescent="0.3">
      <c r="B573" s="232"/>
      <c r="D573" s="236" t="s">
        <v>117</v>
      </c>
      <c r="E573" s="228" t="s">
        <v>1</v>
      </c>
      <c r="F573" s="235" t="s">
        <v>681</v>
      </c>
      <c r="H573" s="234">
        <v>-1.5329999999999999</v>
      </c>
      <c r="I573" s="233"/>
      <c r="L573" s="232"/>
      <c r="M573" s="231"/>
      <c r="N573" s="230"/>
      <c r="O573" s="230"/>
      <c r="P573" s="230"/>
      <c r="Q573" s="230"/>
      <c r="R573" s="230"/>
      <c r="S573" s="230"/>
      <c r="T573" s="229"/>
      <c r="AT573" s="228" t="s">
        <v>117</v>
      </c>
      <c r="AU573" s="228" t="s">
        <v>42</v>
      </c>
      <c r="AV573" s="227" t="s">
        <v>42</v>
      </c>
      <c r="AW573" s="227" t="s">
        <v>19</v>
      </c>
      <c r="AX573" s="227" t="s">
        <v>37</v>
      </c>
      <c r="AY573" s="228" t="s">
        <v>108</v>
      </c>
    </row>
    <row r="574" spans="2:65" s="227" customFormat="1" x14ac:dyDescent="0.3">
      <c r="B574" s="232"/>
      <c r="D574" s="236" t="s">
        <v>117</v>
      </c>
      <c r="E574" s="228" t="s">
        <v>1</v>
      </c>
      <c r="F574" s="235" t="s">
        <v>682</v>
      </c>
      <c r="H574" s="234">
        <v>-3.8479999999999999</v>
      </c>
      <c r="I574" s="233"/>
      <c r="L574" s="232"/>
      <c r="M574" s="231"/>
      <c r="N574" s="230"/>
      <c r="O574" s="230"/>
      <c r="P574" s="230"/>
      <c r="Q574" s="230"/>
      <c r="R574" s="230"/>
      <c r="S574" s="230"/>
      <c r="T574" s="229"/>
      <c r="AT574" s="228" t="s">
        <v>117</v>
      </c>
      <c r="AU574" s="228" t="s">
        <v>42</v>
      </c>
      <c r="AV574" s="227" t="s">
        <v>42</v>
      </c>
      <c r="AW574" s="227" t="s">
        <v>19</v>
      </c>
      <c r="AX574" s="227" t="s">
        <v>37</v>
      </c>
      <c r="AY574" s="228" t="s">
        <v>108</v>
      </c>
    </row>
    <row r="575" spans="2:65" s="227" customFormat="1" x14ac:dyDescent="0.3">
      <c r="B575" s="232"/>
      <c r="D575" s="236" t="s">
        <v>117</v>
      </c>
      <c r="E575" s="228" t="s">
        <v>1</v>
      </c>
      <c r="F575" s="235" t="s">
        <v>683</v>
      </c>
      <c r="H575" s="234">
        <v>-7.65</v>
      </c>
      <c r="I575" s="233"/>
      <c r="L575" s="232"/>
      <c r="M575" s="231"/>
      <c r="N575" s="230"/>
      <c r="O575" s="230"/>
      <c r="P575" s="230"/>
      <c r="Q575" s="230"/>
      <c r="R575" s="230"/>
      <c r="S575" s="230"/>
      <c r="T575" s="229"/>
      <c r="AT575" s="228" t="s">
        <v>117</v>
      </c>
      <c r="AU575" s="228" t="s">
        <v>42</v>
      </c>
      <c r="AV575" s="227" t="s">
        <v>42</v>
      </c>
      <c r="AW575" s="227" t="s">
        <v>19</v>
      </c>
      <c r="AX575" s="227" t="s">
        <v>37</v>
      </c>
      <c r="AY575" s="228" t="s">
        <v>108</v>
      </c>
    </row>
    <row r="576" spans="2:65" s="227" customFormat="1" x14ac:dyDescent="0.3">
      <c r="B576" s="232"/>
      <c r="D576" s="236" t="s">
        <v>117</v>
      </c>
      <c r="E576" s="228" t="s">
        <v>1</v>
      </c>
      <c r="F576" s="235" t="s">
        <v>684</v>
      </c>
      <c r="H576" s="234">
        <v>-1.5049999999999999</v>
      </c>
      <c r="I576" s="233"/>
      <c r="L576" s="232"/>
      <c r="M576" s="231"/>
      <c r="N576" s="230"/>
      <c r="O576" s="230"/>
      <c r="P576" s="230"/>
      <c r="Q576" s="230"/>
      <c r="R576" s="230"/>
      <c r="S576" s="230"/>
      <c r="T576" s="229"/>
      <c r="AT576" s="228" t="s">
        <v>117</v>
      </c>
      <c r="AU576" s="228" t="s">
        <v>42</v>
      </c>
      <c r="AV576" s="227" t="s">
        <v>42</v>
      </c>
      <c r="AW576" s="227" t="s">
        <v>19</v>
      </c>
      <c r="AX576" s="227" t="s">
        <v>37</v>
      </c>
      <c r="AY576" s="228" t="s">
        <v>108</v>
      </c>
    </row>
    <row r="577" spans="2:51" s="227" customFormat="1" x14ac:dyDescent="0.3">
      <c r="B577" s="232"/>
      <c r="D577" s="236" t="s">
        <v>117</v>
      </c>
      <c r="E577" s="228" t="s">
        <v>1</v>
      </c>
      <c r="F577" s="235" t="s">
        <v>685</v>
      </c>
      <c r="H577" s="234">
        <v>-3.1150000000000002</v>
      </c>
      <c r="I577" s="233"/>
      <c r="L577" s="232"/>
      <c r="M577" s="231"/>
      <c r="N577" s="230"/>
      <c r="O577" s="230"/>
      <c r="P577" s="230"/>
      <c r="Q577" s="230"/>
      <c r="R577" s="230"/>
      <c r="S577" s="230"/>
      <c r="T577" s="229"/>
      <c r="AT577" s="228" t="s">
        <v>117</v>
      </c>
      <c r="AU577" s="228" t="s">
        <v>42</v>
      </c>
      <c r="AV577" s="227" t="s">
        <v>42</v>
      </c>
      <c r="AW577" s="227" t="s">
        <v>19</v>
      </c>
      <c r="AX577" s="227" t="s">
        <v>37</v>
      </c>
      <c r="AY577" s="228" t="s">
        <v>108</v>
      </c>
    </row>
    <row r="578" spans="2:51" s="227" customFormat="1" x14ac:dyDescent="0.3">
      <c r="B578" s="232"/>
      <c r="D578" s="236" t="s">
        <v>117</v>
      </c>
      <c r="E578" s="228" t="s">
        <v>1</v>
      </c>
      <c r="F578" s="235" t="s">
        <v>686</v>
      </c>
      <c r="H578" s="234">
        <v>-1.907</v>
      </c>
      <c r="I578" s="233"/>
      <c r="L578" s="232"/>
      <c r="M578" s="231"/>
      <c r="N578" s="230"/>
      <c r="O578" s="230"/>
      <c r="P578" s="230"/>
      <c r="Q578" s="230"/>
      <c r="R578" s="230"/>
      <c r="S578" s="230"/>
      <c r="T578" s="229"/>
      <c r="AT578" s="228" t="s">
        <v>117</v>
      </c>
      <c r="AU578" s="228" t="s">
        <v>42</v>
      </c>
      <c r="AV578" s="227" t="s">
        <v>42</v>
      </c>
      <c r="AW578" s="227" t="s">
        <v>19</v>
      </c>
      <c r="AX578" s="227" t="s">
        <v>37</v>
      </c>
      <c r="AY578" s="228" t="s">
        <v>108</v>
      </c>
    </row>
    <row r="579" spans="2:51" s="227" customFormat="1" x14ac:dyDescent="0.3">
      <c r="B579" s="232"/>
      <c r="D579" s="236" t="s">
        <v>117</v>
      </c>
      <c r="E579" s="228" t="s">
        <v>1</v>
      </c>
      <c r="F579" s="235" t="s">
        <v>687</v>
      </c>
      <c r="H579" s="234">
        <v>-3.0209999999999999</v>
      </c>
      <c r="I579" s="233"/>
      <c r="L579" s="232"/>
      <c r="M579" s="231"/>
      <c r="N579" s="230"/>
      <c r="O579" s="230"/>
      <c r="P579" s="230"/>
      <c r="Q579" s="230"/>
      <c r="R579" s="230"/>
      <c r="S579" s="230"/>
      <c r="T579" s="229"/>
      <c r="AT579" s="228" t="s">
        <v>117</v>
      </c>
      <c r="AU579" s="228" t="s">
        <v>42</v>
      </c>
      <c r="AV579" s="227" t="s">
        <v>42</v>
      </c>
      <c r="AW579" s="227" t="s">
        <v>19</v>
      </c>
      <c r="AX579" s="227" t="s">
        <v>37</v>
      </c>
      <c r="AY579" s="228" t="s">
        <v>108</v>
      </c>
    </row>
    <row r="580" spans="2:51" s="227" customFormat="1" x14ac:dyDescent="0.3">
      <c r="B580" s="232"/>
      <c r="D580" s="236" t="s">
        <v>117</v>
      </c>
      <c r="E580" s="228" t="s">
        <v>1</v>
      </c>
      <c r="F580" s="235" t="s">
        <v>688</v>
      </c>
      <c r="H580" s="234">
        <v>-1.728</v>
      </c>
      <c r="I580" s="233"/>
      <c r="L580" s="232"/>
      <c r="M580" s="231"/>
      <c r="N580" s="230"/>
      <c r="O580" s="230"/>
      <c r="P580" s="230"/>
      <c r="Q580" s="230"/>
      <c r="R580" s="230"/>
      <c r="S580" s="230"/>
      <c r="T580" s="229"/>
      <c r="AT580" s="228" t="s">
        <v>117</v>
      </c>
      <c r="AU580" s="228" t="s">
        <v>42</v>
      </c>
      <c r="AV580" s="227" t="s">
        <v>42</v>
      </c>
      <c r="AW580" s="227" t="s">
        <v>19</v>
      </c>
      <c r="AX580" s="227" t="s">
        <v>37</v>
      </c>
      <c r="AY580" s="228" t="s">
        <v>108</v>
      </c>
    </row>
    <row r="581" spans="2:51" s="227" customFormat="1" x14ac:dyDescent="0.3">
      <c r="B581" s="232"/>
      <c r="D581" s="236" t="s">
        <v>117</v>
      </c>
      <c r="E581" s="228" t="s">
        <v>1</v>
      </c>
      <c r="F581" s="235" t="s">
        <v>689</v>
      </c>
      <c r="H581" s="234">
        <v>-1.94</v>
      </c>
      <c r="I581" s="233"/>
      <c r="L581" s="232"/>
      <c r="M581" s="231"/>
      <c r="N581" s="230"/>
      <c r="O581" s="230"/>
      <c r="P581" s="230"/>
      <c r="Q581" s="230"/>
      <c r="R581" s="230"/>
      <c r="S581" s="230"/>
      <c r="T581" s="229"/>
      <c r="AT581" s="228" t="s">
        <v>117</v>
      </c>
      <c r="AU581" s="228" t="s">
        <v>42</v>
      </c>
      <c r="AV581" s="227" t="s">
        <v>42</v>
      </c>
      <c r="AW581" s="227" t="s">
        <v>19</v>
      </c>
      <c r="AX581" s="227" t="s">
        <v>37</v>
      </c>
      <c r="AY581" s="228" t="s">
        <v>108</v>
      </c>
    </row>
    <row r="582" spans="2:51" s="227" customFormat="1" x14ac:dyDescent="0.3">
      <c r="B582" s="232"/>
      <c r="D582" s="236" t="s">
        <v>117</v>
      </c>
      <c r="E582" s="228" t="s">
        <v>1</v>
      </c>
      <c r="F582" s="235" t="s">
        <v>690</v>
      </c>
      <c r="H582" s="234">
        <v>-1.9970000000000001</v>
      </c>
      <c r="I582" s="233"/>
      <c r="L582" s="232"/>
      <c r="M582" s="231"/>
      <c r="N582" s="230"/>
      <c r="O582" s="230"/>
      <c r="P582" s="230"/>
      <c r="Q582" s="230"/>
      <c r="R582" s="230"/>
      <c r="S582" s="230"/>
      <c r="T582" s="229"/>
      <c r="AT582" s="228" t="s">
        <v>117</v>
      </c>
      <c r="AU582" s="228" t="s">
        <v>42</v>
      </c>
      <c r="AV582" s="227" t="s">
        <v>42</v>
      </c>
      <c r="AW582" s="227" t="s">
        <v>19</v>
      </c>
      <c r="AX582" s="227" t="s">
        <v>37</v>
      </c>
      <c r="AY582" s="228" t="s">
        <v>108</v>
      </c>
    </row>
    <row r="583" spans="2:51" s="227" customFormat="1" x14ac:dyDescent="0.3">
      <c r="B583" s="232"/>
      <c r="D583" s="236" t="s">
        <v>117</v>
      </c>
      <c r="E583" s="228" t="s">
        <v>1</v>
      </c>
      <c r="F583" s="235" t="s">
        <v>691</v>
      </c>
      <c r="H583" s="234">
        <v>-1.9390000000000001</v>
      </c>
      <c r="I583" s="233"/>
      <c r="L583" s="232"/>
      <c r="M583" s="231"/>
      <c r="N583" s="230"/>
      <c r="O583" s="230"/>
      <c r="P583" s="230"/>
      <c r="Q583" s="230"/>
      <c r="R583" s="230"/>
      <c r="S583" s="230"/>
      <c r="T583" s="229"/>
      <c r="AT583" s="228" t="s">
        <v>117</v>
      </c>
      <c r="AU583" s="228" t="s">
        <v>42</v>
      </c>
      <c r="AV583" s="227" t="s">
        <v>42</v>
      </c>
      <c r="AW583" s="227" t="s">
        <v>19</v>
      </c>
      <c r="AX583" s="227" t="s">
        <v>37</v>
      </c>
      <c r="AY583" s="228" t="s">
        <v>108</v>
      </c>
    </row>
    <row r="584" spans="2:51" s="227" customFormat="1" x14ac:dyDescent="0.3">
      <c r="B584" s="232"/>
      <c r="D584" s="236" t="s">
        <v>117</v>
      </c>
      <c r="E584" s="228" t="s">
        <v>1</v>
      </c>
      <c r="F584" s="235" t="s">
        <v>692</v>
      </c>
      <c r="H584" s="234">
        <v>-1.9139999999999999</v>
      </c>
      <c r="I584" s="233"/>
      <c r="L584" s="232"/>
      <c r="M584" s="231"/>
      <c r="N584" s="230"/>
      <c r="O584" s="230"/>
      <c r="P584" s="230"/>
      <c r="Q584" s="230"/>
      <c r="R584" s="230"/>
      <c r="S584" s="230"/>
      <c r="T584" s="229"/>
      <c r="AT584" s="228" t="s">
        <v>117</v>
      </c>
      <c r="AU584" s="228" t="s">
        <v>42</v>
      </c>
      <c r="AV584" s="227" t="s">
        <v>42</v>
      </c>
      <c r="AW584" s="227" t="s">
        <v>19</v>
      </c>
      <c r="AX584" s="227" t="s">
        <v>37</v>
      </c>
      <c r="AY584" s="228" t="s">
        <v>108</v>
      </c>
    </row>
    <row r="585" spans="2:51" s="227" customFormat="1" x14ac:dyDescent="0.3">
      <c r="B585" s="232"/>
      <c r="D585" s="236" t="s">
        <v>117</v>
      </c>
      <c r="E585" s="228" t="s">
        <v>1</v>
      </c>
      <c r="F585" s="235" t="s">
        <v>693</v>
      </c>
      <c r="H585" s="234">
        <v>-24.673999999999999</v>
      </c>
      <c r="I585" s="233"/>
      <c r="L585" s="232"/>
      <c r="M585" s="231"/>
      <c r="N585" s="230"/>
      <c r="O585" s="230"/>
      <c r="P585" s="230"/>
      <c r="Q585" s="230"/>
      <c r="R585" s="230"/>
      <c r="S585" s="230"/>
      <c r="T585" s="229"/>
      <c r="AT585" s="228" t="s">
        <v>117</v>
      </c>
      <c r="AU585" s="228" t="s">
        <v>42</v>
      </c>
      <c r="AV585" s="227" t="s">
        <v>42</v>
      </c>
      <c r="AW585" s="227" t="s">
        <v>19</v>
      </c>
      <c r="AX585" s="227" t="s">
        <v>37</v>
      </c>
      <c r="AY585" s="228" t="s">
        <v>108</v>
      </c>
    </row>
    <row r="586" spans="2:51" s="227" customFormat="1" x14ac:dyDescent="0.3">
      <c r="B586" s="232"/>
      <c r="D586" s="236" t="s">
        <v>117</v>
      </c>
      <c r="E586" s="228" t="s">
        <v>1</v>
      </c>
      <c r="F586" s="235" t="s">
        <v>694</v>
      </c>
      <c r="H586" s="234">
        <v>-1.6719999999999999</v>
      </c>
      <c r="I586" s="233"/>
      <c r="L586" s="232"/>
      <c r="M586" s="231"/>
      <c r="N586" s="230"/>
      <c r="O586" s="230"/>
      <c r="P586" s="230"/>
      <c r="Q586" s="230"/>
      <c r="R586" s="230"/>
      <c r="S586" s="230"/>
      <c r="T586" s="229"/>
      <c r="AT586" s="228" t="s">
        <v>117</v>
      </c>
      <c r="AU586" s="228" t="s">
        <v>42</v>
      </c>
      <c r="AV586" s="227" t="s">
        <v>42</v>
      </c>
      <c r="AW586" s="227" t="s">
        <v>19</v>
      </c>
      <c r="AX586" s="227" t="s">
        <v>37</v>
      </c>
      <c r="AY586" s="228" t="s">
        <v>108</v>
      </c>
    </row>
    <row r="587" spans="2:51" s="257" customFormat="1" x14ac:dyDescent="0.3">
      <c r="B587" s="262"/>
      <c r="D587" s="236" t="s">
        <v>117</v>
      </c>
      <c r="E587" s="258" t="s">
        <v>1</v>
      </c>
      <c r="F587" s="264" t="s">
        <v>388</v>
      </c>
      <c r="H587" s="258" t="s">
        <v>1</v>
      </c>
      <c r="I587" s="263"/>
      <c r="L587" s="262"/>
      <c r="M587" s="261"/>
      <c r="N587" s="260"/>
      <c r="O587" s="260"/>
      <c r="P587" s="260"/>
      <c r="Q587" s="260"/>
      <c r="R587" s="260"/>
      <c r="S587" s="260"/>
      <c r="T587" s="259"/>
      <c r="AT587" s="258" t="s">
        <v>117</v>
      </c>
      <c r="AU587" s="258" t="s">
        <v>42</v>
      </c>
      <c r="AV587" s="257" t="s">
        <v>38</v>
      </c>
      <c r="AW587" s="257" t="s">
        <v>19</v>
      </c>
      <c r="AX587" s="257" t="s">
        <v>37</v>
      </c>
      <c r="AY587" s="258" t="s">
        <v>108</v>
      </c>
    </row>
    <row r="588" spans="2:51" s="227" customFormat="1" x14ac:dyDescent="0.3">
      <c r="B588" s="232"/>
      <c r="D588" s="236" t="s">
        <v>117</v>
      </c>
      <c r="E588" s="228" t="s">
        <v>1</v>
      </c>
      <c r="F588" s="235" t="s">
        <v>695</v>
      </c>
      <c r="H588" s="234">
        <v>-6.1310000000000002</v>
      </c>
      <c r="I588" s="233"/>
      <c r="L588" s="232"/>
      <c r="M588" s="231"/>
      <c r="N588" s="230"/>
      <c r="O588" s="230"/>
      <c r="P588" s="230"/>
      <c r="Q588" s="230"/>
      <c r="R588" s="230"/>
      <c r="S588" s="230"/>
      <c r="T588" s="229"/>
      <c r="AT588" s="228" t="s">
        <v>117</v>
      </c>
      <c r="AU588" s="228" t="s">
        <v>42</v>
      </c>
      <c r="AV588" s="227" t="s">
        <v>42</v>
      </c>
      <c r="AW588" s="227" t="s">
        <v>19</v>
      </c>
      <c r="AX588" s="227" t="s">
        <v>37</v>
      </c>
      <c r="AY588" s="228" t="s">
        <v>108</v>
      </c>
    </row>
    <row r="589" spans="2:51" s="227" customFormat="1" x14ac:dyDescent="0.3">
      <c r="B589" s="232"/>
      <c r="D589" s="236" t="s">
        <v>117</v>
      </c>
      <c r="E589" s="228" t="s">
        <v>1</v>
      </c>
      <c r="F589" s="235" t="s">
        <v>696</v>
      </c>
      <c r="H589" s="234">
        <v>-15.301</v>
      </c>
      <c r="I589" s="233"/>
      <c r="L589" s="232"/>
      <c r="M589" s="231"/>
      <c r="N589" s="230"/>
      <c r="O589" s="230"/>
      <c r="P589" s="230"/>
      <c r="Q589" s="230"/>
      <c r="R589" s="230"/>
      <c r="S589" s="230"/>
      <c r="T589" s="229"/>
      <c r="AT589" s="228" t="s">
        <v>117</v>
      </c>
      <c r="AU589" s="228" t="s">
        <v>42</v>
      </c>
      <c r="AV589" s="227" t="s">
        <v>42</v>
      </c>
      <c r="AW589" s="227" t="s">
        <v>19</v>
      </c>
      <c r="AX589" s="227" t="s">
        <v>37</v>
      </c>
      <c r="AY589" s="228" t="s">
        <v>108</v>
      </c>
    </row>
    <row r="590" spans="2:51" s="227" customFormat="1" x14ac:dyDescent="0.3">
      <c r="B590" s="232"/>
      <c r="D590" s="236" t="s">
        <v>117</v>
      </c>
      <c r="E590" s="228" t="s">
        <v>1</v>
      </c>
      <c r="F590" s="235" t="s">
        <v>697</v>
      </c>
      <c r="H590" s="234">
        <v>-1.9650000000000001</v>
      </c>
      <c r="I590" s="233"/>
      <c r="L590" s="232"/>
      <c r="M590" s="231"/>
      <c r="N590" s="230"/>
      <c r="O590" s="230"/>
      <c r="P590" s="230"/>
      <c r="Q590" s="230"/>
      <c r="R590" s="230"/>
      <c r="S590" s="230"/>
      <c r="T590" s="229"/>
      <c r="AT590" s="228" t="s">
        <v>117</v>
      </c>
      <c r="AU590" s="228" t="s">
        <v>42</v>
      </c>
      <c r="AV590" s="227" t="s">
        <v>42</v>
      </c>
      <c r="AW590" s="227" t="s">
        <v>19</v>
      </c>
      <c r="AX590" s="227" t="s">
        <v>37</v>
      </c>
      <c r="AY590" s="228" t="s">
        <v>108</v>
      </c>
    </row>
    <row r="591" spans="2:51" s="227" customFormat="1" x14ac:dyDescent="0.3">
      <c r="B591" s="232"/>
      <c r="D591" s="236" t="s">
        <v>117</v>
      </c>
      <c r="E591" s="228" t="s">
        <v>1</v>
      </c>
      <c r="F591" s="235" t="s">
        <v>698</v>
      </c>
      <c r="H591" s="234">
        <v>-2.83</v>
      </c>
      <c r="I591" s="233"/>
      <c r="L591" s="232"/>
      <c r="M591" s="231"/>
      <c r="N591" s="230"/>
      <c r="O591" s="230"/>
      <c r="P591" s="230"/>
      <c r="Q591" s="230"/>
      <c r="R591" s="230"/>
      <c r="S591" s="230"/>
      <c r="T591" s="229"/>
      <c r="AT591" s="228" t="s">
        <v>117</v>
      </c>
      <c r="AU591" s="228" t="s">
        <v>42</v>
      </c>
      <c r="AV591" s="227" t="s">
        <v>42</v>
      </c>
      <c r="AW591" s="227" t="s">
        <v>19</v>
      </c>
      <c r="AX591" s="227" t="s">
        <v>37</v>
      </c>
      <c r="AY591" s="228" t="s">
        <v>108</v>
      </c>
    </row>
    <row r="592" spans="2:51" s="227" customFormat="1" x14ac:dyDescent="0.3">
      <c r="B592" s="232"/>
      <c r="D592" s="236" t="s">
        <v>117</v>
      </c>
      <c r="E592" s="228" t="s">
        <v>1</v>
      </c>
      <c r="F592" s="235" t="s">
        <v>699</v>
      </c>
      <c r="H592" s="234">
        <v>-1.9670000000000001</v>
      </c>
      <c r="I592" s="233"/>
      <c r="L592" s="232"/>
      <c r="M592" s="231"/>
      <c r="N592" s="230"/>
      <c r="O592" s="230"/>
      <c r="P592" s="230"/>
      <c r="Q592" s="230"/>
      <c r="R592" s="230"/>
      <c r="S592" s="230"/>
      <c r="T592" s="229"/>
      <c r="AT592" s="228" t="s">
        <v>117</v>
      </c>
      <c r="AU592" s="228" t="s">
        <v>42</v>
      </c>
      <c r="AV592" s="227" t="s">
        <v>42</v>
      </c>
      <c r="AW592" s="227" t="s">
        <v>19</v>
      </c>
      <c r="AX592" s="227" t="s">
        <v>37</v>
      </c>
      <c r="AY592" s="228" t="s">
        <v>108</v>
      </c>
    </row>
    <row r="593" spans="2:65" s="227" customFormat="1" x14ac:dyDescent="0.3">
      <c r="B593" s="232"/>
      <c r="D593" s="236" t="s">
        <v>117</v>
      </c>
      <c r="E593" s="228" t="s">
        <v>1</v>
      </c>
      <c r="F593" s="235" t="s">
        <v>700</v>
      </c>
      <c r="H593" s="234">
        <v>-23.846</v>
      </c>
      <c r="I593" s="233"/>
      <c r="L593" s="232"/>
      <c r="M593" s="231"/>
      <c r="N593" s="230"/>
      <c r="O593" s="230"/>
      <c r="P593" s="230"/>
      <c r="Q593" s="230"/>
      <c r="R593" s="230"/>
      <c r="S593" s="230"/>
      <c r="T593" s="229"/>
      <c r="AT593" s="228" t="s">
        <v>117</v>
      </c>
      <c r="AU593" s="228" t="s">
        <v>42</v>
      </c>
      <c r="AV593" s="227" t="s">
        <v>42</v>
      </c>
      <c r="AW593" s="227" t="s">
        <v>19</v>
      </c>
      <c r="AX593" s="227" t="s">
        <v>37</v>
      </c>
      <c r="AY593" s="228" t="s">
        <v>108</v>
      </c>
    </row>
    <row r="594" spans="2:65" s="227" customFormat="1" x14ac:dyDescent="0.3">
      <c r="B594" s="232"/>
      <c r="D594" s="236" t="s">
        <v>117</v>
      </c>
      <c r="E594" s="228" t="s">
        <v>1</v>
      </c>
      <c r="F594" s="235" t="s">
        <v>694</v>
      </c>
      <c r="H594" s="234">
        <v>-1.6719999999999999</v>
      </c>
      <c r="I594" s="233"/>
      <c r="L594" s="232"/>
      <c r="M594" s="231"/>
      <c r="N594" s="230"/>
      <c r="O594" s="230"/>
      <c r="P594" s="230"/>
      <c r="Q594" s="230"/>
      <c r="R594" s="230"/>
      <c r="S594" s="230"/>
      <c r="T594" s="229"/>
      <c r="AT594" s="228" t="s">
        <v>117</v>
      </c>
      <c r="AU594" s="228" t="s">
        <v>42</v>
      </c>
      <c r="AV594" s="227" t="s">
        <v>42</v>
      </c>
      <c r="AW594" s="227" t="s">
        <v>19</v>
      </c>
      <c r="AX594" s="227" t="s">
        <v>37</v>
      </c>
      <c r="AY594" s="228" t="s">
        <v>108</v>
      </c>
    </row>
    <row r="595" spans="2:65" s="227" customFormat="1" x14ac:dyDescent="0.3">
      <c r="B595" s="232"/>
      <c r="D595" s="236" t="s">
        <v>117</v>
      </c>
      <c r="E595" s="228" t="s">
        <v>1</v>
      </c>
      <c r="F595" s="235" t="s">
        <v>701</v>
      </c>
      <c r="H595" s="234">
        <v>-2.2879999999999998</v>
      </c>
      <c r="I595" s="233"/>
      <c r="L595" s="232"/>
      <c r="M595" s="231"/>
      <c r="N595" s="230"/>
      <c r="O595" s="230"/>
      <c r="P595" s="230"/>
      <c r="Q595" s="230"/>
      <c r="R595" s="230"/>
      <c r="S595" s="230"/>
      <c r="T595" s="229"/>
      <c r="AT595" s="228" t="s">
        <v>117</v>
      </c>
      <c r="AU595" s="228" t="s">
        <v>42</v>
      </c>
      <c r="AV595" s="227" t="s">
        <v>42</v>
      </c>
      <c r="AW595" s="227" t="s">
        <v>19</v>
      </c>
      <c r="AX595" s="227" t="s">
        <v>37</v>
      </c>
      <c r="AY595" s="228" t="s">
        <v>108</v>
      </c>
    </row>
    <row r="596" spans="2:65" s="227" customFormat="1" x14ac:dyDescent="0.3">
      <c r="B596" s="232"/>
      <c r="D596" s="236" t="s">
        <v>117</v>
      </c>
      <c r="E596" s="228" t="s">
        <v>1</v>
      </c>
      <c r="F596" s="235" t="s">
        <v>702</v>
      </c>
      <c r="H596" s="234">
        <v>-2.3530000000000002</v>
      </c>
      <c r="I596" s="233"/>
      <c r="L596" s="232"/>
      <c r="M596" s="231"/>
      <c r="N596" s="230"/>
      <c r="O596" s="230"/>
      <c r="P596" s="230"/>
      <c r="Q596" s="230"/>
      <c r="R596" s="230"/>
      <c r="S596" s="230"/>
      <c r="T596" s="229"/>
      <c r="AT596" s="228" t="s">
        <v>117</v>
      </c>
      <c r="AU596" s="228" t="s">
        <v>42</v>
      </c>
      <c r="AV596" s="227" t="s">
        <v>42</v>
      </c>
      <c r="AW596" s="227" t="s">
        <v>19</v>
      </c>
      <c r="AX596" s="227" t="s">
        <v>37</v>
      </c>
      <c r="AY596" s="228" t="s">
        <v>108</v>
      </c>
    </row>
    <row r="597" spans="2:65" s="227" customFormat="1" x14ac:dyDescent="0.3">
      <c r="B597" s="232"/>
      <c r="D597" s="236" t="s">
        <v>117</v>
      </c>
      <c r="E597" s="228" t="s">
        <v>1</v>
      </c>
      <c r="F597" s="235" t="s">
        <v>703</v>
      </c>
      <c r="H597" s="234">
        <v>-6.125</v>
      </c>
      <c r="I597" s="233"/>
      <c r="L597" s="232"/>
      <c r="M597" s="231"/>
      <c r="N597" s="230"/>
      <c r="O597" s="230"/>
      <c r="P597" s="230"/>
      <c r="Q597" s="230"/>
      <c r="R597" s="230"/>
      <c r="S597" s="230"/>
      <c r="T597" s="229"/>
      <c r="AT597" s="228" t="s">
        <v>117</v>
      </c>
      <c r="AU597" s="228" t="s">
        <v>42</v>
      </c>
      <c r="AV597" s="227" t="s">
        <v>42</v>
      </c>
      <c r="AW597" s="227" t="s">
        <v>19</v>
      </c>
      <c r="AX597" s="227" t="s">
        <v>37</v>
      </c>
      <c r="AY597" s="228" t="s">
        <v>108</v>
      </c>
    </row>
    <row r="598" spans="2:65" s="227" customFormat="1" x14ac:dyDescent="0.3">
      <c r="B598" s="232"/>
      <c r="D598" s="236" t="s">
        <v>117</v>
      </c>
      <c r="E598" s="228" t="s">
        <v>1</v>
      </c>
      <c r="F598" s="235" t="s">
        <v>704</v>
      </c>
      <c r="H598" s="234">
        <v>-6.0259999999999998</v>
      </c>
      <c r="I598" s="233"/>
      <c r="L598" s="232"/>
      <c r="M598" s="231"/>
      <c r="N598" s="230"/>
      <c r="O598" s="230"/>
      <c r="P598" s="230"/>
      <c r="Q598" s="230"/>
      <c r="R598" s="230"/>
      <c r="S598" s="230"/>
      <c r="T598" s="229"/>
      <c r="AT598" s="228" t="s">
        <v>117</v>
      </c>
      <c r="AU598" s="228" t="s">
        <v>42</v>
      </c>
      <c r="AV598" s="227" t="s">
        <v>42</v>
      </c>
      <c r="AW598" s="227" t="s">
        <v>19</v>
      </c>
      <c r="AX598" s="227" t="s">
        <v>37</v>
      </c>
      <c r="AY598" s="228" t="s">
        <v>108</v>
      </c>
    </row>
    <row r="599" spans="2:65" s="227" customFormat="1" x14ac:dyDescent="0.3">
      <c r="B599" s="232"/>
      <c r="D599" s="240" t="s">
        <v>117</v>
      </c>
      <c r="E599" s="239" t="s">
        <v>1</v>
      </c>
      <c r="F599" s="238" t="s">
        <v>705</v>
      </c>
      <c r="H599" s="237">
        <v>18.850000000000001</v>
      </c>
      <c r="I599" s="233"/>
      <c r="L599" s="232"/>
      <c r="M599" s="231"/>
      <c r="N599" s="230"/>
      <c r="O599" s="230"/>
      <c r="P599" s="230"/>
      <c r="Q599" s="230"/>
      <c r="R599" s="230"/>
      <c r="S599" s="230"/>
      <c r="T599" s="229"/>
      <c r="AT599" s="228" t="s">
        <v>117</v>
      </c>
      <c r="AU599" s="228" t="s">
        <v>42</v>
      </c>
      <c r="AV599" s="227" t="s">
        <v>42</v>
      </c>
      <c r="AW599" s="227" t="s">
        <v>19</v>
      </c>
      <c r="AX599" s="227" t="s">
        <v>37</v>
      </c>
      <c r="AY599" s="228" t="s">
        <v>108</v>
      </c>
    </row>
    <row r="600" spans="2:65" s="188" customFormat="1" ht="31.5" customHeight="1" x14ac:dyDescent="0.3">
      <c r="B600" s="207"/>
      <c r="C600" s="252" t="s">
        <v>706</v>
      </c>
      <c r="D600" s="252" t="s">
        <v>213</v>
      </c>
      <c r="E600" s="251" t="s">
        <v>707</v>
      </c>
      <c r="F600" s="246" t="s">
        <v>708</v>
      </c>
      <c r="G600" s="250" t="s">
        <v>113</v>
      </c>
      <c r="H600" s="249">
        <v>812.76900000000001</v>
      </c>
      <c r="I600" s="248"/>
      <c r="J600" s="247">
        <f>ROUND(I600*H600,2)</f>
        <v>0</v>
      </c>
      <c r="K600" s="246" t="s">
        <v>114</v>
      </c>
      <c r="L600" s="245"/>
      <c r="M600" s="244" t="s">
        <v>1</v>
      </c>
      <c r="N600" s="243" t="s">
        <v>26</v>
      </c>
      <c r="O600" s="223"/>
      <c r="P600" s="222">
        <f>O600*H600</f>
        <v>0</v>
      </c>
      <c r="Q600" s="222">
        <v>3.0000000000000001E-3</v>
      </c>
      <c r="R600" s="222">
        <f>Q600*H600</f>
        <v>2.438307</v>
      </c>
      <c r="S600" s="222">
        <v>0</v>
      </c>
      <c r="T600" s="221">
        <f>S600*H600</f>
        <v>0</v>
      </c>
      <c r="AR600" s="193" t="s">
        <v>158</v>
      </c>
      <c r="AT600" s="193" t="s">
        <v>213</v>
      </c>
      <c r="AU600" s="193" t="s">
        <v>42</v>
      </c>
      <c r="AY600" s="193" t="s">
        <v>108</v>
      </c>
      <c r="BE600" s="194">
        <f>IF(N600="základní",J600,0)</f>
        <v>0</v>
      </c>
      <c r="BF600" s="194">
        <f>IF(N600="snížená",J600,0)</f>
        <v>0</v>
      </c>
      <c r="BG600" s="194">
        <f>IF(N600="zákl. přenesená",J600,0)</f>
        <v>0</v>
      </c>
      <c r="BH600" s="194">
        <f>IF(N600="sníž. přenesená",J600,0)</f>
        <v>0</v>
      </c>
      <c r="BI600" s="194">
        <f>IF(N600="nulová",J600,0)</f>
        <v>0</v>
      </c>
      <c r="BJ600" s="193" t="s">
        <v>38</v>
      </c>
      <c r="BK600" s="194">
        <f>ROUND(I600*H600,2)</f>
        <v>0</v>
      </c>
      <c r="BL600" s="193" t="s">
        <v>115</v>
      </c>
      <c r="BM600" s="193" t="s">
        <v>709</v>
      </c>
    </row>
    <row r="601" spans="2:65" s="188" customFormat="1" ht="27" x14ac:dyDescent="0.3">
      <c r="B601" s="189"/>
      <c r="D601" s="236" t="s">
        <v>315</v>
      </c>
      <c r="F601" s="256" t="s">
        <v>645</v>
      </c>
      <c r="I601" s="255"/>
      <c r="L601" s="189"/>
      <c r="M601" s="254"/>
      <c r="N601" s="223"/>
      <c r="O601" s="223"/>
      <c r="P601" s="223"/>
      <c r="Q601" s="223"/>
      <c r="R601" s="223"/>
      <c r="S601" s="223"/>
      <c r="T601" s="253"/>
      <c r="AT601" s="193" t="s">
        <v>315</v>
      </c>
      <c r="AU601" s="193" t="s">
        <v>42</v>
      </c>
    </row>
    <row r="602" spans="2:65" s="227" customFormat="1" x14ac:dyDescent="0.3">
      <c r="B602" s="232"/>
      <c r="D602" s="240" t="s">
        <v>117</v>
      </c>
      <c r="F602" s="238" t="s">
        <v>710</v>
      </c>
      <c r="H602" s="237">
        <v>812.76900000000001</v>
      </c>
      <c r="I602" s="233"/>
      <c r="L602" s="232"/>
      <c r="M602" s="231"/>
      <c r="N602" s="230"/>
      <c r="O602" s="230"/>
      <c r="P602" s="230"/>
      <c r="Q602" s="230"/>
      <c r="R602" s="230"/>
      <c r="S602" s="230"/>
      <c r="T602" s="229"/>
      <c r="AT602" s="228" t="s">
        <v>117</v>
      </c>
      <c r="AU602" s="228" t="s">
        <v>42</v>
      </c>
      <c r="AV602" s="227" t="s">
        <v>42</v>
      </c>
      <c r="AW602" s="227" t="s">
        <v>2</v>
      </c>
      <c r="AX602" s="227" t="s">
        <v>38</v>
      </c>
      <c r="AY602" s="228" t="s">
        <v>108</v>
      </c>
    </row>
    <row r="603" spans="2:65" s="188" customFormat="1" ht="31.5" customHeight="1" x14ac:dyDescent="0.3">
      <c r="B603" s="207"/>
      <c r="C603" s="206" t="s">
        <v>711</v>
      </c>
      <c r="D603" s="206" t="s">
        <v>110</v>
      </c>
      <c r="E603" s="205" t="s">
        <v>712</v>
      </c>
      <c r="F603" s="200" t="s">
        <v>713</v>
      </c>
      <c r="G603" s="204" t="s">
        <v>135</v>
      </c>
      <c r="H603" s="203">
        <v>137.30000000000001</v>
      </c>
      <c r="I603" s="202"/>
      <c r="J603" s="201">
        <f>ROUND(I603*H603,2)</f>
        <v>0</v>
      </c>
      <c r="K603" s="200" t="s">
        <v>1</v>
      </c>
      <c r="L603" s="189"/>
      <c r="M603" s="199" t="s">
        <v>1</v>
      </c>
      <c r="N603" s="224" t="s">
        <v>26</v>
      </c>
      <c r="O603" s="223"/>
      <c r="P603" s="222">
        <f>O603*H603</f>
        <v>0</v>
      </c>
      <c r="Q603" s="222">
        <v>2.5000000000000001E-4</v>
      </c>
      <c r="R603" s="222">
        <f>Q603*H603</f>
        <v>3.4325000000000001E-2</v>
      </c>
      <c r="S603" s="222">
        <v>0</v>
      </c>
      <c r="T603" s="221">
        <f>S603*H603</f>
        <v>0</v>
      </c>
      <c r="AR603" s="193" t="s">
        <v>115</v>
      </c>
      <c r="AT603" s="193" t="s">
        <v>110</v>
      </c>
      <c r="AU603" s="193" t="s">
        <v>42</v>
      </c>
      <c r="AY603" s="193" t="s">
        <v>108</v>
      </c>
      <c r="BE603" s="194">
        <f>IF(N603="základní",J603,0)</f>
        <v>0</v>
      </c>
      <c r="BF603" s="194">
        <f>IF(N603="snížená",J603,0)</f>
        <v>0</v>
      </c>
      <c r="BG603" s="194">
        <f>IF(N603="zákl. přenesená",J603,0)</f>
        <v>0</v>
      </c>
      <c r="BH603" s="194">
        <f>IF(N603="sníž. přenesená",J603,0)</f>
        <v>0</v>
      </c>
      <c r="BI603" s="194">
        <f>IF(N603="nulová",J603,0)</f>
        <v>0</v>
      </c>
      <c r="BJ603" s="193" t="s">
        <v>38</v>
      </c>
      <c r="BK603" s="194">
        <f>ROUND(I603*H603,2)</f>
        <v>0</v>
      </c>
      <c r="BL603" s="193" t="s">
        <v>115</v>
      </c>
      <c r="BM603" s="193" t="s">
        <v>714</v>
      </c>
    </row>
    <row r="604" spans="2:65" s="227" customFormat="1" x14ac:dyDescent="0.3">
      <c r="B604" s="232"/>
      <c r="D604" s="240" t="s">
        <v>117</v>
      </c>
      <c r="E604" s="239" t="s">
        <v>1</v>
      </c>
      <c r="F604" s="238" t="s">
        <v>561</v>
      </c>
      <c r="H604" s="237">
        <v>137.30000000000001</v>
      </c>
      <c r="I604" s="233"/>
      <c r="L604" s="232"/>
      <c r="M604" s="231"/>
      <c r="N604" s="230"/>
      <c r="O604" s="230"/>
      <c r="P604" s="230"/>
      <c r="Q604" s="230"/>
      <c r="R604" s="230"/>
      <c r="S604" s="230"/>
      <c r="T604" s="229"/>
      <c r="AT604" s="228" t="s">
        <v>117</v>
      </c>
      <c r="AU604" s="228" t="s">
        <v>42</v>
      </c>
      <c r="AV604" s="227" t="s">
        <v>42</v>
      </c>
      <c r="AW604" s="227" t="s">
        <v>19</v>
      </c>
      <c r="AX604" s="227" t="s">
        <v>37</v>
      </c>
      <c r="AY604" s="228" t="s">
        <v>108</v>
      </c>
    </row>
    <row r="605" spans="2:65" s="188" customFormat="1" ht="22.5" customHeight="1" x14ac:dyDescent="0.3">
      <c r="B605" s="207"/>
      <c r="C605" s="206" t="s">
        <v>715</v>
      </c>
      <c r="D605" s="206" t="s">
        <v>110</v>
      </c>
      <c r="E605" s="205" t="s">
        <v>716</v>
      </c>
      <c r="F605" s="200" t="s">
        <v>717</v>
      </c>
      <c r="G605" s="204" t="s">
        <v>113</v>
      </c>
      <c r="H605" s="203">
        <v>1305.645</v>
      </c>
      <c r="I605" s="202"/>
      <c r="J605" s="201">
        <f>ROUND(I605*H605,2)</f>
        <v>0</v>
      </c>
      <c r="K605" s="200" t="s">
        <v>1</v>
      </c>
      <c r="L605" s="189"/>
      <c r="M605" s="199" t="s">
        <v>1</v>
      </c>
      <c r="N605" s="224" t="s">
        <v>26</v>
      </c>
      <c r="O605" s="223"/>
      <c r="P605" s="222">
        <f>O605*H605</f>
        <v>0</v>
      </c>
      <c r="Q605" s="222">
        <v>0</v>
      </c>
      <c r="R605" s="222">
        <f>Q605*H605</f>
        <v>0</v>
      </c>
      <c r="S605" s="222">
        <v>0</v>
      </c>
      <c r="T605" s="221">
        <f>S605*H605</f>
        <v>0</v>
      </c>
      <c r="AR605" s="193" t="s">
        <v>115</v>
      </c>
      <c r="AT605" s="193" t="s">
        <v>110</v>
      </c>
      <c r="AU605" s="193" t="s">
        <v>42</v>
      </c>
      <c r="AY605" s="193" t="s">
        <v>108</v>
      </c>
      <c r="BE605" s="194">
        <f>IF(N605="základní",J605,0)</f>
        <v>0</v>
      </c>
      <c r="BF605" s="194">
        <f>IF(N605="snížená",J605,0)</f>
        <v>0</v>
      </c>
      <c r="BG605" s="194">
        <f>IF(N605="zákl. přenesená",J605,0)</f>
        <v>0</v>
      </c>
      <c r="BH605" s="194">
        <f>IF(N605="sníž. přenesená",J605,0)</f>
        <v>0</v>
      </c>
      <c r="BI605" s="194">
        <f>IF(N605="nulová",J605,0)</f>
        <v>0</v>
      </c>
      <c r="BJ605" s="193" t="s">
        <v>38</v>
      </c>
      <c r="BK605" s="194">
        <f>ROUND(I605*H605,2)</f>
        <v>0</v>
      </c>
      <c r="BL605" s="193" t="s">
        <v>115</v>
      </c>
      <c r="BM605" s="193" t="s">
        <v>718</v>
      </c>
    </row>
    <row r="606" spans="2:65" s="257" customFormat="1" x14ac:dyDescent="0.3">
      <c r="B606" s="262"/>
      <c r="D606" s="236" t="s">
        <v>117</v>
      </c>
      <c r="E606" s="258" t="s">
        <v>1</v>
      </c>
      <c r="F606" s="264" t="s">
        <v>331</v>
      </c>
      <c r="H606" s="258" t="s">
        <v>1</v>
      </c>
      <c r="I606" s="263"/>
      <c r="L606" s="262"/>
      <c r="M606" s="261"/>
      <c r="N606" s="260"/>
      <c r="O606" s="260"/>
      <c r="P606" s="260"/>
      <c r="Q606" s="260"/>
      <c r="R606" s="260"/>
      <c r="S606" s="260"/>
      <c r="T606" s="259"/>
      <c r="AT606" s="258" t="s">
        <v>117</v>
      </c>
      <c r="AU606" s="258" t="s">
        <v>42</v>
      </c>
      <c r="AV606" s="257" t="s">
        <v>38</v>
      </c>
      <c r="AW606" s="257" t="s">
        <v>19</v>
      </c>
      <c r="AX606" s="257" t="s">
        <v>37</v>
      </c>
      <c r="AY606" s="258" t="s">
        <v>108</v>
      </c>
    </row>
    <row r="607" spans="2:65" s="257" customFormat="1" x14ac:dyDescent="0.3">
      <c r="B607" s="262"/>
      <c r="D607" s="236" t="s">
        <v>117</v>
      </c>
      <c r="E607" s="258" t="s">
        <v>1</v>
      </c>
      <c r="F607" s="264" t="s">
        <v>332</v>
      </c>
      <c r="H607" s="258" t="s">
        <v>1</v>
      </c>
      <c r="I607" s="263"/>
      <c r="L607" s="262"/>
      <c r="M607" s="261"/>
      <c r="N607" s="260"/>
      <c r="O607" s="260"/>
      <c r="P607" s="260"/>
      <c r="Q607" s="260"/>
      <c r="R607" s="260"/>
      <c r="S607" s="260"/>
      <c r="T607" s="259"/>
      <c r="AT607" s="258" t="s">
        <v>117</v>
      </c>
      <c r="AU607" s="258" t="s">
        <v>42</v>
      </c>
      <c r="AV607" s="257" t="s">
        <v>38</v>
      </c>
      <c r="AW607" s="257" t="s">
        <v>19</v>
      </c>
      <c r="AX607" s="257" t="s">
        <v>37</v>
      </c>
      <c r="AY607" s="258" t="s">
        <v>108</v>
      </c>
    </row>
    <row r="608" spans="2:65" s="227" customFormat="1" x14ac:dyDescent="0.3">
      <c r="B608" s="232"/>
      <c r="D608" s="236" t="s">
        <v>117</v>
      </c>
      <c r="E608" s="228" t="s">
        <v>1</v>
      </c>
      <c r="F608" s="235" t="s">
        <v>485</v>
      </c>
      <c r="H608" s="234">
        <v>4.18</v>
      </c>
      <c r="I608" s="233"/>
      <c r="L608" s="232"/>
      <c r="M608" s="231"/>
      <c r="N608" s="230"/>
      <c r="O608" s="230"/>
      <c r="P608" s="230"/>
      <c r="Q608" s="230"/>
      <c r="R608" s="230"/>
      <c r="S608" s="230"/>
      <c r="T608" s="229"/>
      <c r="AT608" s="228" t="s">
        <v>117</v>
      </c>
      <c r="AU608" s="228" t="s">
        <v>42</v>
      </c>
      <c r="AV608" s="227" t="s">
        <v>42</v>
      </c>
      <c r="AW608" s="227" t="s">
        <v>19</v>
      </c>
      <c r="AX608" s="227" t="s">
        <v>37</v>
      </c>
      <c r="AY608" s="228" t="s">
        <v>108</v>
      </c>
    </row>
    <row r="609" spans="2:65" s="227" customFormat="1" x14ac:dyDescent="0.3">
      <c r="B609" s="232"/>
      <c r="D609" s="236" t="s">
        <v>117</v>
      </c>
      <c r="E609" s="228" t="s">
        <v>1</v>
      </c>
      <c r="F609" s="235" t="s">
        <v>486</v>
      </c>
      <c r="H609" s="234">
        <v>4.18</v>
      </c>
      <c r="I609" s="233"/>
      <c r="L609" s="232"/>
      <c r="M609" s="231"/>
      <c r="N609" s="230"/>
      <c r="O609" s="230"/>
      <c r="P609" s="230"/>
      <c r="Q609" s="230"/>
      <c r="R609" s="230"/>
      <c r="S609" s="230"/>
      <c r="T609" s="229"/>
      <c r="AT609" s="228" t="s">
        <v>117</v>
      </c>
      <c r="AU609" s="228" t="s">
        <v>42</v>
      </c>
      <c r="AV609" s="227" t="s">
        <v>42</v>
      </c>
      <c r="AW609" s="227" t="s">
        <v>19</v>
      </c>
      <c r="AX609" s="227" t="s">
        <v>37</v>
      </c>
      <c r="AY609" s="228" t="s">
        <v>108</v>
      </c>
    </row>
    <row r="610" spans="2:65" s="227" customFormat="1" x14ac:dyDescent="0.3">
      <c r="B610" s="232"/>
      <c r="D610" s="236" t="s">
        <v>117</v>
      </c>
      <c r="E610" s="228" t="s">
        <v>1</v>
      </c>
      <c r="F610" s="235" t="s">
        <v>489</v>
      </c>
      <c r="H610" s="234">
        <v>227.25399999999999</v>
      </c>
      <c r="I610" s="233"/>
      <c r="L610" s="232"/>
      <c r="M610" s="231"/>
      <c r="N610" s="230"/>
      <c r="O610" s="230"/>
      <c r="P610" s="230"/>
      <c r="Q610" s="230"/>
      <c r="R610" s="230"/>
      <c r="S610" s="230"/>
      <c r="T610" s="229"/>
      <c r="AT610" s="228" t="s">
        <v>117</v>
      </c>
      <c r="AU610" s="228" t="s">
        <v>42</v>
      </c>
      <c r="AV610" s="227" t="s">
        <v>42</v>
      </c>
      <c r="AW610" s="227" t="s">
        <v>19</v>
      </c>
      <c r="AX610" s="227" t="s">
        <v>37</v>
      </c>
      <c r="AY610" s="228" t="s">
        <v>108</v>
      </c>
    </row>
    <row r="611" spans="2:65" s="227" customFormat="1" x14ac:dyDescent="0.3">
      <c r="B611" s="232"/>
      <c r="D611" s="236" t="s">
        <v>117</v>
      </c>
      <c r="E611" s="228" t="s">
        <v>1</v>
      </c>
      <c r="F611" s="235" t="s">
        <v>490</v>
      </c>
      <c r="H611" s="234">
        <v>109.794</v>
      </c>
      <c r="I611" s="233"/>
      <c r="L611" s="232"/>
      <c r="M611" s="231"/>
      <c r="N611" s="230"/>
      <c r="O611" s="230"/>
      <c r="P611" s="230"/>
      <c r="Q611" s="230"/>
      <c r="R611" s="230"/>
      <c r="S611" s="230"/>
      <c r="T611" s="229"/>
      <c r="AT611" s="228" t="s">
        <v>117</v>
      </c>
      <c r="AU611" s="228" t="s">
        <v>42</v>
      </c>
      <c r="AV611" s="227" t="s">
        <v>42</v>
      </c>
      <c r="AW611" s="227" t="s">
        <v>19</v>
      </c>
      <c r="AX611" s="227" t="s">
        <v>37</v>
      </c>
      <c r="AY611" s="228" t="s">
        <v>108</v>
      </c>
    </row>
    <row r="612" spans="2:65" s="227" customFormat="1" x14ac:dyDescent="0.3">
      <c r="B612" s="232"/>
      <c r="D612" s="236" t="s">
        <v>117</v>
      </c>
      <c r="E612" s="228" t="s">
        <v>1</v>
      </c>
      <c r="F612" s="235" t="s">
        <v>491</v>
      </c>
      <c r="H612" s="234">
        <v>759.59699999999998</v>
      </c>
      <c r="I612" s="233"/>
      <c r="L612" s="232"/>
      <c r="M612" s="231"/>
      <c r="N612" s="230"/>
      <c r="O612" s="230"/>
      <c r="P612" s="230"/>
      <c r="Q612" s="230"/>
      <c r="R612" s="230"/>
      <c r="S612" s="230"/>
      <c r="T612" s="229"/>
      <c r="AT612" s="228" t="s">
        <v>117</v>
      </c>
      <c r="AU612" s="228" t="s">
        <v>42</v>
      </c>
      <c r="AV612" s="227" t="s">
        <v>42</v>
      </c>
      <c r="AW612" s="227" t="s">
        <v>19</v>
      </c>
      <c r="AX612" s="227" t="s">
        <v>37</v>
      </c>
      <c r="AY612" s="228" t="s">
        <v>108</v>
      </c>
    </row>
    <row r="613" spans="2:65" s="227" customFormat="1" x14ac:dyDescent="0.3">
      <c r="B613" s="232"/>
      <c r="D613" s="240" t="s">
        <v>117</v>
      </c>
      <c r="E613" s="239" t="s">
        <v>1</v>
      </c>
      <c r="F613" s="238" t="s">
        <v>719</v>
      </c>
      <c r="H613" s="237">
        <v>200.64</v>
      </c>
      <c r="I613" s="233"/>
      <c r="L613" s="232"/>
      <c r="M613" s="231"/>
      <c r="N613" s="230"/>
      <c r="O613" s="230"/>
      <c r="P613" s="230"/>
      <c r="Q613" s="230"/>
      <c r="R613" s="230"/>
      <c r="S613" s="230"/>
      <c r="T613" s="229"/>
      <c r="AT613" s="228" t="s">
        <v>117</v>
      </c>
      <c r="AU613" s="228" t="s">
        <v>42</v>
      </c>
      <c r="AV613" s="227" t="s">
        <v>42</v>
      </c>
      <c r="AW613" s="227" t="s">
        <v>19</v>
      </c>
      <c r="AX613" s="227" t="s">
        <v>37</v>
      </c>
      <c r="AY613" s="228" t="s">
        <v>108</v>
      </c>
    </row>
    <row r="614" spans="2:65" s="188" customFormat="1" ht="22.5" customHeight="1" x14ac:dyDescent="0.3">
      <c r="B614" s="207"/>
      <c r="C614" s="206" t="s">
        <v>720</v>
      </c>
      <c r="D614" s="206" t="s">
        <v>110</v>
      </c>
      <c r="E614" s="205" t="s">
        <v>721</v>
      </c>
      <c r="F614" s="200" t="s">
        <v>722</v>
      </c>
      <c r="G614" s="204" t="s">
        <v>113</v>
      </c>
      <c r="H614" s="203">
        <v>74.094999999999999</v>
      </c>
      <c r="I614" s="202"/>
      <c r="J614" s="201">
        <f>ROUND(I614*H614,2)</f>
        <v>0</v>
      </c>
      <c r="K614" s="200" t="s">
        <v>114</v>
      </c>
      <c r="L614" s="189"/>
      <c r="M614" s="199" t="s">
        <v>1</v>
      </c>
      <c r="N614" s="224" t="s">
        <v>26</v>
      </c>
      <c r="O614" s="223"/>
      <c r="P614" s="222">
        <f>O614*H614</f>
        <v>0</v>
      </c>
      <c r="Q614" s="222">
        <v>9.4400000000000005E-3</v>
      </c>
      <c r="R614" s="222">
        <f>Q614*H614</f>
        <v>0.69945679999999999</v>
      </c>
      <c r="S614" s="222">
        <v>0</v>
      </c>
      <c r="T614" s="221">
        <f>S614*H614</f>
        <v>0</v>
      </c>
      <c r="AR614" s="193" t="s">
        <v>115</v>
      </c>
      <c r="AT614" s="193" t="s">
        <v>110</v>
      </c>
      <c r="AU614" s="193" t="s">
        <v>42</v>
      </c>
      <c r="AY614" s="193" t="s">
        <v>108</v>
      </c>
      <c r="BE614" s="194">
        <f>IF(N614="základní",J614,0)</f>
        <v>0</v>
      </c>
      <c r="BF614" s="194">
        <f>IF(N614="snížená",J614,0)</f>
        <v>0</v>
      </c>
      <c r="BG614" s="194">
        <f>IF(N614="zákl. přenesená",J614,0)</f>
        <v>0</v>
      </c>
      <c r="BH614" s="194">
        <f>IF(N614="sníž. přenesená",J614,0)</f>
        <v>0</v>
      </c>
      <c r="BI614" s="194">
        <f>IF(N614="nulová",J614,0)</f>
        <v>0</v>
      </c>
      <c r="BJ614" s="193" t="s">
        <v>38</v>
      </c>
      <c r="BK614" s="194">
        <f>ROUND(I614*H614,2)</f>
        <v>0</v>
      </c>
      <c r="BL614" s="193" t="s">
        <v>115</v>
      </c>
      <c r="BM614" s="193" t="s">
        <v>723</v>
      </c>
    </row>
    <row r="615" spans="2:65" s="257" customFormat="1" x14ac:dyDescent="0.3">
      <c r="B615" s="262"/>
      <c r="D615" s="236" t="s">
        <v>117</v>
      </c>
      <c r="E615" s="258" t="s">
        <v>1</v>
      </c>
      <c r="F615" s="264" t="s">
        <v>263</v>
      </c>
      <c r="H615" s="258" t="s">
        <v>1</v>
      </c>
      <c r="I615" s="263"/>
      <c r="L615" s="262"/>
      <c r="M615" s="261"/>
      <c r="N615" s="260"/>
      <c r="O615" s="260"/>
      <c r="P615" s="260"/>
      <c r="Q615" s="260"/>
      <c r="R615" s="260"/>
      <c r="S615" s="260"/>
      <c r="T615" s="259"/>
      <c r="AT615" s="258" t="s">
        <v>117</v>
      </c>
      <c r="AU615" s="258" t="s">
        <v>42</v>
      </c>
      <c r="AV615" s="257" t="s">
        <v>38</v>
      </c>
      <c r="AW615" s="257" t="s">
        <v>19</v>
      </c>
      <c r="AX615" s="257" t="s">
        <v>37</v>
      </c>
      <c r="AY615" s="258" t="s">
        <v>108</v>
      </c>
    </row>
    <row r="616" spans="2:65" s="227" customFormat="1" ht="40.5" x14ac:dyDescent="0.3">
      <c r="B616" s="232"/>
      <c r="D616" s="236" t="s">
        <v>117</v>
      </c>
      <c r="E616" s="228" t="s">
        <v>1</v>
      </c>
      <c r="F616" s="235" t="s">
        <v>724</v>
      </c>
      <c r="H616" s="234">
        <v>19.184999999999999</v>
      </c>
      <c r="I616" s="233"/>
      <c r="L616" s="232"/>
      <c r="M616" s="231"/>
      <c r="N616" s="230"/>
      <c r="O616" s="230"/>
      <c r="P616" s="230"/>
      <c r="Q616" s="230"/>
      <c r="R616" s="230"/>
      <c r="S616" s="230"/>
      <c r="T616" s="229"/>
      <c r="AT616" s="228" t="s">
        <v>117</v>
      </c>
      <c r="AU616" s="228" t="s">
        <v>42</v>
      </c>
      <c r="AV616" s="227" t="s">
        <v>42</v>
      </c>
      <c r="AW616" s="227" t="s">
        <v>19</v>
      </c>
      <c r="AX616" s="227" t="s">
        <v>37</v>
      </c>
      <c r="AY616" s="228" t="s">
        <v>108</v>
      </c>
    </row>
    <row r="617" spans="2:65" s="227" customFormat="1" ht="40.5" x14ac:dyDescent="0.3">
      <c r="B617" s="232"/>
      <c r="D617" s="236" t="s">
        <v>117</v>
      </c>
      <c r="E617" s="228" t="s">
        <v>1</v>
      </c>
      <c r="F617" s="235" t="s">
        <v>725</v>
      </c>
      <c r="H617" s="234">
        <v>16.82</v>
      </c>
      <c r="I617" s="233"/>
      <c r="L617" s="232"/>
      <c r="M617" s="231"/>
      <c r="N617" s="230"/>
      <c r="O617" s="230"/>
      <c r="P617" s="230"/>
      <c r="Q617" s="230"/>
      <c r="R617" s="230"/>
      <c r="S617" s="230"/>
      <c r="T617" s="229"/>
      <c r="AT617" s="228" t="s">
        <v>117</v>
      </c>
      <c r="AU617" s="228" t="s">
        <v>42</v>
      </c>
      <c r="AV617" s="227" t="s">
        <v>42</v>
      </c>
      <c r="AW617" s="227" t="s">
        <v>19</v>
      </c>
      <c r="AX617" s="227" t="s">
        <v>37</v>
      </c>
      <c r="AY617" s="228" t="s">
        <v>108</v>
      </c>
    </row>
    <row r="618" spans="2:65" s="227" customFormat="1" ht="40.5" x14ac:dyDescent="0.3">
      <c r="B618" s="232"/>
      <c r="D618" s="236" t="s">
        <v>117</v>
      </c>
      <c r="E618" s="228" t="s">
        <v>1</v>
      </c>
      <c r="F618" s="235" t="s">
        <v>726</v>
      </c>
      <c r="H618" s="234">
        <v>17.440000000000001</v>
      </c>
      <c r="I618" s="233"/>
      <c r="L618" s="232"/>
      <c r="M618" s="231"/>
      <c r="N618" s="230"/>
      <c r="O618" s="230"/>
      <c r="P618" s="230"/>
      <c r="Q618" s="230"/>
      <c r="R618" s="230"/>
      <c r="S618" s="230"/>
      <c r="T618" s="229"/>
      <c r="AT618" s="228" t="s">
        <v>117</v>
      </c>
      <c r="AU618" s="228" t="s">
        <v>42</v>
      </c>
      <c r="AV618" s="227" t="s">
        <v>42</v>
      </c>
      <c r="AW618" s="227" t="s">
        <v>19</v>
      </c>
      <c r="AX618" s="227" t="s">
        <v>37</v>
      </c>
      <c r="AY618" s="228" t="s">
        <v>108</v>
      </c>
    </row>
    <row r="619" spans="2:65" s="227" customFormat="1" x14ac:dyDescent="0.3">
      <c r="B619" s="232"/>
      <c r="D619" s="236" t="s">
        <v>117</v>
      </c>
      <c r="E619" s="228" t="s">
        <v>1</v>
      </c>
      <c r="F619" s="235" t="s">
        <v>727</v>
      </c>
      <c r="H619" s="234">
        <v>3.2</v>
      </c>
      <c r="I619" s="233"/>
      <c r="L619" s="232"/>
      <c r="M619" s="231"/>
      <c r="N619" s="230"/>
      <c r="O619" s="230"/>
      <c r="P619" s="230"/>
      <c r="Q619" s="230"/>
      <c r="R619" s="230"/>
      <c r="S619" s="230"/>
      <c r="T619" s="229"/>
      <c r="AT619" s="228" t="s">
        <v>117</v>
      </c>
      <c r="AU619" s="228" t="s">
        <v>42</v>
      </c>
      <c r="AV619" s="227" t="s">
        <v>42</v>
      </c>
      <c r="AW619" s="227" t="s">
        <v>19</v>
      </c>
      <c r="AX619" s="227" t="s">
        <v>37</v>
      </c>
      <c r="AY619" s="228" t="s">
        <v>108</v>
      </c>
    </row>
    <row r="620" spans="2:65" s="227" customFormat="1" ht="27" x14ac:dyDescent="0.3">
      <c r="B620" s="232"/>
      <c r="D620" s="240" t="s">
        <v>117</v>
      </c>
      <c r="E620" s="239" t="s">
        <v>1</v>
      </c>
      <c r="F620" s="238" t="s">
        <v>728</v>
      </c>
      <c r="H620" s="237">
        <v>17.45</v>
      </c>
      <c r="I620" s="233"/>
      <c r="L620" s="232"/>
      <c r="M620" s="231"/>
      <c r="N620" s="230"/>
      <c r="O620" s="230"/>
      <c r="P620" s="230"/>
      <c r="Q620" s="230"/>
      <c r="R620" s="230"/>
      <c r="S620" s="230"/>
      <c r="T620" s="229"/>
      <c r="AT620" s="228" t="s">
        <v>117</v>
      </c>
      <c r="AU620" s="228" t="s">
        <v>42</v>
      </c>
      <c r="AV620" s="227" t="s">
        <v>42</v>
      </c>
      <c r="AW620" s="227" t="s">
        <v>19</v>
      </c>
      <c r="AX620" s="227" t="s">
        <v>37</v>
      </c>
      <c r="AY620" s="228" t="s">
        <v>108</v>
      </c>
    </row>
    <row r="621" spans="2:65" s="188" customFormat="1" ht="22.5" customHeight="1" x14ac:dyDescent="0.3">
      <c r="B621" s="207"/>
      <c r="C621" s="252" t="s">
        <v>729</v>
      </c>
      <c r="D621" s="252" t="s">
        <v>213</v>
      </c>
      <c r="E621" s="251" t="s">
        <v>730</v>
      </c>
      <c r="F621" s="246" t="s">
        <v>731</v>
      </c>
      <c r="G621" s="250" t="s">
        <v>113</v>
      </c>
      <c r="H621" s="249">
        <v>79.281999999999996</v>
      </c>
      <c r="I621" s="248"/>
      <c r="J621" s="247">
        <f>ROUND(I621*H621,2)</f>
        <v>0</v>
      </c>
      <c r="K621" s="246" t="s">
        <v>114</v>
      </c>
      <c r="L621" s="245"/>
      <c r="M621" s="244" t="s">
        <v>1</v>
      </c>
      <c r="N621" s="243" t="s">
        <v>26</v>
      </c>
      <c r="O621" s="223"/>
      <c r="P621" s="222">
        <f>O621*H621</f>
        <v>0</v>
      </c>
      <c r="Q621" s="222">
        <v>1.6500000000000001E-2</v>
      </c>
      <c r="R621" s="222">
        <f>Q621*H621</f>
        <v>1.3081529999999999</v>
      </c>
      <c r="S621" s="222">
        <v>0</v>
      </c>
      <c r="T621" s="221">
        <f>S621*H621</f>
        <v>0</v>
      </c>
      <c r="AR621" s="193" t="s">
        <v>158</v>
      </c>
      <c r="AT621" s="193" t="s">
        <v>213</v>
      </c>
      <c r="AU621" s="193" t="s">
        <v>42</v>
      </c>
      <c r="AY621" s="193" t="s">
        <v>108</v>
      </c>
      <c r="BE621" s="194">
        <f>IF(N621="základní",J621,0)</f>
        <v>0</v>
      </c>
      <c r="BF621" s="194">
        <f>IF(N621="snížená",J621,0)</f>
        <v>0</v>
      </c>
      <c r="BG621" s="194">
        <f>IF(N621="zákl. přenesená",J621,0)</f>
        <v>0</v>
      </c>
      <c r="BH621" s="194">
        <f>IF(N621="sníž. přenesená",J621,0)</f>
        <v>0</v>
      </c>
      <c r="BI621" s="194">
        <f>IF(N621="nulová",J621,0)</f>
        <v>0</v>
      </c>
      <c r="BJ621" s="193" t="s">
        <v>38</v>
      </c>
      <c r="BK621" s="194">
        <f>ROUND(I621*H621,2)</f>
        <v>0</v>
      </c>
      <c r="BL621" s="193" t="s">
        <v>115</v>
      </c>
      <c r="BM621" s="193" t="s">
        <v>732</v>
      </c>
    </row>
    <row r="622" spans="2:65" s="227" customFormat="1" x14ac:dyDescent="0.3">
      <c r="B622" s="232"/>
      <c r="D622" s="240" t="s">
        <v>117</v>
      </c>
      <c r="F622" s="238" t="s">
        <v>733</v>
      </c>
      <c r="H622" s="237">
        <v>79.281999999999996</v>
      </c>
      <c r="I622" s="233"/>
      <c r="L622" s="232"/>
      <c r="M622" s="231"/>
      <c r="N622" s="230"/>
      <c r="O622" s="230"/>
      <c r="P622" s="230"/>
      <c r="Q622" s="230"/>
      <c r="R622" s="230"/>
      <c r="S622" s="230"/>
      <c r="T622" s="229"/>
      <c r="AT622" s="228" t="s">
        <v>117</v>
      </c>
      <c r="AU622" s="228" t="s">
        <v>42</v>
      </c>
      <c r="AV622" s="227" t="s">
        <v>42</v>
      </c>
      <c r="AW622" s="227" t="s">
        <v>2</v>
      </c>
      <c r="AX622" s="227" t="s">
        <v>38</v>
      </c>
      <c r="AY622" s="228" t="s">
        <v>108</v>
      </c>
    </row>
    <row r="623" spans="2:65" s="188" customFormat="1" ht="22.5" customHeight="1" x14ac:dyDescent="0.3">
      <c r="B623" s="207"/>
      <c r="C623" s="206" t="s">
        <v>734</v>
      </c>
      <c r="D623" s="206" t="s">
        <v>110</v>
      </c>
      <c r="E623" s="205" t="s">
        <v>2451</v>
      </c>
      <c r="F623" s="200" t="s">
        <v>2452</v>
      </c>
      <c r="G623" s="204" t="s">
        <v>135</v>
      </c>
      <c r="H623" s="203">
        <v>266.01</v>
      </c>
      <c r="I623" s="202"/>
      <c r="J623" s="201">
        <f>ROUND(I623*H623,2)</f>
        <v>0</v>
      </c>
      <c r="K623" s="200" t="s">
        <v>166</v>
      </c>
      <c r="L623" s="189"/>
      <c r="M623" s="199" t="s">
        <v>1</v>
      </c>
      <c r="N623" s="224" t="s">
        <v>26</v>
      </c>
      <c r="O623" s="223"/>
      <c r="P623" s="222">
        <f>O623*H623</f>
        <v>0</v>
      </c>
      <c r="Q623" s="222">
        <v>6.0000000000000002E-5</v>
      </c>
      <c r="R623" s="222">
        <f>Q623*H623</f>
        <v>1.5960599999999998E-2</v>
      </c>
      <c r="S623" s="222">
        <v>0</v>
      </c>
      <c r="T623" s="221">
        <f>S623*H623</f>
        <v>0</v>
      </c>
      <c r="AR623" s="193" t="s">
        <v>115</v>
      </c>
      <c r="AT623" s="193" t="s">
        <v>110</v>
      </c>
      <c r="AU623" s="193" t="s">
        <v>42</v>
      </c>
      <c r="AY623" s="193" t="s">
        <v>108</v>
      </c>
      <c r="BE623" s="194">
        <f>IF(N623="základní",J623,0)</f>
        <v>0</v>
      </c>
      <c r="BF623" s="194">
        <f>IF(N623="snížená",J623,0)</f>
        <v>0</v>
      </c>
      <c r="BG623" s="194">
        <f>IF(N623="zákl. přenesená",J623,0)</f>
        <v>0</v>
      </c>
      <c r="BH623" s="194">
        <f>IF(N623="sníž. přenesená",J623,0)</f>
        <v>0</v>
      </c>
      <c r="BI623" s="194">
        <f>IF(N623="nulová",J623,0)</f>
        <v>0</v>
      </c>
      <c r="BJ623" s="193" t="s">
        <v>38</v>
      </c>
      <c r="BK623" s="194">
        <f>ROUND(I623*H623,2)</f>
        <v>0</v>
      </c>
      <c r="BL623" s="193" t="s">
        <v>115</v>
      </c>
      <c r="BM623" s="193" t="s">
        <v>2453</v>
      </c>
    </row>
    <row r="624" spans="2:65" s="257" customFormat="1" x14ac:dyDescent="0.3">
      <c r="B624" s="262"/>
      <c r="D624" s="236" t="s">
        <v>117</v>
      </c>
      <c r="E624" s="258" t="s">
        <v>1</v>
      </c>
      <c r="F624" s="264" t="s">
        <v>118</v>
      </c>
      <c r="H624" s="258" t="s">
        <v>1</v>
      </c>
      <c r="I624" s="263"/>
      <c r="L624" s="262"/>
      <c r="M624" s="261"/>
      <c r="N624" s="260"/>
      <c r="O624" s="260"/>
      <c r="P624" s="260"/>
      <c r="Q624" s="260"/>
      <c r="R624" s="260"/>
      <c r="S624" s="260"/>
      <c r="T624" s="259"/>
      <c r="AT624" s="258" t="s">
        <v>117</v>
      </c>
      <c r="AU624" s="258" t="s">
        <v>42</v>
      </c>
      <c r="AV624" s="257" t="s">
        <v>38</v>
      </c>
      <c r="AW624" s="257" t="s">
        <v>19</v>
      </c>
      <c r="AX624" s="257" t="s">
        <v>37</v>
      </c>
      <c r="AY624" s="258" t="s">
        <v>108</v>
      </c>
    </row>
    <row r="625" spans="2:65" s="227" customFormat="1" x14ac:dyDescent="0.3">
      <c r="B625" s="232"/>
      <c r="D625" s="236" t="s">
        <v>117</v>
      </c>
      <c r="E625" s="228" t="s">
        <v>1</v>
      </c>
      <c r="F625" s="235" t="s">
        <v>2454</v>
      </c>
      <c r="H625" s="234">
        <v>130.83000000000001</v>
      </c>
      <c r="I625" s="233"/>
      <c r="L625" s="232"/>
      <c r="M625" s="231"/>
      <c r="N625" s="230"/>
      <c r="O625" s="230"/>
      <c r="P625" s="230"/>
      <c r="Q625" s="230"/>
      <c r="R625" s="230"/>
      <c r="S625" s="230"/>
      <c r="T625" s="229"/>
      <c r="AT625" s="228" t="s">
        <v>117</v>
      </c>
      <c r="AU625" s="228" t="s">
        <v>42</v>
      </c>
      <c r="AV625" s="227" t="s">
        <v>42</v>
      </c>
      <c r="AW625" s="227" t="s">
        <v>19</v>
      </c>
      <c r="AX625" s="227" t="s">
        <v>37</v>
      </c>
      <c r="AY625" s="228" t="s">
        <v>108</v>
      </c>
    </row>
    <row r="626" spans="2:65" s="227" customFormat="1" x14ac:dyDescent="0.3">
      <c r="B626" s="232"/>
      <c r="D626" s="240" t="s">
        <v>117</v>
      </c>
      <c r="E626" s="239" t="s">
        <v>1</v>
      </c>
      <c r="F626" s="238" t="s">
        <v>2455</v>
      </c>
      <c r="H626" s="237">
        <v>135.18</v>
      </c>
      <c r="I626" s="233"/>
      <c r="L626" s="232"/>
      <c r="M626" s="231"/>
      <c r="N626" s="230"/>
      <c r="O626" s="230"/>
      <c r="P626" s="230"/>
      <c r="Q626" s="230"/>
      <c r="R626" s="230"/>
      <c r="S626" s="230"/>
      <c r="T626" s="229"/>
      <c r="AT626" s="228" t="s">
        <v>117</v>
      </c>
      <c r="AU626" s="228" t="s">
        <v>42</v>
      </c>
      <c r="AV626" s="227" t="s">
        <v>42</v>
      </c>
      <c r="AW626" s="227" t="s">
        <v>19</v>
      </c>
      <c r="AX626" s="227" t="s">
        <v>37</v>
      </c>
      <c r="AY626" s="228" t="s">
        <v>108</v>
      </c>
    </row>
    <row r="627" spans="2:65" s="188" customFormat="1" ht="22.5" customHeight="1" x14ac:dyDescent="0.3">
      <c r="B627" s="207"/>
      <c r="C627" s="252" t="s">
        <v>742</v>
      </c>
      <c r="D627" s="252" t="s">
        <v>213</v>
      </c>
      <c r="E627" s="251" t="s">
        <v>2456</v>
      </c>
      <c r="F627" s="246" t="s">
        <v>2457</v>
      </c>
      <c r="G627" s="250" t="s">
        <v>135</v>
      </c>
      <c r="H627" s="249">
        <v>141.93899999999999</v>
      </c>
      <c r="I627" s="248"/>
      <c r="J627" s="247">
        <f>ROUND(I627*H627,2)</f>
        <v>0</v>
      </c>
      <c r="K627" s="246" t="s">
        <v>166</v>
      </c>
      <c r="L627" s="245"/>
      <c r="M627" s="244" t="s">
        <v>1</v>
      </c>
      <c r="N627" s="243" t="s">
        <v>26</v>
      </c>
      <c r="O627" s="223"/>
      <c r="P627" s="222">
        <f>O627*H627</f>
        <v>0</v>
      </c>
      <c r="Q627" s="222">
        <v>3.2000000000000003E-4</v>
      </c>
      <c r="R627" s="222">
        <f>Q627*H627</f>
        <v>4.5420479999999999E-2</v>
      </c>
      <c r="S627" s="222">
        <v>0</v>
      </c>
      <c r="T627" s="221">
        <f>S627*H627</f>
        <v>0</v>
      </c>
      <c r="AR627" s="193" t="s">
        <v>158</v>
      </c>
      <c r="AT627" s="193" t="s">
        <v>213</v>
      </c>
      <c r="AU627" s="193" t="s">
        <v>42</v>
      </c>
      <c r="AY627" s="193" t="s">
        <v>108</v>
      </c>
      <c r="BE627" s="194">
        <f>IF(N627="základní",J627,0)</f>
        <v>0</v>
      </c>
      <c r="BF627" s="194">
        <f>IF(N627="snížená",J627,0)</f>
        <v>0</v>
      </c>
      <c r="BG627" s="194">
        <f>IF(N627="zákl. přenesená",J627,0)</f>
        <v>0</v>
      </c>
      <c r="BH627" s="194">
        <f>IF(N627="sníž. přenesená",J627,0)</f>
        <v>0</v>
      </c>
      <c r="BI627" s="194">
        <f>IF(N627="nulová",J627,0)</f>
        <v>0</v>
      </c>
      <c r="BJ627" s="193" t="s">
        <v>38</v>
      </c>
      <c r="BK627" s="194">
        <f>ROUND(I627*H627,2)</f>
        <v>0</v>
      </c>
      <c r="BL627" s="193" t="s">
        <v>115</v>
      </c>
      <c r="BM627" s="193" t="s">
        <v>2458</v>
      </c>
    </row>
    <row r="628" spans="2:65" s="257" customFormat="1" x14ac:dyDescent="0.3">
      <c r="B628" s="262"/>
      <c r="D628" s="236" t="s">
        <v>117</v>
      </c>
      <c r="E628" s="258" t="s">
        <v>1</v>
      </c>
      <c r="F628" s="264" t="s">
        <v>118</v>
      </c>
      <c r="H628" s="258" t="s">
        <v>1</v>
      </c>
      <c r="I628" s="263"/>
      <c r="L628" s="262"/>
      <c r="M628" s="261"/>
      <c r="N628" s="260"/>
      <c r="O628" s="260"/>
      <c r="P628" s="260"/>
      <c r="Q628" s="260"/>
      <c r="R628" s="260"/>
      <c r="S628" s="260"/>
      <c r="T628" s="259"/>
      <c r="AT628" s="258" t="s">
        <v>117</v>
      </c>
      <c r="AU628" s="258" t="s">
        <v>42</v>
      </c>
      <c r="AV628" s="257" t="s">
        <v>38</v>
      </c>
      <c r="AW628" s="257" t="s">
        <v>19</v>
      </c>
      <c r="AX628" s="257" t="s">
        <v>37</v>
      </c>
      <c r="AY628" s="258" t="s">
        <v>108</v>
      </c>
    </row>
    <row r="629" spans="2:65" s="227" customFormat="1" x14ac:dyDescent="0.3">
      <c r="B629" s="232"/>
      <c r="D629" s="236" t="s">
        <v>117</v>
      </c>
      <c r="E629" s="228" t="s">
        <v>1</v>
      </c>
      <c r="F629" s="235" t="s">
        <v>2455</v>
      </c>
      <c r="H629" s="234">
        <v>135.18</v>
      </c>
      <c r="I629" s="233"/>
      <c r="L629" s="232"/>
      <c r="M629" s="231"/>
      <c r="N629" s="230"/>
      <c r="O629" s="230"/>
      <c r="P629" s="230"/>
      <c r="Q629" s="230"/>
      <c r="R629" s="230"/>
      <c r="S629" s="230"/>
      <c r="T629" s="229"/>
      <c r="AT629" s="228" t="s">
        <v>117</v>
      </c>
      <c r="AU629" s="228" t="s">
        <v>42</v>
      </c>
      <c r="AV629" s="227" t="s">
        <v>42</v>
      </c>
      <c r="AW629" s="227" t="s">
        <v>19</v>
      </c>
      <c r="AX629" s="227" t="s">
        <v>37</v>
      </c>
      <c r="AY629" s="228" t="s">
        <v>108</v>
      </c>
    </row>
    <row r="630" spans="2:65" s="227" customFormat="1" x14ac:dyDescent="0.3">
      <c r="B630" s="232"/>
      <c r="D630" s="240" t="s">
        <v>117</v>
      </c>
      <c r="F630" s="238" t="s">
        <v>2459</v>
      </c>
      <c r="H630" s="237">
        <v>141.93899999999999</v>
      </c>
      <c r="I630" s="233"/>
      <c r="L630" s="232"/>
      <c r="M630" s="231"/>
      <c r="N630" s="230"/>
      <c r="O630" s="230"/>
      <c r="P630" s="230"/>
      <c r="Q630" s="230"/>
      <c r="R630" s="230"/>
      <c r="S630" s="230"/>
      <c r="T630" s="229"/>
      <c r="AT630" s="228" t="s">
        <v>117</v>
      </c>
      <c r="AU630" s="228" t="s">
        <v>42</v>
      </c>
      <c r="AV630" s="227" t="s">
        <v>42</v>
      </c>
      <c r="AW630" s="227" t="s">
        <v>2</v>
      </c>
      <c r="AX630" s="227" t="s">
        <v>38</v>
      </c>
      <c r="AY630" s="228" t="s">
        <v>108</v>
      </c>
    </row>
    <row r="631" spans="2:65" s="188" customFormat="1" ht="22.5" customHeight="1" x14ac:dyDescent="0.3">
      <c r="B631" s="207"/>
      <c r="C631" s="252" t="s">
        <v>751</v>
      </c>
      <c r="D631" s="252" t="s">
        <v>213</v>
      </c>
      <c r="E631" s="251" t="s">
        <v>2460</v>
      </c>
      <c r="F631" s="246" t="s">
        <v>2461</v>
      </c>
      <c r="G631" s="250" t="s">
        <v>135</v>
      </c>
      <c r="H631" s="249">
        <v>137.37200000000001</v>
      </c>
      <c r="I631" s="248"/>
      <c r="J631" s="247">
        <f>ROUND(I631*H631,2)</f>
        <v>0</v>
      </c>
      <c r="K631" s="246" t="s">
        <v>166</v>
      </c>
      <c r="L631" s="245"/>
      <c r="M631" s="244" t="s">
        <v>1</v>
      </c>
      <c r="N631" s="243" t="s">
        <v>26</v>
      </c>
      <c r="O631" s="223"/>
      <c r="P631" s="222">
        <f>O631*H631</f>
        <v>0</v>
      </c>
      <c r="Q631" s="222">
        <v>7.2000000000000005E-4</v>
      </c>
      <c r="R631" s="222">
        <f>Q631*H631</f>
        <v>9.8907840000000011E-2</v>
      </c>
      <c r="S631" s="222">
        <v>0</v>
      </c>
      <c r="T631" s="221">
        <f>S631*H631</f>
        <v>0</v>
      </c>
      <c r="AR631" s="193" t="s">
        <v>158</v>
      </c>
      <c r="AT631" s="193" t="s">
        <v>213</v>
      </c>
      <c r="AU631" s="193" t="s">
        <v>42</v>
      </c>
      <c r="AY631" s="193" t="s">
        <v>108</v>
      </c>
      <c r="BE631" s="194">
        <f>IF(N631="základní",J631,0)</f>
        <v>0</v>
      </c>
      <c r="BF631" s="194">
        <f>IF(N631="snížená",J631,0)</f>
        <v>0</v>
      </c>
      <c r="BG631" s="194">
        <f>IF(N631="zákl. přenesená",J631,0)</f>
        <v>0</v>
      </c>
      <c r="BH631" s="194">
        <f>IF(N631="sníž. přenesená",J631,0)</f>
        <v>0</v>
      </c>
      <c r="BI631" s="194">
        <f>IF(N631="nulová",J631,0)</f>
        <v>0</v>
      </c>
      <c r="BJ631" s="193" t="s">
        <v>38</v>
      </c>
      <c r="BK631" s="194">
        <f>ROUND(I631*H631,2)</f>
        <v>0</v>
      </c>
      <c r="BL631" s="193" t="s">
        <v>115</v>
      </c>
      <c r="BM631" s="193" t="s">
        <v>2462</v>
      </c>
    </row>
    <row r="632" spans="2:65" s="257" customFormat="1" x14ac:dyDescent="0.3">
      <c r="B632" s="262"/>
      <c r="D632" s="236" t="s">
        <v>117</v>
      </c>
      <c r="E632" s="258" t="s">
        <v>1</v>
      </c>
      <c r="F632" s="264" t="s">
        <v>118</v>
      </c>
      <c r="H632" s="258" t="s">
        <v>1</v>
      </c>
      <c r="I632" s="263"/>
      <c r="L632" s="262"/>
      <c r="M632" s="261"/>
      <c r="N632" s="260"/>
      <c r="O632" s="260"/>
      <c r="P632" s="260"/>
      <c r="Q632" s="260"/>
      <c r="R632" s="260"/>
      <c r="S632" s="260"/>
      <c r="T632" s="259"/>
      <c r="AT632" s="258" t="s">
        <v>117</v>
      </c>
      <c r="AU632" s="258" t="s">
        <v>42</v>
      </c>
      <c r="AV632" s="257" t="s">
        <v>38</v>
      </c>
      <c r="AW632" s="257" t="s">
        <v>19</v>
      </c>
      <c r="AX632" s="257" t="s">
        <v>37</v>
      </c>
      <c r="AY632" s="258" t="s">
        <v>108</v>
      </c>
    </row>
    <row r="633" spans="2:65" s="227" customFormat="1" x14ac:dyDescent="0.3">
      <c r="B633" s="232"/>
      <c r="D633" s="236" t="s">
        <v>117</v>
      </c>
      <c r="E633" s="228" t="s">
        <v>1</v>
      </c>
      <c r="F633" s="235" t="s">
        <v>2454</v>
      </c>
      <c r="H633" s="234">
        <v>130.83000000000001</v>
      </c>
      <c r="I633" s="233"/>
      <c r="L633" s="232"/>
      <c r="M633" s="231"/>
      <c r="N633" s="230"/>
      <c r="O633" s="230"/>
      <c r="P633" s="230"/>
      <c r="Q633" s="230"/>
      <c r="R633" s="230"/>
      <c r="S633" s="230"/>
      <c r="T633" s="229"/>
      <c r="AT633" s="228" t="s">
        <v>117</v>
      </c>
      <c r="AU633" s="228" t="s">
        <v>42</v>
      </c>
      <c r="AV633" s="227" t="s">
        <v>42</v>
      </c>
      <c r="AW633" s="227" t="s">
        <v>19</v>
      </c>
      <c r="AX633" s="227" t="s">
        <v>37</v>
      </c>
      <c r="AY633" s="228" t="s">
        <v>108</v>
      </c>
    </row>
    <row r="634" spans="2:65" s="227" customFormat="1" x14ac:dyDescent="0.3">
      <c r="B634" s="232"/>
      <c r="D634" s="240" t="s">
        <v>117</v>
      </c>
      <c r="F634" s="238" t="s">
        <v>2463</v>
      </c>
      <c r="H634" s="237">
        <v>137.37200000000001</v>
      </c>
      <c r="I634" s="233"/>
      <c r="L634" s="232"/>
      <c r="M634" s="231"/>
      <c r="N634" s="230"/>
      <c r="O634" s="230"/>
      <c r="P634" s="230"/>
      <c r="Q634" s="230"/>
      <c r="R634" s="230"/>
      <c r="S634" s="230"/>
      <c r="T634" s="229"/>
      <c r="AT634" s="228" t="s">
        <v>117</v>
      </c>
      <c r="AU634" s="228" t="s">
        <v>42</v>
      </c>
      <c r="AV634" s="227" t="s">
        <v>42</v>
      </c>
      <c r="AW634" s="227" t="s">
        <v>2</v>
      </c>
      <c r="AX634" s="227" t="s">
        <v>38</v>
      </c>
      <c r="AY634" s="228" t="s">
        <v>108</v>
      </c>
    </row>
    <row r="635" spans="2:65" s="188" customFormat="1" ht="31.5" customHeight="1" x14ac:dyDescent="0.3">
      <c r="B635" s="207"/>
      <c r="C635" s="206" t="s">
        <v>779</v>
      </c>
      <c r="D635" s="206" t="s">
        <v>110</v>
      </c>
      <c r="E635" s="205" t="s">
        <v>735</v>
      </c>
      <c r="F635" s="200" t="s">
        <v>736</v>
      </c>
      <c r="G635" s="204" t="s">
        <v>113</v>
      </c>
      <c r="H635" s="203">
        <v>927.46799999999996</v>
      </c>
      <c r="I635" s="202"/>
      <c r="J635" s="201">
        <f>ROUND(I635*H635,2)</f>
        <v>0</v>
      </c>
      <c r="K635" s="200" t="s">
        <v>114</v>
      </c>
      <c r="L635" s="189"/>
      <c r="M635" s="199" t="s">
        <v>1</v>
      </c>
      <c r="N635" s="224" t="s">
        <v>26</v>
      </c>
      <c r="O635" s="223"/>
      <c r="P635" s="222">
        <f>O635*H635</f>
        <v>0</v>
      </c>
      <c r="Q635" s="222">
        <v>3.82E-3</v>
      </c>
      <c r="R635" s="222">
        <f>Q635*H635</f>
        <v>3.54292776</v>
      </c>
      <c r="S635" s="222">
        <v>0</v>
      </c>
      <c r="T635" s="221">
        <f>S635*H635</f>
        <v>0</v>
      </c>
      <c r="AR635" s="193" t="s">
        <v>115</v>
      </c>
      <c r="AT635" s="193" t="s">
        <v>110</v>
      </c>
      <c r="AU635" s="193" t="s">
        <v>42</v>
      </c>
      <c r="AY635" s="193" t="s">
        <v>108</v>
      </c>
      <c r="BE635" s="194">
        <f>IF(N635="základní",J635,0)</f>
        <v>0</v>
      </c>
      <c r="BF635" s="194">
        <f>IF(N635="snížená",J635,0)</f>
        <v>0</v>
      </c>
      <c r="BG635" s="194">
        <f>IF(N635="zákl. přenesená",J635,0)</f>
        <v>0</v>
      </c>
      <c r="BH635" s="194">
        <f>IF(N635="sníž. přenesená",J635,0)</f>
        <v>0</v>
      </c>
      <c r="BI635" s="194">
        <f>IF(N635="nulová",J635,0)</f>
        <v>0</v>
      </c>
      <c r="BJ635" s="193" t="s">
        <v>38</v>
      </c>
      <c r="BK635" s="194">
        <f>ROUND(I635*H635,2)</f>
        <v>0</v>
      </c>
      <c r="BL635" s="193" t="s">
        <v>115</v>
      </c>
      <c r="BM635" s="193" t="s">
        <v>737</v>
      </c>
    </row>
    <row r="636" spans="2:65" s="257" customFormat="1" x14ac:dyDescent="0.3">
      <c r="B636" s="262"/>
      <c r="D636" s="236" t="s">
        <v>117</v>
      </c>
      <c r="E636" s="258" t="s">
        <v>1</v>
      </c>
      <c r="F636" s="264" t="s">
        <v>738</v>
      </c>
      <c r="H636" s="258" t="s">
        <v>1</v>
      </c>
      <c r="I636" s="263"/>
      <c r="L636" s="262"/>
      <c r="M636" s="261"/>
      <c r="N636" s="260"/>
      <c r="O636" s="260"/>
      <c r="P636" s="260"/>
      <c r="Q636" s="260"/>
      <c r="R636" s="260"/>
      <c r="S636" s="260"/>
      <c r="T636" s="259"/>
      <c r="AT636" s="258" t="s">
        <v>117</v>
      </c>
      <c r="AU636" s="258" t="s">
        <v>42</v>
      </c>
      <c r="AV636" s="257" t="s">
        <v>38</v>
      </c>
      <c r="AW636" s="257" t="s">
        <v>19</v>
      </c>
      <c r="AX636" s="257" t="s">
        <v>37</v>
      </c>
      <c r="AY636" s="258" t="s">
        <v>108</v>
      </c>
    </row>
    <row r="637" spans="2:65" s="257" customFormat="1" x14ac:dyDescent="0.3">
      <c r="B637" s="262"/>
      <c r="D637" s="236" t="s">
        <v>117</v>
      </c>
      <c r="E637" s="258" t="s">
        <v>1</v>
      </c>
      <c r="F637" s="264" t="s">
        <v>739</v>
      </c>
      <c r="H637" s="258" t="s">
        <v>1</v>
      </c>
      <c r="I637" s="263"/>
      <c r="L637" s="262"/>
      <c r="M637" s="261"/>
      <c r="N637" s="260"/>
      <c r="O637" s="260"/>
      <c r="P637" s="260"/>
      <c r="Q637" s="260"/>
      <c r="R637" s="260"/>
      <c r="S637" s="260"/>
      <c r="T637" s="259"/>
      <c r="AT637" s="258" t="s">
        <v>117</v>
      </c>
      <c r="AU637" s="258" t="s">
        <v>42</v>
      </c>
      <c r="AV637" s="257" t="s">
        <v>38</v>
      </c>
      <c r="AW637" s="257" t="s">
        <v>19</v>
      </c>
      <c r="AX637" s="257" t="s">
        <v>37</v>
      </c>
      <c r="AY637" s="258" t="s">
        <v>108</v>
      </c>
    </row>
    <row r="638" spans="2:65" s="227" customFormat="1" ht="27" x14ac:dyDescent="0.3">
      <c r="B638" s="232"/>
      <c r="D638" s="236" t="s">
        <v>117</v>
      </c>
      <c r="E638" s="228" t="s">
        <v>1</v>
      </c>
      <c r="F638" s="235" t="s">
        <v>740</v>
      </c>
      <c r="H638" s="234">
        <v>208.399</v>
      </c>
      <c r="I638" s="233"/>
      <c r="L638" s="232"/>
      <c r="M638" s="231"/>
      <c r="N638" s="230"/>
      <c r="O638" s="230"/>
      <c r="P638" s="230"/>
      <c r="Q638" s="230"/>
      <c r="R638" s="230"/>
      <c r="S638" s="230"/>
      <c r="T638" s="229"/>
      <c r="AT638" s="228" t="s">
        <v>117</v>
      </c>
      <c r="AU638" s="228" t="s">
        <v>42</v>
      </c>
      <c r="AV638" s="227" t="s">
        <v>42</v>
      </c>
      <c r="AW638" s="227" t="s">
        <v>19</v>
      </c>
      <c r="AX638" s="227" t="s">
        <v>37</v>
      </c>
      <c r="AY638" s="228" t="s">
        <v>108</v>
      </c>
    </row>
    <row r="639" spans="2:65" s="227" customFormat="1" ht="40.5" x14ac:dyDescent="0.3">
      <c r="B639" s="232"/>
      <c r="D639" s="236" t="s">
        <v>117</v>
      </c>
      <c r="E639" s="228" t="s">
        <v>1</v>
      </c>
      <c r="F639" s="235" t="s">
        <v>653</v>
      </c>
      <c r="H639" s="234">
        <v>-8.4600000000000009</v>
      </c>
      <c r="I639" s="233"/>
      <c r="L639" s="232"/>
      <c r="M639" s="231"/>
      <c r="N639" s="230"/>
      <c r="O639" s="230"/>
      <c r="P639" s="230"/>
      <c r="Q639" s="230"/>
      <c r="R639" s="230"/>
      <c r="S639" s="230"/>
      <c r="T639" s="229"/>
      <c r="AT639" s="228" t="s">
        <v>117</v>
      </c>
      <c r="AU639" s="228" t="s">
        <v>42</v>
      </c>
      <c r="AV639" s="227" t="s">
        <v>42</v>
      </c>
      <c r="AW639" s="227" t="s">
        <v>19</v>
      </c>
      <c r="AX639" s="227" t="s">
        <v>37</v>
      </c>
      <c r="AY639" s="228" t="s">
        <v>108</v>
      </c>
    </row>
    <row r="640" spans="2:65" s="227" customFormat="1" x14ac:dyDescent="0.3">
      <c r="B640" s="232"/>
      <c r="D640" s="236" t="s">
        <v>117</v>
      </c>
      <c r="E640" s="228" t="s">
        <v>1</v>
      </c>
      <c r="F640" s="235" t="s">
        <v>654</v>
      </c>
      <c r="H640" s="234">
        <v>-1.6970000000000001</v>
      </c>
      <c r="I640" s="233"/>
      <c r="L640" s="232"/>
      <c r="M640" s="231"/>
      <c r="N640" s="230"/>
      <c r="O640" s="230"/>
      <c r="P640" s="230"/>
      <c r="Q640" s="230"/>
      <c r="R640" s="230"/>
      <c r="S640" s="230"/>
      <c r="T640" s="229"/>
      <c r="AT640" s="228" t="s">
        <v>117</v>
      </c>
      <c r="AU640" s="228" t="s">
        <v>42</v>
      </c>
      <c r="AV640" s="227" t="s">
        <v>42</v>
      </c>
      <c r="AW640" s="227" t="s">
        <v>19</v>
      </c>
      <c r="AX640" s="227" t="s">
        <v>37</v>
      </c>
      <c r="AY640" s="228" t="s">
        <v>108</v>
      </c>
    </row>
    <row r="641" spans="2:51" s="257" customFormat="1" x14ac:dyDescent="0.3">
      <c r="B641" s="262"/>
      <c r="D641" s="236" t="s">
        <v>117</v>
      </c>
      <c r="E641" s="258" t="s">
        <v>1</v>
      </c>
      <c r="F641" s="264" t="s">
        <v>677</v>
      </c>
      <c r="H641" s="258" t="s">
        <v>1</v>
      </c>
      <c r="I641" s="263"/>
      <c r="L641" s="262"/>
      <c r="M641" s="261"/>
      <c r="N641" s="260"/>
      <c r="O641" s="260"/>
      <c r="P641" s="260"/>
      <c r="Q641" s="260"/>
      <c r="R641" s="260"/>
      <c r="S641" s="260"/>
      <c r="T641" s="259"/>
      <c r="AT641" s="258" t="s">
        <v>117</v>
      </c>
      <c r="AU641" s="258" t="s">
        <v>42</v>
      </c>
      <c r="AV641" s="257" t="s">
        <v>38</v>
      </c>
      <c r="AW641" s="257" t="s">
        <v>19</v>
      </c>
      <c r="AX641" s="257" t="s">
        <v>37</v>
      </c>
      <c r="AY641" s="258" t="s">
        <v>108</v>
      </c>
    </row>
    <row r="642" spans="2:51" s="227" customFormat="1" x14ac:dyDescent="0.3">
      <c r="B642" s="232"/>
      <c r="D642" s="236" t="s">
        <v>117</v>
      </c>
      <c r="E642" s="228" t="s">
        <v>1</v>
      </c>
      <c r="F642" s="235" t="s">
        <v>741</v>
      </c>
      <c r="H642" s="234">
        <v>858.173</v>
      </c>
      <c r="I642" s="233"/>
      <c r="L642" s="232"/>
      <c r="M642" s="231"/>
      <c r="N642" s="230"/>
      <c r="O642" s="230"/>
      <c r="P642" s="230"/>
      <c r="Q642" s="230"/>
      <c r="R642" s="230"/>
      <c r="S642" s="230"/>
      <c r="T642" s="229"/>
      <c r="AT642" s="228" t="s">
        <v>117</v>
      </c>
      <c r="AU642" s="228" t="s">
        <v>42</v>
      </c>
      <c r="AV642" s="227" t="s">
        <v>42</v>
      </c>
      <c r="AW642" s="227" t="s">
        <v>19</v>
      </c>
      <c r="AX642" s="227" t="s">
        <v>37</v>
      </c>
      <c r="AY642" s="228" t="s">
        <v>108</v>
      </c>
    </row>
    <row r="643" spans="2:51" s="257" customFormat="1" x14ac:dyDescent="0.3">
      <c r="B643" s="262"/>
      <c r="D643" s="236" t="s">
        <v>117</v>
      </c>
      <c r="E643" s="258" t="s">
        <v>1</v>
      </c>
      <c r="F643" s="264" t="s">
        <v>680</v>
      </c>
      <c r="H643" s="258" t="s">
        <v>1</v>
      </c>
      <c r="I643" s="263"/>
      <c r="L643" s="262"/>
      <c r="M643" s="261"/>
      <c r="N643" s="260"/>
      <c r="O643" s="260"/>
      <c r="P643" s="260"/>
      <c r="Q643" s="260"/>
      <c r="R643" s="260"/>
      <c r="S643" s="260"/>
      <c r="T643" s="259"/>
      <c r="AT643" s="258" t="s">
        <v>117</v>
      </c>
      <c r="AU643" s="258" t="s">
        <v>42</v>
      </c>
      <c r="AV643" s="257" t="s">
        <v>38</v>
      </c>
      <c r="AW643" s="257" t="s">
        <v>19</v>
      </c>
      <c r="AX643" s="257" t="s">
        <v>37</v>
      </c>
      <c r="AY643" s="258" t="s">
        <v>108</v>
      </c>
    </row>
    <row r="644" spans="2:51" s="257" customFormat="1" x14ac:dyDescent="0.3">
      <c r="B644" s="262"/>
      <c r="D644" s="236" t="s">
        <v>117</v>
      </c>
      <c r="E644" s="258" t="s">
        <v>1</v>
      </c>
      <c r="F644" s="264" t="s">
        <v>372</v>
      </c>
      <c r="H644" s="258" t="s">
        <v>1</v>
      </c>
      <c r="I644" s="263"/>
      <c r="L644" s="262"/>
      <c r="M644" s="261"/>
      <c r="N644" s="260"/>
      <c r="O644" s="260"/>
      <c r="P644" s="260"/>
      <c r="Q644" s="260"/>
      <c r="R644" s="260"/>
      <c r="S644" s="260"/>
      <c r="T644" s="259"/>
      <c r="AT644" s="258" t="s">
        <v>117</v>
      </c>
      <c r="AU644" s="258" t="s">
        <v>42</v>
      </c>
      <c r="AV644" s="257" t="s">
        <v>38</v>
      </c>
      <c r="AW644" s="257" t="s">
        <v>19</v>
      </c>
      <c r="AX644" s="257" t="s">
        <v>37</v>
      </c>
      <c r="AY644" s="258" t="s">
        <v>108</v>
      </c>
    </row>
    <row r="645" spans="2:51" s="227" customFormat="1" x14ac:dyDescent="0.3">
      <c r="B645" s="232"/>
      <c r="D645" s="236" t="s">
        <v>117</v>
      </c>
      <c r="E645" s="228" t="s">
        <v>1</v>
      </c>
      <c r="F645" s="235" t="s">
        <v>681</v>
      </c>
      <c r="H645" s="234">
        <v>-1.5329999999999999</v>
      </c>
      <c r="I645" s="233"/>
      <c r="L645" s="232"/>
      <c r="M645" s="231"/>
      <c r="N645" s="230"/>
      <c r="O645" s="230"/>
      <c r="P645" s="230"/>
      <c r="Q645" s="230"/>
      <c r="R645" s="230"/>
      <c r="S645" s="230"/>
      <c r="T645" s="229"/>
      <c r="AT645" s="228" t="s">
        <v>117</v>
      </c>
      <c r="AU645" s="228" t="s">
        <v>42</v>
      </c>
      <c r="AV645" s="227" t="s">
        <v>42</v>
      </c>
      <c r="AW645" s="227" t="s">
        <v>19</v>
      </c>
      <c r="AX645" s="227" t="s">
        <v>37</v>
      </c>
      <c r="AY645" s="228" t="s">
        <v>108</v>
      </c>
    </row>
    <row r="646" spans="2:51" s="227" customFormat="1" x14ac:dyDescent="0.3">
      <c r="B646" s="232"/>
      <c r="D646" s="236" t="s">
        <v>117</v>
      </c>
      <c r="E646" s="228" t="s">
        <v>1</v>
      </c>
      <c r="F646" s="235" t="s">
        <v>682</v>
      </c>
      <c r="H646" s="234">
        <v>-3.8479999999999999</v>
      </c>
      <c r="I646" s="233"/>
      <c r="L646" s="232"/>
      <c r="M646" s="231"/>
      <c r="N646" s="230"/>
      <c r="O646" s="230"/>
      <c r="P646" s="230"/>
      <c r="Q646" s="230"/>
      <c r="R646" s="230"/>
      <c r="S646" s="230"/>
      <c r="T646" s="229"/>
      <c r="AT646" s="228" t="s">
        <v>117</v>
      </c>
      <c r="AU646" s="228" t="s">
        <v>42</v>
      </c>
      <c r="AV646" s="227" t="s">
        <v>42</v>
      </c>
      <c r="AW646" s="227" t="s">
        <v>19</v>
      </c>
      <c r="AX646" s="227" t="s">
        <v>37</v>
      </c>
      <c r="AY646" s="228" t="s">
        <v>108</v>
      </c>
    </row>
    <row r="647" spans="2:51" s="227" customFormat="1" x14ac:dyDescent="0.3">
      <c r="B647" s="232"/>
      <c r="D647" s="236" t="s">
        <v>117</v>
      </c>
      <c r="E647" s="228" t="s">
        <v>1</v>
      </c>
      <c r="F647" s="235" t="s">
        <v>683</v>
      </c>
      <c r="H647" s="234">
        <v>-7.65</v>
      </c>
      <c r="I647" s="233"/>
      <c r="L647" s="232"/>
      <c r="M647" s="231"/>
      <c r="N647" s="230"/>
      <c r="O647" s="230"/>
      <c r="P647" s="230"/>
      <c r="Q647" s="230"/>
      <c r="R647" s="230"/>
      <c r="S647" s="230"/>
      <c r="T647" s="229"/>
      <c r="AT647" s="228" t="s">
        <v>117</v>
      </c>
      <c r="AU647" s="228" t="s">
        <v>42</v>
      </c>
      <c r="AV647" s="227" t="s">
        <v>42</v>
      </c>
      <c r="AW647" s="227" t="s">
        <v>19</v>
      </c>
      <c r="AX647" s="227" t="s">
        <v>37</v>
      </c>
      <c r="AY647" s="228" t="s">
        <v>108</v>
      </c>
    </row>
    <row r="648" spans="2:51" s="227" customFormat="1" x14ac:dyDescent="0.3">
      <c r="B648" s="232"/>
      <c r="D648" s="236" t="s">
        <v>117</v>
      </c>
      <c r="E648" s="228" t="s">
        <v>1</v>
      </c>
      <c r="F648" s="235" t="s">
        <v>684</v>
      </c>
      <c r="H648" s="234">
        <v>-1.5049999999999999</v>
      </c>
      <c r="I648" s="233"/>
      <c r="L648" s="232"/>
      <c r="M648" s="231"/>
      <c r="N648" s="230"/>
      <c r="O648" s="230"/>
      <c r="P648" s="230"/>
      <c r="Q648" s="230"/>
      <c r="R648" s="230"/>
      <c r="S648" s="230"/>
      <c r="T648" s="229"/>
      <c r="AT648" s="228" t="s">
        <v>117</v>
      </c>
      <c r="AU648" s="228" t="s">
        <v>42</v>
      </c>
      <c r="AV648" s="227" t="s">
        <v>42</v>
      </c>
      <c r="AW648" s="227" t="s">
        <v>19</v>
      </c>
      <c r="AX648" s="227" t="s">
        <v>37</v>
      </c>
      <c r="AY648" s="228" t="s">
        <v>108</v>
      </c>
    </row>
    <row r="649" spans="2:51" s="227" customFormat="1" x14ac:dyDescent="0.3">
      <c r="B649" s="232"/>
      <c r="D649" s="236" t="s">
        <v>117</v>
      </c>
      <c r="E649" s="228" t="s">
        <v>1</v>
      </c>
      <c r="F649" s="235" t="s">
        <v>685</v>
      </c>
      <c r="H649" s="234">
        <v>-3.1150000000000002</v>
      </c>
      <c r="I649" s="233"/>
      <c r="L649" s="232"/>
      <c r="M649" s="231"/>
      <c r="N649" s="230"/>
      <c r="O649" s="230"/>
      <c r="P649" s="230"/>
      <c r="Q649" s="230"/>
      <c r="R649" s="230"/>
      <c r="S649" s="230"/>
      <c r="T649" s="229"/>
      <c r="AT649" s="228" t="s">
        <v>117</v>
      </c>
      <c r="AU649" s="228" t="s">
        <v>42</v>
      </c>
      <c r="AV649" s="227" t="s">
        <v>42</v>
      </c>
      <c r="AW649" s="227" t="s">
        <v>19</v>
      </c>
      <c r="AX649" s="227" t="s">
        <v>37</v>
      </c>
      <c r="AY649" s="228" t="s">
        <v>108</v>
      </c>
    </row>
    <row r="650" spans="2:51" s="227" customFormat="1" x14ac:dyDescent="0.3">
      <c r="B650" s="232"/>
      <c r="D650" s="236" t="s">
        <v>117</v>
      </c>
      <c r="E650" s="228" t="s">
        <v>1</v>
      </c>
      <c r="F650" s="235" t="s">
        <v>686</v>
      </c>
      <c r="H650" s="234">
        <v>-1.907</v>
      </c>
      <c r="I650" s="233"/>
      <c r="L650" s="232"/>
      <c r="M650" s="231"/>
      <c r="N650" s="230"/>
      <c r="O650" s="230"/>
      <c r="P650" s="230"/>
      <c r="Q650" s="230"/>
      <c r="R650" s="230"/>
      <c r="S650" s="230"/>
      <c r="T650" s="229"/>
      <c r="AT650" s="228" t="s">
        <v>117</v>
      </c>
      <c r="AU650" s="228" t="s">
        <v>42</v>
      </c>
      <c r="AV650" s="227" t="s">
        <v>42</v>
      </c>
      <c r="AW650" s="227" t="s">
        <v>19</v>
      </c>
      <c r="AX650" s="227" t="s">
        <v>37</v>
      </c>
      <c r="AY650" s="228" t="s">
        <v>108</v>
      </c>
    </row>
    <row r="651" spans="2:51" s="227" customFormat="1" x14ac:dyDescent="0.3">
      <c r="B651" s="232"/>
      <c r="D651" s="236" t="s">
        <v>117</v>
      </c>
      <c r="E651" s="228" t="s">
        <v>1</v>
      </c>
      <c r="F651" s="235" t="s">
        <v>687</v>
      </c>
      <c r="H651" s="234">
        <v>-3.0209999999999999</v>
      </c>
      <c r="I651" s="233"/>
      <c r="L651" s="232"/>
      <c r="M651" s="231"/>
      <c r="N651" s="230"/>
      <c r="O651" s="230"/>
      <c r="P651" s="230"/>
      <c r="Q651" s="230"/>
      <c r="R651" s="230"/>
      <c r="S651" s="230"/>
      <c r="T651" s="229"/>
      <c r="AT651" s="228" t="s">
        <v>117</v>
      </c>
      <c r="AU651" s="228" t="s">
        <v>42</v>
      </c>
      <c r="AV651" s="227" t="s">
        <v>42</v>
      </c>
      <c r="AW651" s="227" t="s">
        <v>19</v>
      </c>
      <c r="AX651" s="227" t="s">
        <v>37</v>
      </c>
      <c r="AY651" s="228" t="s">
        <v>108</v>
      </c>
    </row>
    <row r="652" spans="2:51" s="227" customFormat="1" x14ac:dyDescent="0.3">
      <c r="B652" s="232"/>
      <c r="D652" s="236" t="s">
        <v>117</v>
      </c>
      <c r="E652" s="228" t="s">
        <v>1</v>
      </c>
      <c r="F652" s="235" t="s">
        <v>688</v>
      </c>
      <c r="H652" s="234">
        <v>-1.728</v>
      </c>
      <c r="I652" s="233"/>
      <c r="L652" s="232"/>
      <c r="M652" s="231"/>
      <c r="N652" s="230"/>
      <c r="O652" s="230"/>
      <c r="P652" s="230"/>
      <c r="Q652" s="230"/>
      <c r="R652" s="230"/>
      <c r="S652" s="230"/>
      <c r="T652" s="229"/>
      <c r="AT652" s="228" t="s">
        <v>117</v>
      </c>
      <c r="AU652" s="228" t="s">
        <v>42</v>
      </c>
      <c r="AV652" s="227" t="s">
        <v>42</v>
      </c>
      <c r="AW652" s="227" t="s">
        <v>19</v>
      </c>
      <c r="AX652" s="227" t="s">
        <v>37</v>
      </c>
      <c r="AY652" s="228" t="s">
        <v>108</v>
      </c>
    </row>
    <row r="653" spans="2:51" s="227" customFormat="1" x14ac:dyDescent="0.3">
      <c r="B653" s="232"/>
      <c r="D653" s="236" t="s">
        <v>117</v>
      </c>
      <c r="E653" s="228" t="s">
        <v>1</v>
      </c>
      <c r="F653" s="235" t="s">
        <v>689</v>
      </c>
      <c r="H653" s="234">
        <v>-1.94</v>
      </c>
      <c r="I653" s="233"/>
      <c r="L653" s="232"/>
      <c r="M653" s="231"/>
      <c r="N653" s="230"/>
      <c r="O653" s="230"/>
      <c r="P653" s="230"/>
      <c r="Q653" s="230"/>
      <c r="R653" s="230"/>
      <c r="S653" s="230"/>
      <c r="T653" s="229"/>
      <c r="AT653" s="228" t="s">
        <v>117</v>
      </c>
      <c r="AU653" s="228" t="s">
        <v>42</v>
      </c>
      <c r="AV653" s="227" t="s">
        <v>42</v>
      </c>
      <c r="AW653" s="227" t="s">
        <v>19</v>
      </c>
      <c r="AX653" s="227" t="s">
        <v>37</v>
      </c>
      <c r="AY653" s="228" t="s">
        <v>108</v>
      </c>
    </row>
    <row r="654" spans="2:51" s="227" customFormat="1" x14ac:dyDescent="0.3">
      <c r="B654" s="232"/>
      <c r="D654" s="236" t="s">
        <v>117</v>
      </c>
      <c r="E654" s="228" t="s">
        <v>1</v>
      </c>
      <c r="F654" s="235" t="s">
        <v>690</v>
      </c>
      <c r="H654" s="234">
        <v>-1.9970000000000001</v>
      </c>
      <c r="I654" s="233"/>
      <c r="L654" s="232"/>
      <c r="M654" s="231"/>
      <c r="N654" s="230"/>
      <c r="O654" s="230"/>
      <c r="P654" s="230"/>
      <c r="Q654" s="230"/>
      <c r="R654" s="230"/>
      <c r="S654" s="230"/>
      <c r="T654" s="229"/>
      <c r="AT654" s="228" t="s">
        <v>117</v>
      </c>
      <c r="AU654" s="228" t="s">
        <v>42</v>
      </c>
      <c r="AV654" s="227" t="s">
        <v>42</v>
      </c>
      <c r="AW654" s="227" t="s">
        <v>19</v>
      </c>
      <c r="AX654" s="227" t="s">
        <v>37</v>
      </c>
      <c r="AY654" s="228" t="s">
        <v>108</v>
      </c>
    </row>
    <row r="655" spans="2:51" s="227" customFormat="1" x14ac:dyDescent="0.3">
      <c r="B655" s="232"/>
      <c r="D655" s="236" t="s">
        <v>117</v>
      </c>
      <c r="E655" s="228" t="s">
        <v>1</v>
      </c>
      <c r="F655" s="235" t="s">
        <v>691</v>
      </c>
      <c r="H655" s="234">
        <v>-1.9390000000000001</v>
      </c>
      <c r="I655" s="233"/>
      <c r="L655" s="232"/>
      <c r="M655" s="231"/>
      <c r="N655" s="230"/>
      <c r="O655" s="230"/>
      <c r="P655" s="230"/>
      <c r="Q655" s="230"/>
      <c r="R655" s="230"/>
      <c r="S655" s="230"/>
      <c r="T655" s="229"/>
      <c r="AT655" s="228" t="s">
        <v>117</v>
      </c>
      <c r="AU655" s="228" t="s">
        <v>42</v>
      </c>
      <c r="AV655" s="227" t="s">
        <v>42</v>
      </c>
      <c r="AW655" s="227" t="s">
        <v>19</v>
      </c>
      <c r="AX655" s="227" t="s">
        <v>37</v>
      </c>
      <c r="AY655" s="228" t="s">
        <v>108</v>
      </c>
    </row>
    <row r="656" spans="2:51" s="227" customFormat="1" x14ac:dyDescent="0.3">
      <c r="B656" s="232"/>
      <c r="D656" s="236" t="s">
        <v>117</v>
      </c>
      <c r="E656" s="228" t="s">
        <v>1</v>
      </c>
      <c r="F656" s="235" t="s">
        <v>692</v>
      </c>
      <c r="H656" s="234">
        <v>-1.9139999999999999</v>
      </c>
      <c r="I656" s="233"/>
      <c r="L656" s="232"/>
      <c r="M656" s="231"/>
      <c r="N656" s="230"/>
      <c r="O656" s="230"/>
      <c r="P656" s="230"/>
      <c r="Q656" s="230"/>
      <c r="R656" s="230"/>
      <c r="S656" s="230"/>
      <c r="T656" s="229"/>
      <c r="AT656" s="228" t="s">
        <v>117</v>
      </c>
      <c r="AU656" s="228" t="s">
        <v>42</v>
      </c>
      <c r="AV656" s="227" t="s">
        <v>42</v>
      </c>
      <c r="AW656" s="227" t="s">
        <v>19</v>
      </c>
      <c r="AX656" s="227" t="s">
        <v>37</v>
      </c>
      <c r="AY656" s="228" t="s">
        <v>108</v>
      </c>
    </row>
    <row r="657" spans="2:65" s="227" customFormat="1" x14ac:dyDescent="0.3">
      <c r="B657" s="232"/>
      <c r="D657" s="236" t="s">
        <v>117</v>
      </c>
      <c r="E657" s="228" t="s">
        <v>1</v>
      </c>
      <c r="F657" s="235" t="s">
        <v>693</v>
      </c>
      <c r="H657" s="234">
        <v>-24.673999999999999</v>
      </c>
      <c r="I657" s="233"/>
      <c r="L657" s="232"/>
      <c r="M657" s="231"/>
      <c r="N657" s="230"/>
      <c r="O657" s="230"/>
      <c r="P657" s="230"/>
      <c r="Q657" s="230"/>
      <c r="R657" s="230"/>
      <c r="S657" s="230"/>
      <c r="T657" s="229"/>
      <c r="AT657" s="228" t="s">
        <v>117</v>
      </c>
      <c r="AU657" s="228" t="s">
        <v>42</v>
      </c>
      <c r="AV657" s="227" t="s">
        <v>42</v>
      </c>
      <c r="AW657" s="227" t="s">
        <v>19</v>
      </c>
      <c r="AX657" s="227" t="s">
        <v>37</v>
      </c>
      <c r="AY657" s="228" t="s">
        <v>108</v>
      </c>
    </row>
    <row r="658" spans="2:65" s="227" customFormat="1" x14ac:dyDescent="0.3">
      <c r="B658" s="232"/>
      <c r="D658" s="236" t="s">
        <v>117</v>
      </c>
      <c r="E658" s="228" t="s">
        <v>1</v>
      </c>
      <c r="F658" s="235" t="s">
        <v>694</v>
      </c>
      <c r="H658" s="234">
        <v>-1.6719999999999999</v>
      </c>
      <c r="I658" s="233"/>
      <c r="L658" s="232"/>
      <c r="M658" s="231"/>
      <c r="N658" s="230"/>
      <c r="O658" s="230"/>
      <c r="P658" s="230"/>
      <c r="Q658" s="230"/>
      <c r="R658" s="230"/>
      <c r="S658" s="230"/>
      <c r="T658" s="229"/>
      <c r="AT658" s="228" t="s">
        <v>117</v>
      </c>
      <c r="AU658" s="228" t="s">
        <v>42</v>
      </c>
      <c r="AV658" s="227" t="s">
        <v>42</v>
      </c>
      <c r="AW658" s="227" t="s">
        <v>19</v>
      </c>
      <c r="AX658" s="227" t="s">
        <v>37</v>
      </c>
      <c r="AY658" s="228" t="s">
        <v>108</v>
      </c>
    </row>
    <row r="659" spans="2:65" s="257" customFormat="1" x14ac:dyDescent="0.3">
      <c r="B659" s="262"/>
      <c r="D659" s="236" t="s">
        <v>117</v>
      </c>
      <c r="E659" s="258" t="s">
        <v>1</v>
      </c>
      <c r="F659" s="264" t="s">
        <v>388</v>
      </c>
      <c r="H659" s="258" t="s">
        <v>1</v>
      </c>
      <c r="I659" s="263"/>
      <c r="L659" s="262"/>
      <c r="M659" s="261"/>
      <c r="N659" s="260"/>
      <c r="O659" s="260"/>
      <c r="P659" s="260"/>
      <c r="Q659" s="260"/>
      <c r="R659" s="260"/>
      <c r="S659" s="260"/>
      <c r="T659" s="259"/>
      <c r="AT659" s="258" t="s">
        <v>117</v>
      </c>
      <c r="AU659" s="258" t="s">
        <v>42</v>
      </c>
      <c r="AV659" s="257" t="s">
        <v>38</v>
      </c>
      <c r="AW659" s="257" t="s">
        <v>19</v>
      </c>
      <c r="AX659" s="257" t="s">
        <v>37</v>
      </c>
      <c r="AY659" s="258" t="s">
        <v>108</v>
      </c>
    </row>
    <row r="660" spans="2:65" s="227" customFormat="1" x14ac:dyDescent="0.3">
      <c r="B660" s="232"/>
      <c r="D660" s="236" t="s">
        <v>117</v>
      </c>
      <c r="E660" s="228" t="s">
        <v>1</v>
      </c>
      <c r="F660" s="235" t="s">
        <v>695</v>
      </c>
      <c r="H660" s="234">
        <v>-6.1310000000000002</v>
      </c>
      <c r="I660" s="233"/>
      <c r="L660" s="232"/>
      <c r="M660" s="231"/>
      <c r="N660" s="230"/>
      <c r="O660" s="230"/>
      <c r="P660" s="230"/>
      <c r="Q660" s="230"/>
      <c r="R660" s="230"/>
      <c r="S660" s="230"/>
      <c r="T660" s="229"/>
      <c r="AT660" s="228" t="s">
        <v>117</v>
      </c>
      <c r="AU660" s="228" t="s">
        <v>42</v>
      </c>
      <c r="AV660" s="227" t="s">
        <v>42</v>
      </c>
      <c r="AW660" s="227" t="s">
        <v>19</v>
      </c>
      <c r="AX660" s="227" t="s">
        <v>37</v>
      </c>
      <c r="AY660" s="228" t="s">
        <v>108</v>
      </c>
    </row>
    <row r="661" spans="2:65" s="227" customFormat="1" x14ac:dyDescent="0.3">
      <c r="B661" s="232"/>
      <c r="D661" s="236" t="s">
        <v>117</v>
      </c>
      <c r="E661" s="228" t="s">
        <v>1</v>
      </c>
      <c r="F661" s="235" t="s">
        <v>696</v>
      </c>
      <c r="H661" s="234">
        <v>-15.301</v>
      </c>
      <c r="I661" s="233"/>
      <c r="L661" s="232"/>
      <c r="M661" s="231"/>
      <c r="N661" s="230"/>
      <c r="O661" s="230"/>
      <c r="P661" s="230"/>
      <c r="Q661" s="230"/>
      <c r="R661" s="230"/>
      <c r="S661" s="230"/>
      <c r="T661" s="229"/>
      <c r="AT661" s="228" t="s">
        <v>117</v>
      </c>
      <c r="AU661" s="228" t="s">
        <v>42</v>
      </c>
      <c r="AV661" s="227" t="s">
        <v>42</v>
      </c>
      <c r="AW661" s="227" t="s">
        <v>19</v>
      </c>
      <c r="AX661" s="227" t="s">
        <v>37</v>
      </c>
      <c r="AY661" s="228" t="s">
        <v>108</v>
      </c>
    </row>
    <row r="662" spans="2:65" s="227" customFormat="1" x14ac:dyDescent="0.3">
      <c r="B662" s="232"/>
      <c r="D662" s="236" t="s">
        <v>117</v>
      </c>
      <c r="E662" s="228" t="s">
        <v>1</v>
      </c>
      <c r="F662" s="235" t="s">
        <v>697</v>
      </c>
      <c r="H662" s="234">
        <v>-1.9650000000000001</v>
      </c>
      <c r="I662" s="233"/>
      <c r="L662" s="232"/>
      <c r="M662" s="231"/>
      <c r="N662" s="230"/>
      <c r="O662" s="230"/>
      <c r="P662" s="230"/>
      <c r="Q662" s="230"/>
      <c r="R662" s="230"/>
      <c r="S662" s="230"/>
      <c r="T662" s="229"/>
      <c r="AT662" s="228" t="s">
        <v>117</v>
      </c>
      <c r="AU662" s="228" t="s">
        <v>42</v>
      </c>
      <c r="AV662" s="227" t="s">
        <v>42</v>
      </c>
      <c r="AW662" s="227" t="s">
        <v>19</v>
      </c>
      <c r="AX662" s="227" t="s">
        <v>37</v>
      </c>
      <c r="AY662" s="228" t="s">
        <v>108</v>
      </c>
    </row>
    <row r="663" spans="2:65" s="227" customFormat="1" x14ac:dyDescent="0.3">
      <c r="B663" s="232"/>
      <c r="D663" s="236" t="s">
        <v>117</v>
      </c>
      <c r="E663" s="228" t="s">
        <v>1</v>
      </c>
      <c r="F663" s="235" t="s">
        <v>698</v>
      </c>
      <c r="H663" s="234">
        <v>-2.83</v>
      </c>
      <c r="I663" s="233"/>
      <c r="L663" s="232"/>
      <c r="M663" s="231"/>
      <c r="N663" s="230"/>
      <c r="O663" s="230"/>
      <c r="P663" s="230"/>
      <c r="Q663" s="230"/>
      <c r="R663" s="230"/>
      <c r="S663" s="230"/>
      <c r="T663" s="229"/>
      <c r="AT663" s="228" t="s">
        <v>117</v>
      </c>
      <c r="AU663" s="228" t="s">
        <v>42</v>
      </c>
      <c r="AV663" s="227" t="s">
        <v>42</v>
      </c>
      <c r="AW663" s="227" t="s">
        <v>19</v>
      </c>
      <c r="AX663" s="227" t="s">
        <v>37</v>
      </c>
      <c r="AY663" s="228" t="s">
        <v>108</v>
      </c>
    </row>
    <row r="664" spans="2:65" s="227" customFormat="1" x14ac:dyDescent="0.3">
      <c r="B664" s="232"/>
      <c r="D664" s="236" t="s">
        <v>117</v>
      </c>
      <c r="E664" s="228" t="s">
        <v>1</v>
      </c>
      <c r="F664" s="235" t="s">
        <v>699</v>
      </c>
      <c r="H664" s="234">
        <v>-1.9670000000000001</v>
      </c>
      <c r="I664" s="233"/>
      <c r="L664" s="232"/>
      <c r="M664" s="231"/>
      <c r="N664" s="230"/>
      <c r="O664" s="230"/>
      <c r="P664" s="230"/>
      <c r="Q664" s="230"/>
      <c r="R664" s="230"/>
      <c r="S664" s="230"/>
      <c r="T664" s="229"/>
      <c r="AT664" s="228" t="s">
        <v>117</v>
      </c>
      <c r="AU664" s="228" t="s">
        <v>42</v>
      </c>
      <c r="AV664" s="227" t="s">
        <v>42</v>
      </c>
      <c r="AW664" s="227" t="s">
        <v>19</v>
      </c>
      <c r="AX664" s="227" t="s">
        <v>37</v>
      </c>
      <c r="AY664" s="228" t="s">
        <v>108</v>
      </c>
    </row>
    <row r="665" spans="2:65" s="227" customFormat="1" x14ac:dyDescent="0.3">
      <c r="B665" s="232"/>
      <c r="D665" s="236" t="s">
        <v>117</v>
      </c>
      <c r="E665" s="228" t="s">
        <v>1</v>
      </c>
      <c r="F665" s="235" t="s">
        <v>700</v>
      </c>
      <c r="H665" s="234">
        <v>-23.846</v>
      </c>
      <c r="I665" s="233"/>
      <c r="L665" s="232"/>
      <c r="M665" s="231"/>
      <c r="N665" s="230"/>
      <c r="O665" s="230"/>
      <c r="P665" s="230"/>
      <c r="Q665" s="230"/>
      <c r="R665" s="230"/>
      <c r="S665" s="230"/>
      <c r="T665" s="229"/>
      <c r="AT665" s="228" t="s">
        <v>117</v>
      </c>
      <c r="AU665" s="228" t="s">
        <v>42</v>
      </c>
      <c r="AV665" s="227" t="s">
        <v>42</v>
      </c>
      <c r="AW665" s="227" t="s">
        <v>19</v>
      </c>
      <c r="AX665" s="227" t="s">
        <v>37</v>
      </c>
      <c r="AY665" s="228" t="s">
        <v>108</v>
      </c>
    </row>
    <row r="666" spans="2:65" s="227" customFormat="1" x14ac:dyDescent="0.3">
      <c r="B666" s="232"/>
      <c r="D666" s="236" t="s">
        <v>117</v>
      </c>
      <c r="E666" s="228" t="s">
        <v>1</v>
      </c>
      <c r="F666" s="235" t="s">
        <v>694</v>
      </c>
      <c r="H666" s="234">
        <v>-1.6719999999999999</v>
      </c>
      <c r="I666" s="233"/>
      <c r="L666" s="232"/>
      <c r="M666" s="231"/>
      <c r="N666" s="230"/>
      <c r="O666" s="230"/>
      <c r="P666" s="230"/>
      <c r="Q666" s="230"/>
      <c r="R666" s="230"/>
      <c r="S666" s="230"/>
      <c r="T666" s="229"/>
      <c r="AT666" s="228" t="s">
        <v>117</v>
      </c>
      <c r="AU666" s="228" t="s">
        <v>42</v>
      </c>
      <c r="AV666" s="227" t="s">
        <v>42</v>
      </c>
      <c r="AW666" s="227" t="s">
        <v>19</v>
      </c>
      <c r="AX666" s="227" t="s">
        <v>37</v>
      </c>
      <c r="AY666" s="228" t="s">
        <v>108</v>
      </c>
    </row>
    <row r="667" spans="2:65" s="227" customFormat="1" x14ac:dyDescent="0.3">
      <c r="B667" s="232"/>
      <c r="D667" s="236" t="s">
        <v>117</v>
      </c>
      <c r="E667" s="228" t="s">
        <v>1</v>
      </c>
      <c r="F667" s="235" t="s">
        <v>701</v>
      </c>
      <c r="H667" s="234">
        <v>-2.2879999999999998</v>
      </c>
      <c r="I667" s="233"/>
      <c r="L667" s="232"/>
      <c r="M667" s="231"/>
      <c r="N667" s="230"/>
      <c r="O667" s="230"/>
      <c r="P667" s="230"/>
      <c r="Q667" s="230"/>
      <c r="R667" s="230"/>
      <c r="S667" s="230"/>
      <c r="T667" s="229"/>
      <c r="AT667" s="228" t="s">
        <v>117</v>
      </c>
      <c r="AU667" s="228" t="s">
        <v>42</v>
      </c>
      <c r="AV667" s="227" t="s">
        <v>42</v>
      </c>
      <c r="AW667" s="227" t="s">
        <v>19</v>
      </c>
      <c r="AX667" s="227" t="s">
        <v>37</v>
      </c>
      <c r="AY667" s="228" t="s">
        <v>108</v>
      </c>
    </row>
    <row r="668" spans="2:65" s="227" customFormat="1" x14ac:dyDescent="0.3">
      <c r="B668" s="232"/>
      <c r="D668" s="236" t="s">
        <v>117</v>
      </c>
      <c r="E668" s="228" t="s">
        <v>1</v>
      </c>
      <c r="F668" s="235" t="s">
        <v>702</v>
      </c>
      <c r="H668" s="234">
        <v>-2.3530000000000002</v>
      </c>
      <c r="I668" s="233"/>
      <c r="L668" s="232"/>
      <c r="M668" s="231"/>
      <c r="N668" s="230"/>
      <c r="O668" s="230"/>
      <c r="P668" s="230"/>
      <c r="Q668" s="230"/>
      <c r="R668" s="230"/>
      <c r="S668" s="230"/>
      <c r="T668" s="229"/>
      <c r="AT668" s="228" t="s">
        <v>117</v>
      </c>
      <c r="AU668" s="228" t="s">
        <v>42</v>
      </c>
      <c r="AV668" s="227" t="s">
        <v>42</v>
      </c>
      <c r="AW668" s="227" t="s">
        <v>19</v>
      </c>
      <c r="AX668" s="227" t="s">
        <v>37</v>
      </c>
      <c r="AY668" s="228" t="s">
        <v>108</v>
      </c>
    </row>
    <row r="669" spans="2:65" s="227" customFormat="1" x14ac:dyDescent="0.3">
      <c r="B669" s="232"/>
      <c r="D669" s="236" t="s">
        <v>117</v>
      </c>
      <c r="E669" s="228" t="s">
        <v>1</v>
      </c>
      <c r="F669" s="235" t="s">
        <v>703</v>
      </c>
      <c r="H669" s="234">
        <v>-6.125</v>
      </c>
      <c r="I669" s="233"/>
      <c r="L669" s="232"/>
      <c r="M669" s="231"/>
      <c r="N669" s="230"/>
      <c r="O669" s="230"/>
      <c r="P669" s="230"/>
      <c r="Q669" s="230"/>
      <c r="R669" s="230"/>
      <c r="S669" s="230"/>
      <c r="T669" s="229"/>
      <c r="AT669" s="228" t="s">
        <v>117</v>
      </c>
      <c r="AU669" s="228" t="s">
        <v>42</v>
      </c>
      <c r="AV669" s="227" t="s">
        <v>42</v>
      </c>
      <c r="AW669" s="227" t="s">
        <v>19</v>
      </c>
      <c r="AX669" s="227" t="s">
        <v>37</v>
      </c>
      <c r="AY669" s="228" t="s">
        <v>108</v>
      </c>
    </row>
    <row r="670" spans="2:65" s="227" customFormat="1" x14ac:dyDescent="0.3">
      <c r="B670" s="232"/>
      <c r="D670" s="240" t="s">
        <v>117</v>
      </c>
      <c r="E670" s="239" t="s">
        <v>1</v>
      </c>
      <c r="F670" s="238" t="s">
        <v>704</v>
      </c>
      <c r="H670" s="237">
        <v>-6.0259999999999998</v>
      </c>
      <c r="I670" s="233"/>
      <c r="L670" s="232"/>
      <c r="M670" s="231"/>
      <c r="N670" s="230"/>
      <c r="O670" s="230"/>
      <c r="P670" s="230"/>
      <c r="Q670" s="230"/>
      <c r="R670" s="230"/>
      <c r="S670" s="230"/>
      <c r="T670" s="229"/>
      <c r="AT670" s="228" t="s">
        <v>117</v>
      </c>
      <c r="AU670" s="228" t="s">
        <v>42</v>
      </c>
      <c r="AV670" s="227" t="s">
        <v>42</v>
      </c>
      <c r="AW670" s="227" t="s">
        <v>19</v>
      </c>
      <c r="AX670" s="227" t="s">
        <v>37</v>
      </c>
      <c r="AY670" s="228" t="s">
        <v>108</v>
      </c>
    </row>
    <row r="671" spans="2:65" s="188" customFormat="1" ht="22.5" customHeight="1" x14ac:dyDescent="0.3">
      <c r="B671" s="207"/>
      <c r="C671" s="206" t="s">
        <v>787</v>
      </c>
      <c r="D671" s="206" t="s">
        <v>110</v>
      </c>
      <c r="E671" s="205" t="s">
        <v>743</v>
      </c>
      <c r="F671" s="200" t="s">
        <v>744</v>
      </c>
      <c r="G671" s="204" t="s">
        <v>113</v>
      </c>
      <c r="H671" s="203">
        <v>236.494</v>
      </c>
      <c r="I671" s="202"/>
      <c r="J671" s="201">
        <f>ROUND(I671*H671,2)</f>
        <v>0</v>
      </c>
      <c r="K671" s="200" t="s">
        <v>114</v>
      </c>
      <c r="L671" s="189"/>
      <c r="M671" s="199" t="s">
        <v>1</v>
      </c>
      <c r="N671" s="224" t="s">
        <v>26</v>
      </c>
      <c r="O671" s="223"/>
      <c r="P671" s="222">
        <f>O671*H671</f>
        <v>0</v>
      </c>
      <c r="Q671" s="222">
        <v>3.6800000000000001E-3</v>
      </c>
      <c r="R671" s="222">
        <f>Q671*H671</f>
        <v>0.87029792000000006</v>
      </c>
      <c r="S671" s="222">
        <v>0</v>
      </c>
      <c r="T671" s="221">
        <f>S671*H671</f>
        <v>0</v>
      </c>
      <c r="AR671" s="193" t="s">
        <v>115</v>
      </c>
      <c r="AT671" s="193" t="s">
        <v>110</v>
      </c>
      <c r="AU671" s="193" t="s">
        <v>42</v>
      </c>
      <c r="AY671" s="193" t="s">
        <v>108</v>
      </c>
      <c r="BE671" s="194">
        <f>IF(N671="základní",J671,0)</f>
        <v>0</v>
      </c>
      <c r="BF671" s="194">
        <f>IF(N671="snížená",J671,0)</f>
        <v>0</v>
      </c>
      <c r="BG671" s="194">
        <f>IF(N671="zákl. přenesená",J671,0)</f>
        <v>0</v>
      </c>
      <c r="BH671" s="194">
        <f>IF(N671="sníž. přenesená",J671,0)</f>
        <v>0</v>
      </c>
      <c r="BI671" s="194">
        <f>IF(N671="nulová",J671,0)</f>
        <v>0</v>
      </c>
      <c r="BJ671" s="193" t="s">
        <v>38</v>
      </c>
      <c r="BK671" s="194">
        <f>ROUND(I671*H671,2)</f>
        <v>0</v>
      </c>
      <c r="BL671" s="193" t="s">
        <v>115</v>
      </c>
      <c r="BM671" s="193" t="s">
        <v>745</v>
      </c>
    </row>
    <row r="672" spans="2:65" s="257" customFormat="1" x14ac:dyDescent="0.3">
      <c r="B672" s="262"/>
      <c r="D672" s="236" t="s">
        <v>117</v>
      </c>
      <c r="E672" s="258" t="s">
        <v>1</v>
      </c>
      <c r="F672" s="264" t="s">
        <v>368</v>
      </c>
      <c r="H672" s="258" t="s">
        <v>1</v>
      </c>
      <c r="I672" s="263"/>
      <c r="L672" s="262"/>
      <c r="M672" s="261"/>
      <c r="N672" s="260"/>
      <c r="O672" s="260"/>
      <c r="P672" s="260"/>
      <c r="Q672" s="260"/>
      <c r="R672" s="260"/>
      <c r="S672" s="260"/>
      <c r="T672" s="259"/>
      <c r="AT672" s="258" t="s">
        <v>117</v>
      </c>
      <c r="AU672" s="258" t="s">
        <v>42</v>
      </c>
      <c r="AV672" s="257" t="s">
        <v>38</v>
      </c>
      <c r="AW672" s="257" t="s">
        <v>19</v>
      </c>
      <c r="AX672" s="257" t="s">
        <v>37</v>
      </c>
      <c r="AY672" s="258" t="s">
        <v>108</v>
      </c>
    </row>
    <row r="673" spans="2:65" s="227" customFormat="1" ht="27" x14ac:dyDescent="0.3">
      <c r="B673" s="232"/>
      <c r="D673" s="236" t="s">
        <v>117</v>
      </c>
      <c r="E673" s="228" t="s">
        <v>1</v>
      </c>
      <c r="F673" s="235" t="s">
        <v>651</v>
      </c>
      <c r="H673" s="234">
        <v>209.946</v>
      </c>
      <c r="I673" s="233"/>
      <c r="L673" s="232"/>
      <c r="M673" s="231"/>
      <c r="N673" s="230"/>
      <c r="O673" s="230"/>
      <c r="P673" s="230"/>
      <c r="Q673" s="230"/>
      <c r="R673" s="230"/>
      <c r="S673" s="230"/>
      <c r="T673" s="229"/>
      <c r="AT673" s="228" t="s">
        <v>117</v>
      </c>
      <c r="AU673" s="228" t="s">
        <v>42</v>
      </c>
      <c r="AV673" s="227" t="s">
        <v>42</v>
      </c>
      <c r="AW673" s="227" t="s">
        <v>19</v>
      </c>
      <c r="AX673" s="227" t="s">
        <v>37</v>
      </c>
      <c r="AY673" s="228" t="s">
        <v>108</v>
      </c>
    </row>
    <row r="674" spans="2:65" s="227" customFormat="1" ht="40.5" x14ac:dyDescent="0.3">
      <c r="B674" s="232"/>
      <c r="D674" s="236" t="s">
        <v>117</v>
      </c>
      <c r="E674" s="228" t="s">
        <v>1</v>
      </c>
      <c r="F674" s="235" t="s">
        <v>653</v>
      </c>
      <c r="H674" s="234">
        <v>-8.4600000000000009</v>
      </c>
      <c r="I674" s="233"/>
      <c r="L674" s="232"/>
      <c r="M674" s="231"/>
      <c r="N674" s="230"/>
      <c r="O674" s="230"/>
      <c r="P674" s="230"/>
      <c r="Q674" s="230"/>
      <c r="R674" s="230"/>
      <c r="S674" s="230"/>
      <c r="T674" s="229"/>
      <c r="AT674" s="228" t="s">
        <v>117</v>
      </c>
      <c r="AU674" s="228" t="s">
        <v>42</v>
      </c>
      <c r="AV674" s="227" t="s">
        <v>42</v>
      </c>
      <c r="AW674" s="227" t="s">
        <v>19</v>
      </c>
      <c r="AX674" s="227" t="s">
        <v>37</v>
      </c>
      <c r="AY674" s="228" t="s">
        <v>108</v>
      </c>
    </row>
    <row r="675" spans="2:65" s="227" customFormat="1" x14ac:dyDescent="0.3">
      <c r="B675" s="232"/>
      <c r="D675" s="236" t="s">
        <v>117</v>
      </c>
      <c r="E675" s="228" t="s">
        <v>1</v>
      </c>
      <c r="F675" s="235" t="s">
        <v>654</v>
      </c>
      <c r="H675" s="234">
        <v>-1.6970000000000001</v>
      </c>
      <c r="I675" s="233"/>
      <c r="L675" s="232"/>
      <c r="M675" s="231"/>
      <c r="N675" s="230"/>
      <c r="O675" s="230"/>
      <c r="P675" s="230"/>
      <c r="Q675" s="230"/>
      <c r="R675" s="230"/>
      <c r="S675" s="230"/>
      <c r="T675" s="229"/>
      <c r="AT675" s="228" t="s">
        <v>117</v>
      </c>
      <c r="AU675" s="228" t="s">
        <v>42</v>
      </c>
      <c r="AV675" s="227" t="s">
        <v>42</v>
      </c>
      <c r="AW675" s="227" t="s">
        <v>19</v>
      </c>
      <c r="AX675" s="227" t="s">
        <v>37</v>
      </c>
      <c r="AY675" s="228" t="s">
        <v>108</v>
      </c>
    </row>
    <row r="676" spans="2:65" s="227" customFormat="1" x14ac:dyDescent="0.3">
      <c r="B676" s="232"/>
      <c r="D676" s="236" t="s">
        <v>117</v>
      </c>
      <c r="E676" s="228" t="s">
        <v>1</v>
      </c>
      <c r="F676" s="235" t="s">
        <v>652</v>
      </c>
      <c r="H676" s="234">
        <v>27.465</v>
      </c>
      <c r="I676" s="233"/>
      <c r="L676" s="232"/>
      <c r="M676" s="231"/>
      <c r="N676" s="230"/>
      <c r="O676" s="230"/>
      <c r="P676" s="230"/>
      <c r="Q676" s="230"/>
      <c r="R676" s="230"/>
      <c r="S676" s="230"/>
      <c r="T676" s="229"/>
      <c r="AT676" s="228" t="s">
        <v>117</v>
      </c>
      <c r="AU676" s="228" t="s">
        <v>42</v>
      </c>
      <c r="AV676" s="227" t="s">
        <v>42</v>
      </c>
      <c r="AW676" s="227" t="s">
        <v>19</v>
      </c>
      <c r="AX676" s="227" t="s">
        <v>37</v>
      </c>
      <c r="AY676" s="228" t="s">
        <v>108</v>
      </c>
    </row>
    <row r="677" spans="2:65" s="227" customFormat="1" ht="40.5" x14ac:dyDescent="0.3">
      <c r="B677" s="232"/>
      <c r="D677" s="236" t="s">
        <v>117</v>
      </c>
      <c r="E677" s="228" t="s">
        <v>1</v>
      </c>
      <c r="F677" s="235" t="s">
        <v>746</v>
      </c>
      <c r="H677" s="234">
        <v>2.7349999999999999</v>
      </c>
      <c r="I677" s="233"/>
      <c r="L677" s="232"/>
      <c r="M677" s="231"/>
      <c r="N677" s="230"/>
      <c r="O677" s="230"/>
      <c r="P677" s="230"/>
      <c r="Q677" s="230"/>
      <c r="R677" s="230"/>
      <c r="S677" s="230"/>
      <c r="T677" s="229"/>
      <c r="AT677" s="228" t="s">
        <v>117</v>
      </c>
      <c r="AU677" s="228" t="s">
        <v>42</v>
      </c>
      <c r="AV677" s="227" t="s">
        <v>42</v>
      </c>
      <c r="AW677" s="227" t="s">
        <v>19</v>
      </c>
      <c r="AX677" s="227" t="s">
        <v>37</v>
      </c>
      <c r="AY677" s="228" t="s">
        <v>108</v>
      </c>
    </row>
    <row r="678" spans="2:65" s="227" customFormat="1" ht="40.5" x14ac:dyDescent="0.3">
      <c r="B678" s="232"/>
      <c r="D678" s="236" t="s">
        <v>117</v>
      </c>
      <c r="E678" s="228" t="s">
        <v>1</v>
      </c>
      <c r="F678" s="235" t="s">
        <v>747</v>
      </c>
      <c r="H678" s="234">
        <v>1.4259999999999999</v>
      </c>
      <c r="I678" s="233"/>
      <c r="L678" s="232"/>
      <c r="M678" s="231"/>
      <c r="N678" s="230"/>
      <c r="O678" s="230"/>
      <c r="P678" s="230"/>
      <c r="Q678" s="230"/>
      <c r="R678" s="230"/>
      <c r="S678" s="230"/>
      <c r="T678" s="229"/>
      <c r="AT678" s="228" t="s">
        <v>117</v>
      </c>
      <c r="AU678" s="228" t="s">
        <v>42</v>
      </c>
      <c r="AV678" s="227" t="s">
        <v>42</v>
      </c>
      <c r="AW678" s="227" t="s">
        <v>19</v>
      </c>
      <c r="AX678" s="227" t="s">
        <v>37</v>
      </c>
      <c r="AY678" s="228" t="s">
        <v>108</v>
      </c>
    </row>
    <row r="679" spans="2:65" s="227" customFormat="1" x14ac:dyDescent="0.3">
      <c r="B679" s="232"/>
      <c r="D679" s="236" t="s">
        <v>117</v>
      </c>
      <c r="E679" s="228" t="s">
        <v>1</v>
      </c>
      <c r="F679" s="235" t="s">
        <v>748</v>
      </c>
      <c r="H679" s="234">
        <v>0.38400000000000001</v>
      </c>
      <c r="I679" s="233"/>
      <c r="L679" s="232"/>
      <c r="M679" s="231"/>
      <c r="N679" s="230"/>
      <c r="O679" s="230"/>
      <c r="P679" s="230"/>
      <c r="Q679" s="230"/>
      <c r="R679" s="230"/>
      <c r="S679" s="230"/>
      <c r="T679" s="229"/>
      <c r="AT679" s="228" t="s">
        <v>117</v>
      </c>
      <c r="AU679" s="228" t="s">
        <v>42</v>
      </c>
      <c r="AV679" s="227" t="s">
        <v>42</v>
      </c>
      <c r="AW679" s="227" t="s">
        <v>19</v>
      </c>
      <c r="AX679" s="227" t="s">
        <v>37</v>
      </c>
      <c r="AY679" s="228" t="s">
        <v>108</v>
      </c>
    </row>
    <row r="680" spans="2:65" s="227" customFormat="1" x14ac:dyDescent="0.3">
      <c r="B680" s="232"/>
      <c r="D680" s="236" t="s">
        <v>117</v>
      </c>
      <c r="E680" s="228" t="s">
        <v>1</v>
      </c>
      <c r="F680" s="235" t="s">
        <v>749</v>
      </c>
      <c r="H680" s="234">
        <v>3.33</v>
      </c>
      <c r="I680" s="233"/>
      <c r="L680" s="232"/>
      <c r="M680" s="231"/>
      <c r="N680" s="230"/>
      <c r="O680" s="230"/>
      <c r="P680" s="230"/>
      <c r="Q680" s="230"/>
      <c r="R680" s="230"/>
      <c r="S680" s="230"/>
      <c r="T680" s="229"/>
      <c r="AT680" s="228" t="s">
        <v>117</v>
      </c>
      <c r="AU680" s="228" t="s">
        <v>42</v>
      </c>
      <c r="AV680" s="227" t="s">
        <v>42</v>
      </c>
      <c r="AW680" s="227" t="s">
        <v>19</v>
      </c>
      <c r="AX680" s="227" t="s">
        <v>37</v>
      </c>
      <c r="AY680" s="228" t="s">
        <v>108</v>
      </c>
    </row>
    <row r="681" spans="2:65" s="227" customFormat="1" x14ac:dyDescent="0.3">
      <c r="B681" s="232"/>
      <c r="D681" s="240" t="s">
        <v>117</v>
      </c>
      <c r="E681" s="239" t="s">
        <v>1</v>
      </c>
      <c r="F681" s="238" t="s">
        <v>750</v>
      </c>
      <c r="H681" s="237">
        <v>1.365</v>
      </c>
      <c r="I681" s="233"/>
      <c r="L681" s="232"/>
      <c r="M681" s="231"/>
      <c r="N681" s="230"/>
      <c r="O681" s="230"/>
      <c r="P681" s="230"/>
      <c r="Q681" s="230"/>
      <c r="R681" s="230"/>
      <c r="S681" s="230"/>
      <c r="T681" s="229"/>
      <c r="AT681" s="228" t="s">
        <v>117</v>
      </c>
      <c r="AU681" s="228" t="s">
        <v>42</v>
      </c>
      <c r="AV681" s="227" t="s">
        <v>42</v>
      </c>
      <c r="AW681" s="227" t="s">
        <v>19</v>
      </c>
      <c r="AX681" s="227" t="s">
        <v>37</v>
      </c>
      <c r="AY681" s="228" t="s">
        <v>108</v>
      </c>
    </row>
    <row r="682" spans="2:65" s="188" customFormat="1" ht="22.5" customHeight="1" x14ac:dyDescent="0.3">
      <c r="B682" s="207"/>
      <c r="C682" s="206" t="s">
        <v>791</v>
      </c>
      <c r="D682" s="206" t="s">
        <v>110</v>
      </c>
      <c r="E682" s="205" t="s">
        <v>752</v>
      </c>
      <c r="F682" s="200" t="s">
        <v>753</v>
      </c>
      <c r="G682" s="204" t="s">
        <v>113</v>
      </c>
      <c r="H682" s="203">
        <v>895.51800000000003</v>
      </c>
      <c r="I682" s="202"/>
      <c r="J682" s="201">
        <f>ROUND(I682*H682,2)</f>
        <v>0</v>
      </c>
      <c r="K682" s="200" t="s">
        <v>114</v>
      </c>
      <c r="L682" s="189"/>
      <c r="M682" s="199" t="s">
        <v>1</v>
      </c>
      <c r="N682" s="224" t="s">
        <v>26</v>
      </c>
      <c r="O682" s="223"/>
      <c r="P682" s="222">
        <f>O682*H682</f>
        <v>0</v>
      </c>
      <c r="Q682" s="222">
        <v>2.6800000000000001E-3</v>
      </c>
      <c r="R682" s="222">
        <f>Q682*H682</f>
        <v>2.3999882400000003</v>
      </c>
      <c r="S682" s="222">
        <v>0</v>
      </c>
      <c r="T682" s="221">
        <f>S682*H682</f>
        <v>0</v>
      </c>
      <c r="AR682" s="193" t="s">
        <v>115</v>
      </c>
      <c r="AT682" s="193" t="s">
        <v>110</v>
      </c>
      <c r="AU682" s="193" t="s">
        <v>42</v>
      </c>
      <c r="AY682" s="193" t="s">
        <v>108</v>
      </c>
      <c r="BE682" s="194">
        <f>IF(N682="základní",J682,0)</f>
        <v>0</v>
      </c>
      <c r="BF682" s="194">
        <f>IF(N682="snížená",J682,0)</f>
        <v>0</v>
      </c>
      <c r="BG682" s="194">
        <f>IF(N682="zákl. přenesená",J682,0)</f>
        <v>0</v>
      </c>
      <c r="BH682" s="194">
        <f>IF(N682="sníž. přenesená",J682,0)</f>
        <v>0</v>
      </c>
      <c r="BI682" s="194">
        <f>IF(N682="nulová",J682,0)</f>
        <v>0</v>
      </c>
      <c r="BJ682" s="193" t="s">
        <v>38</v>
      </c>
      <c r="BK682" s="194">
        <f>ROUND(I682*H682,2)</f>
        <v>0</v>
      </c>
      <c r="BL682" s="193" t="s">
        <v>115</v>
      </c>
      <c r="BM682" s="193" t="s">
        <v>754</v>
      </c>
    </row>
    <row r="683" spans="2:65" s="257" customFormat="1" x14ac:dyDescent="0.3">
      <c r="B683" s="262"/>
      <c r="D683" s="236" t="s">
        <v>117</v>
      </c>
      <c r="E683" s="258" t="s">
        <v>1</v>
      </c>
      <c r="F683" s="264" t="s">
        <v>332</v>
      </c>
      <c r="H683" s="258" t="s">
        <v>1</v>
      </c>
      <c r="I683" s="263"/>
      <c r="L683" s="262"/>
      <c r="M683" s="261"/>
      <c r="N683" s="260"/>
      <c r="O683" s="260"/>
      <c r="P683" s="260"/>
      <c r="Q683" s="260"/>
      <c r="R683" s="260"/>
      <c r="S683" s="260"/>
      <c r="T683" s="259"/>
      <c r="AT683" s="258" t="s">
        <v>117</v>
      </c>
      <c r="AU683" s="258" t="s">
        <v>42</v>
      </c>
      <c r="AV683" s="257" t="s">
        <v>38</v>
      </c>
      <c r="AW683" s="257" t="s">
        <v>19</v>
      </c>
      <c r="AX683" s="257" t="s">
        <v>37</v>
      </c>
      <c r="AY683" s="258" t="s">
        <v>108</v>
      </c>
    </row>
    <row r="684" spans="2:65" s="227" customFormat="1" x14ac:dyDescent="0.3">
      <c r="B684" s="232"/>
      <c r="D684" s="236" t="s">
        <v>117</v>
      </c>
      <c r="E684" s="228" t="s">
        <v>1</v>
      </c>
      <c r="F684" s="235" t="s">
        <v>485</v>
      </c>
      <c r="H684" s="234">
        <v>4.18</v>
      </c>
      <c r="I684" s="233"/>
      <c r="L684" s="232"/>
      <c r="M684" s="231"/>
      <c r="N684" s="230"/>
      <c r="O684" s="230"/>
      <c r="P684" s="230"/>
      <c r="Q684" s="230"/>
      <c r="R684" s="230"/>
      <c r="S684" s="230"/>
      <c r="T684" s="229"/>
      <c r="AT684" s="228" t="s">
        <v>117</v>
      </c>
      <c r="AU684" s="228" t="s">
        <v>42</v>
      </c>
      <c r="AV684" s="227" t="s">
        <v>42</v>
      </c>
      <c r="AW684" s="227" t="s">
        <v>19</v>
      </c>
      <c r="AX684" s="227" t="s">
        <v>37</v>
      </c>
      <c r="AY684" s="228" t="s">
        <v>108</v>
      </c>
    </row>
    <row r="685" spans="2:65" s="227" customFormat="1" x14ac:dyDescent="0.3">
      <c r="B685" s="232"/>
      <c r="D685" s="236" t="s">
        <v>117</v>
      </c>
      <c r="E685" s="228" t="s">
        <v>1</v>
      </c>
      <c r="F685" s="235" t="s">
        <v>486</v>
      </c>
      <c r="H685" s="234">
        <v>4.18</v>
      </c>
      <c r="I685" s="233"/>
      <c r="L685" s="232"/>
      <c r="M685" s="231"/>
      <c r="N685" s="230"/>
      <c r="O685" s="230"/>
      <c r="P685" s="230"/>
      <c r="Q685" s="230"/>
      <c r="R685" s="230"/>
      <c r="S685" s="230"/>
      <c r="T685" s="229"/>
      <c r="AT685" s="228" t="s">
        <v>117</v>
      </c>
      <c r="AU685" s="228" t="s">
        <v>42</v>
      </c>
      <c r="AV685" s="227" t="s">
        <v>42</v>
      </c>
      <c r="AW685" s="227" t="s">
        <v>19</v>
      </c>
      <c r="AX685" s="227" t="s">
        <v>37</v>
      </c>
      <c r="AY685" s="228" t="s">
        <v>108</v>
      </c>
    </row>
    <row r="686" spans="2:65" s="257" customFormat="1" x14ac:dyDescent="0.3">
      <c r="B686" s="262"/>
      <c r="D686" s="236" t="s">
        <v>117</v>
      </c>
      <c r="E686" s="258" t="s">
        <v>1</v>
      </c>
      <c r="F686" s="264" t="s">
        <v>665</v>
      </c>
      <c r="H686" s="258" t="s">
        <v>1</v>
      </c>
      <c r="I686" s="263"/>
      <c r="L686" s="262"/>
      <c r="M686" s="261"/>
      <c r="N686" s="260"/>
      <c r="O686" s="260"/>
      <c r="P686" s="260"/>
      <c r="Q686" s="260"/>
      <c r="R686" s="260"/>
      <c r="S686" s="260"/>
      <c r="T686" s="259"/>
      <c r="AT686" s="258" t="s">
        <v>117</v>
      </c>
      <c r="AU686" s="258" t="s">
        <v>42</v>
      </c>
      <c r="AV686" s="257" t="s">
        <v>38</v>
      </c>
      <c r="AW686" s="257" t="s">
        <v>19</v>
      </c>
      <c r="AX686" s="257" t="s">
        <v>37</v>
      </c>
      <c r="AY686" s="258" t="s">
        <v>108</v>
      </c>
    </row>
    <row r="687" spans="2:65" s="227" customFormat="1" ht="27" x14ac:dyDescent="0.3">
      <c r="B687" s="232"/>
      <c r="D687" s="236" t="s">
        <v>117</v>
      </c>
      <c r="E687" s="228" t="s">
        <v>1</v>
      </c>
      <c r="F687" s="235" t="s">
        <v>676</v>
      </c>
      <c r="H687" s="234">
        <v>25.248000000000001</v>
      </c>
      <c r="I687" s="233"/>
      <c r="L687" s="232"/>
      <c r="M687" s="231"/>
      <c r="N687" s="230"/>
      <c r="O687" s="230"/>
      <c r="P687" s="230"/>
      <c r="Q687" s="230"/>
      <c r="R687" s="230"/>
      <c r="S687" s="230"/>
      <c r="T687" s="229"/>
      <c r="AT687" s="228" t="s">
        <v>117</v>
      </c>
      <c r="AU687" s="228" t="s">
        <v>42</v>
      </c>
      <c r="AV687" s="227" t="s">
        <v>42</v>
      </c>
      <c r="AW687" s="227" t="s">
        <v>19</v>
      </c>
      <c r="AX687" s="227" t="s">
        <v>37</v>
      </c>
      <c r="AY687" s="228" t="s">
        <v>108</v>
      </c>
    </row>
    <row r="688" spans="2:65" s="257" customFormat="1" x14ac:dyDescent="0.3">
      <c r="B688" s="262"/>
      <c r="D688" s="236" t="s">
        <v>117</v>
      </c>
      <c r="E688" s="258" t="s">
        <v>1</v>
      </c>
      <c r="F688" s="264" t="s">
        <v>677</v>
      </c>
      <c r="H688" s="258" t="s">
        <v>1</v>
      </c>
      <c r="I688" s="263"/>
      <c r="L688" s="262"/>
      <c r="M688" s="261"/>
      <c r="N688" s="260"/>
      <c r="O688" s="260"/>
      <c r="P688" s="260"/>
      <c r="Q688" s="260"/>
      <c r="R688" s="260"/>
      <c r="S688" s="260"/>
      <c r="T688" s="259"/>
      <c r="AT688" s="258" t="s">
        <v>117</v>
      </c>
      <c r="AU688" s="258" t="s">
        <v>42</v>
      </c>
      <c r="AV688" s="257" t="s">
        <v>38</v>
      </c>
      <c r="AW688" s="257" t="s">
        <v>19</v>
      </c>
      <c r="AX688" s="257" t="s">
        <v>37</v>
      </c>
      <c r="AY688" s="258" t="s">
        <v>108</v>
      </c>
    </row>
    <row r="689" spans="2:51" s="227" customFormat="1" x14ac:dyDescent="0.3">
      <c r="B689" s="232"/>
      <c r="D689" s="236" t="s">
        <v>117</v>
      </c>
      <c r="E689" s="228" t="s">
        <v>1</v>
      </c>
      <c r="F689" s="235" t="s">
        <v>678</v>
      </c>
      <c r="H689" s="234">
        <v>871.91099999999994</v>
      </c>
      <c r="I689" s="233"/>
      <c r="L689" s="232"/>
      <c r="M689" s="231"/>
      <c r="N689" s="230"/>
      <c r="O689" s="230"/>
      <c r="P689" s="230"/>
      <c r="Q689" s="230"/>
      <c r="R689" s="230"/>
      <c r="S689" s="230"/>
      <c r="T689" s="229"/>
      <c r="AT689" s="228" t="s">
        <v>117</v>
      </c>
      <c r="AU689" s="228" t="s">
        <v>42</v>
      </c>
      <c r="AV689" s="227" t="s">
        <v>42</v>
      </c>
      <c r="AW689" s="227" t="s">
        <v>19</v>
      </c>
      <c r="AX689" s="227" t="s">
        <v>37</v>
      </c>
      <c r="AY689" s="228" t="s">
        <v>108</v>
      </c>
    </row>
    <row r="690" spans="2:51" s="227" customFormat="1" ht="27" x14ac:dyDescent="0.3">
      <c r="B690" s="232"/>
      <c r="D690" s="236" t="s">
        <v>117</v>
      </c>
      <c r="E690" s="228" t="s">
        <v>1</v>
      </c>
      <c r="F690" s="235" t="s">
        <v>679</v>
      </c>
      <c r="H690" s="234">
        <v>-27.465</v>
      </c>
      <c r="I690" s="233"/>
      <c r="L690" s="232"/>
      <c r="M690" s="231"/>
      <c r="N690" s="230"/>
      <c r="O690" s="230"/>
      <c r="P690" s="230"/>
      <c r="Q690" s="230"/>
      <c r="R690" s="230"/>
      <c r="S690" s="230"/>
      <c r="T690" s="229"/>
      <c r="AT690" s="228" t="s">
        <v>117</v>
      </c>
      <c r="AU690" s="228" t="s">
        <v>42</v>
      </c>
      <c r="AV690" s="227" t="s">
        <v>42</v>
      </c>
      <c r="AW690" s="227" t="s">
        <v>19</v>
      </c>
      <c r="AX690" s="227" t="s">
        <v>37</v>
      </c>
      <c r="AY690" s="228" t="s">
        <v>108</v>
      </c>
    </row>
    <row r="691" spans="2:51" s="257" customFormat="1" x14ac:dyDescent="0.3">
      <c r="B691" s="262"/>
      <c r="D691" s="236" t="s">
        <v>117</v>
      </c>
      <c r="E691" s="258" t="s">
        <v>1</v>
      </c>
      <c r="F691" s="264" t="s">
        <v>680</v>
      </c>
      <c r="H691" s="258" t="s">
        <v>1</v>
      </c>
      <c r="I691" s="263"/>
      <c r="L691" s="262"/>
      <c r="M691" s="261"/>
      <c r="N691" s="260"/>
      <c r="O691" s="260"/>
      <c r="P691" s="260"/>
      <c r="Q691" s="260"/>
      <c r="R691" s="260"/>
      <c r="S691" s="260"/>
      <c r="T691" s="259"/>
      <c r="AT691" s="258" t="s">
        <v>117</v>
      </c>
      <c r="AU691" s="258" t="s">
        <v>42</v>
      </c>
      <c r="AV691" s="257" t="s">
        <v>38</v>
      </c>
      <c r="AW691" s="257" t="s">
        <v>19</v>
      </c>
      <c r="AX691" s="257" t="s">
        <v>37</v>
      </c>
      <c r="AY691" s="258" t="s">
        <v>108</v>
      </c>
    </row>
    <row r="692" spans="2:51" s="257" customFormat="1" x14ac:dyDescent="0.3">
      <c r="B692" s="262"/>
      <c r="D692" s="236" t="s">
        <v>117</v>
      </c>
      <c r="E692" s="258" t="s">
        <v>1</v>
      </c>
      <c r="F692" s="264" t="s">
        <v>372</v>
      </c>
      <c r="H692" s="258" t="s">
        <v>1</v>
      </c>
      <c r="I692" s="263"/>
      <c r="L692" s="262"/>
      <c r="M692" s="261"/>
      <c r="N692" s="260"/>
      <c r="O692" s="260"/>
      <c r="P692" s="260"/>
      <c r="Q692" s="260"/>
      <c r="R692" s="260"/>
      <c r="S692" s="260"/>
      <c r="T692" s="259"/>
      <c r="AT692" s="258" t="s">
        <v>117</v>
      </c>
      <c r="AU692" s="258" t="s">
        <v>42</v>
      </c>
      <c r="AV692" s="257" t="s">
        <v>38</v>
      </c>
      <c r="AW692" s="257" t="s">
        <v>19</v>
      </c>
      <c r="AX692" s="257" t="s">
        <v>37</v>
      </c>
      <c r="AY692" s="258" t="s">
        <v>108</v>
      </c>
    </row>
    <row r="693" spans="2:51" s="227" customFormat="1" x14ac:dyDescent="0.3">
      <c r="B693" s="232"/>
      <c r="D693" s="236" t="s">
        <v>117</v>
      </c>
      <c r="E693" s="228" t="s">
        <v>1</v>
      </c>
      <c r="F693" s="235" t="s">
        <v>755</v>
      </c>
      <c r="H693" s="234">
        <v>-0.80300000000000005</v>
      </c>
      <c r="I693" s="233"/>
      <c r="L693" s="232"/>
      <c r="M693" s="231"/>
      <c r="N693" s="230"/>
      <c r="O693" s="230"/>
      <c r="P693" s="230"/>
      <c r="Q693" s="230"/>
      <c r="R693" s="230"/>
      <c r="S693" s="230"/>
      <c r="T693" s="229"/>
      <c r="AT693" s="228" t="s">
        <v>117</v>
      </c>
      <c r="AU693" s="228" t="s">
        <v>42</v>
      </c>
      <c r="AV693" s="227" t="s">
        <v>42</v>
      </c>
      <c r="AW693" s="227" t="s">
        <v>19</v>
      </c>
      <c r="AX693" s="227" t="s">
        <v>37</v>
      </c>
      <c r="AY693" s="228" t="s">
        <v>108</v>
      </c>
    </row>
    <row r="694" spans="2:51" s="227" customFormat="1" x14ac:dyDescent="0.3">
      <c r="B694" s="232"/>
      <c r="D694" s="236" t="s">
        <v>117</v>
      </c>
      <c r="E694" s="228" t="s">
        <v>1</v>
      </c>
      <c r="F694" s="235" t="s">
        <v>756</v>
      </c>
      <c r="H694" s="234">
        <v>-2.1440000000000001</v>
      </c>
      <c r="I694" s="233"/>
      <c r="L694" s="232"/>
      <c r="M694" s="231"/>
      <c r="N694" s="230"/>
      <c r="O694" s="230"/>
      <c r="P694" s="230"/>
      <c r="Q694" s="230"/>
      <c r="R694" s="230"/>
      <c r="S694" s="230"/>
      <c r="T694" s="229"/>
      <c r="AT694" s="228" t="s">
        <v>117</v>
      </c>
      <c r="AU694" s="228" t="s">
        <v>42</v>
      </c>
      <c r="AV694" s="227" t="s">
        <v>42</v>
      </c>
      <c r="AW694" s="227" t="s">
        <v>19</v>
      </c>
      <c r="AX694" s="227" t="s">
        <v>37</v>
      </c>
      <c r="AY694" s="228" t="s">
        <v>108</v>
      </c>
    </row>
    <row r="695" spans="2:51" s="227" customFormat="1" x14ac:dyDescent="0.3">
      <c r="B695" s="232"/>
      <c r="D695" s="236" t="s">
        <v>117</v>
      </c>
      <c r="E695" s="228" t="s">
        <v>1</v>
      </c>
      <c r="F695" s="235" t="s">
        <v>757</v>
      </c>
      <c r="H695" s="234">
        <v>-4.266</v>
      </c>
      <c r="I695" s="233"/>
      <c r="L695" s="232"/>
      <c r="M695" s="231"/>
      <c r="N695" s="230"/>
      <c r="O695" s="230"/>
      <c r="P695" s="230"/>
      <c r="Q695" s="230"/>
      <c r="R695" s="230"/>
      <c r="S695" s="230"/>
      <c r="T695" s="229"/>
      <c r="AT695" s="228" t="s">
        <v>117</v>
      </c>
      <c r="AU695" s="228" t="s">
        <v>42</v>
      </c>
      <c r="AV695" s="227" t="s">
        <v>42</v>
      </c>
      <c r="AW695" s="227" t="s">
        <v>19</v>
      </c>
      <c r="AX695" s="227" t="s">
        <v>37</v>
      </c>
      <c r="AY695" s="228" t="s">
        <v>108</v>
      </c>
    </row>
    <row r="696" spans="2:51" s="227" customFormat="1" x14ac:dyDescent="0.3">
      <c r="B696" s="232"/>
      <c r="D696" s="236" t="s">
        <v>117</v>
      </c>
      <c r="E696" s="228" t="s">
        <v>1</v>
      </c>
      <c r="F696" s="235" t="s">
        <v>758</v>
      </c>
      <c r="H696" s="234">
        <v>-0.78500000000000003</v>
      </c>
      <c r="I696" s="233"/>
      <c r="L696" s="232"/>
      <c r="M696" s="231"/>
      <c r="N696" s="230"/>
      <c r="O696" s="230"/>
      <c r="P696" s="230"/>
      <c r="Q696" s="230"/>
      <c r="R696" s="230"/>
      <c r="S696" s="230"/>
      <c r="T696" s="229"/>
      <c r="AT696" s="228" t="s">
        <v>117</v>
      </c>
      <c r="AU696" s="228" t="s">
        <v>42</v>
      </c>
      <c r="AV696" s="227" t="s">
        <v>42</v>
      </c>
      <c r="AW696" s="227" t="s">
        <v>19</v>
      </c>
      <c r="AX696" s="227" t="s">
        <v>37</v>
      </c>
      <c r="AY696" s="228" t="s">
        <v>108</v>
      </c>
    </row>
    <row r="697" spans="2:51" s="227" customFormat="1" x14ac:dyDescent="0.3">
      <c r="B697" s="232"/>
      <c r="D697" s="236" t="s">
        <v>117</v>
      </c>
      <c r="E697" s="228" t="s">
        <v>1</v>
      </c>
      <c r="F697" s="235" t="s">
        <v>759</v>
      </c>
      <c r="H697" s="234">
        <v>-1.643</v>
      </c>
      <c r="I697" s="233"/>
      <c r="L697" s="232"/>
      <c r="M697" s="231"/>
      <c r="N697" s="230"/>
      <c r="O697" s="230"/>
      <c r="P697" s="230"/>
      <c r="Q697" s="230"/>
      <c r="R697" s="230"/>
      <c r="S697" s="230"/>
      <c r="T697" s="229"/>
      <c r="AT697" s="228" t="s">
        <v>117</v>
      </c>
      <c r="AU697" s="228" t="s">
        <v>42</v>
      </c>
      <c r="AV697" s="227" t="s">
        <v>42</v>
      </c>
      <c r="AW697" s="227" t="s">
        <v>19</v>
      </c>
      <c r="AX697" s="227" t="s">
        <v>37</v>
      </c>
      <c r="AY697" s="228" t="s">
        <v>108</v>
      </c>
    </row>
    <row r="698" spans="2:51" s="227" customFormat="1" x14ac:dyDescent="0.3">
      <c r="B698" s="232"/>
      <c r="D698" s="236" t="s">
        <v>117</v>
      </c>
      <c r="E698" s="228" t="s">
        <v>1</v>
      </c>
      <c r="F698" s="235" t="s">
        <v>760</v>
      </c>
      <c r="H698" s="234">
        <v>-1.0549999999999999</v>
      </c>
      <c r="I698" s="233"/>
      <c r="L698" s="232"/>
      <c r="M698" s="231"/>
      <c r="N698" s="230"/>
      <c r="O698" s="230"/>
      <c r="P698" s="230"/>
      <c r="Q698" s="230"/>
      <c r="R698" s="230"/>
      <c r="S698" s="230"/>
      <c r="T698" s="229"/>
      <c r="AT698" s="228" t="s">
        <v>117</v>
      </c>
      <c r="AU698" s="228" t="s">
        <v>42</v>
      </c>
      <c r="AV698" s="227" t="s">
        <v>42</v>
      </c>
      <c r="AW698" s="227" t="s">
        <v>19</v>
      </c>
      <c r="AX698" s="227" t="s">
        <v>37</v>
      </c>
      <c r="AY698" s="228" t="s">
        <v>108</v>
      </c>
    </row>
    <row r="699" spans="2:51" s="227" customFormat="1" x14ac:dyDescent="0.3">
      <c r="B699" s="232"/>
      <c r="D699" s="236" t="s">
        <v>117</v>
      </c>
      <c r="E699" s="228" t="s">
        <v>1</v>
      </c>
      <c r="F699" s="235" t="s">
        <v>761</v>
      </c>
      <c r="H699" s="234">
        <v>-1.5649999999999999</v>
      </c>
      <c r="I699" s="233"/>
      <c r="L699" s="232"/>
      <c r="M699" s="231"/>
      <c r="N699" s="230"/>
      <c r="O699" s="230"/>
      <c r="P699" s="230"/>
      <c r="Q699" s="230"/>
      <c r="R699" s="230"/>
      <c r="S699" s="230"/>
      <c r="T699" s="229"/>
      <c r="AT699" s="228" t="s">
        <v>117</v>
      </c>
      <c r="AU699" s="228" t="s">
        <v>42</v>
      </c>
      <c r="AV699" s="227" t="s">
        <v>42</v>
      </c>
      <c r="AW699" s="227" t="s">
        <v>19</v>
      </c>
      <c r="AX699" s="227" t="s">
        <v>37</v>
      </c>
      <c r="AY699" s="228" t="s">
        <v>108</v>
      </c>
    </row>
    <row r="700" spans="2:51" s="227" customFormat="1" x14ac:dyDescent="0.3">
      <c r="B700" s="232"/>
      <c r="D700" s="236" t="s">
        <v>117</v>
      </c>
      <c r="E700" s="228" t="s">
        <v>1</v>
      </c>
      <c r="F700" s="235" t="s">
        <v>762</v>
      </c>
      <c r="H700" s="234">
        <v>-0.9</v>
      </c>
      <c r="I700" s="233"/>
      <c r="L700" s="232"/>
      <c r="M700" s="231"/>
      <c r="N700" s="230"/>
      <c r="O700" s="230"/>
      <c r="P700" s="230"/>
      <c r="Q700" s="230"/>
      <c r="R700" s="230"/>
      <c r="S700" s="230"/>
      <c r="T700" s="229"/>
      <c r="AT700" s="228" t="s">
        <v>117</v>
      </c>
      <c r="AU700" s="228" t="s">
        <v>42</v>
      </c>
      <c r="AV700" s="227" t="s">
        <v>42</v>
      </c>
      <c r="AW700" s="227" t="s">
        <v>19</v>
      </c>
      <c r="AX700" s="227" t="s">
        <v>37</v>
      </c>
      <c r="AY700" s="228" t="s">
        <v>108</v>
      </c>
    </row>
    <row r="701" spans="2:51" s="227" customFormat="1" x14ac:dyDescent="0.3">
      <c r="B701" s="232"/>
      <c r="D701" s="236" t="s">
        <v>117</v>
      </c>
      <c r="E701" s="228" t="s">
        <v>1</v>
      </c>
      <c r="F701" s="235" t="s">
        <v>763</v>
      </c>
      <c r="H701" s="234">
        <v>-1.0880000000000001</v>
      </c>
      <c r="I701" s="233"/>
      <c r="L701" s="232"/>
      <c r="M701" s="231"/>
      <c r="N701" s="230"/>
      <c r="O701" s="230"/>
      <c r="P701" s="230"/>
      <c r="Q701" s="230"/>
      <c r="R701" s="230"/>
      <c r="S701" s="230"/>
      <c r="T701" s="229"/>
      <c r="AT701" s="228" t="s">
        <v>117</v>
      </c>
      <c r="AU701" s="228" t="s">
        <v>42</v>
      </c>
      <c r="AV701" s="227" t="s">
        <v>42</v>
      </c>
      <c r="AW701" s="227" t="s">
        <v>19</v>
      </c>
      <c r="AX701" s="227" t="s">
        <v>37</v>
      </c>
      <c r="AY701" s="228" t="s">
        <v>108</v>
      </c>
    </row>
    <row r="702" spans="2:51" s="227" customFormat="1" x14ac:dyDescent="0.3">
      <c r="B702" s="232"/>
      <c r="D702" s="236" t="s">
        <v>117</v>
      </c>
      <c r="E702" s="228" t="s">
        <v>1</v>
      </c>
      <c r="F702" s="235" t="s">
        <v>764</v>
      </c>
      <c r="H702" s="234">
        <v>-1.133</v>
      </c>
      <c r="I702" s="233"/>
      <c r="L702" s="232"/>
      <c r="M702" s="231"/>
      <c r="N702" s="230"/>
      <c r="O702" s="230"/>
      <c r="P702" s="230"/>
      <c r="Q702" s="230"/>
      <c r="R702" s="230"/>
      <c r="S702" s="230"/>
      <c r="T702" s="229"/>
      <c r="AT702" s="228" t="s">
        <v>117</v>
      </c>
      <c r="AU702" s="228" t="s">
        <v>42</v>
      </c>
      <c r="AV702" s="227" t="s">
        <v>42</v>
      </c>
      <c r="AW702" s="227" t="s">
        <v>19</v>
      </c>
      <c r="AX702" s="227" t="s">
        <v>37</v>
      </c>
      <c r="AY702" s="228" t="s">
        <v>108</v>
      </c>
    </row>
    <row r="703" spans="2:51" s="227" customFormat="1" x14ac:dyDescent="0.3">
      <c r="B703" s="232"/>
      <c r="D703" s="236" t="s">
        <v>117</v>
      </c>
      <c r="E703" s="228" t="s">
        <v>1</v>
      </c>
      <c r="F703" s="235" t="s">
        <v>765</v>
      </c>
      <c r="H703" s="234">
        <v>-1.085</v>
      </c>
      <c r="I703" s="233"/>
      <c r="L703" s="232"/>
      <c r="M703" s="231"/>
      <c r="N703" s="230"/>
      <c r="O703" s="230"/>
      <c r="P703" s="230"/>
      <c r="Q703" s="230"/>
      <c r="R703" s="230"/>
      <c r="S703" s="230"/>
      <c r="T703" s="229"/>
      <c r="AT703" s="228" t="s">
        <v>117</v>
      </c>
      <c r="AU703" s="228" t="s">
        <v>42</v>
      </c>
      <c r="AV703" s="227" t="s">
        <v>42</v>
      </c>
      <c r="AW703" s="227" t="s">
        <v>19</v>
      </c>
      <c r="AX703" s="227" t="s">
        <v>37</v>
      </c>
      <c r="AY703" s="228" t="s">
        <v>108</v>
      </c>
    </row>
    <row r="704" spans="2:51" s="227" customFormat="1" x14ac:dyDescent="0.3">
      <c r="B704" s="232"/>
      <c r="D704" s="236" t="s">
        <v>117</v>
      </c>
      <c r="E704" s="228" t="s">
        <v>1</v>
      </c>
      <c r="F704" s="235" t="s">
        <v>766</v>
      </c>
      <c r="H704" s="234">
        <v>-1.07</v>
      </c>
      <c r="I704" s="233"/>
      <c r="L704" s="232"/>
      <c r="M704" s="231"/>
      <c r="N704" s="230"/>
      <c r="O704" s="230"/>
      <c r="P704" s="230"/>
      <c r="Q704" s="230"/>
      <c r="R704" s="230"/>
      <c r="S704" s="230"/>
      <c r="T704" s="229"/>
      <c r="AT704" s="228" t="s">
        <v>117</v>
      </c>
      <c r="AU704" s="228" t="s">
        <v>42</v>
      </c>
      <c r="AV704" s="227" t="s">
        <v>42</v>
      </c>
      <c r="AW704" s="227" t="s">
        <v>19</v>
      </c>
      <c r="AX704" s="227" t="s">
        <v>37</v>
      </c>
      <c r="AY704" s="228" t="s">
        <v>108</v>
      </c>
    </row>
    <row r="705" spans="2:51" s="227" customFormat="1" x14ac:dyDescent="0.3">
      <c r="B705" s="232"/>
      <c r="D705" s="236" t="s">
        <v>117</v>
      </c>
      <c r="E705" s="228" t="s">
        <v>1</v>
      </c>
      <c r="F705" s="235" t="s">
        <v>767</v>
      </c>
      <c r="H705" s="234">
        <v>-16.594000000000001</v>
      </c>
      <c r="I705" s="233"/>
      <c r="L705" s="232"/>
      <c r="M705" s="231"/>
      <c r="N705" s="230"/>
      <c r="O705" s="230"/>
      <c r="P705" s="230"/>
      <c r="Q705" s="230"/>
      <c r="R705" s="230"/>
      <c r="S705" s="230"/>
      <c r="T705" s="229"/>
      <c r="AT705" s="228" t="s">
        <v>117</v>
      </c>
      <c r="AU705" s="228" t="s">
        <v>42</v>
      </c>
      <c r="AV705" s="227" t="s">
        <v>42</v>
      </c>
      <c r="AW705" s="227" t="s">
        <v>19</v>
      </c>
      <c r="AX705" s="227" t="s">
        <v>37</v>
      </c>
      <c r="AY705" s="228" t="s">
        <v>108</v>
      </c>
    </row>
    <row r="706" spans="2:51" s="227" customFormat="1" x14ac:dyDescent="0.3">
      <c r="B706" s="232"/>
      <c r="D706" s="236" t="s">
        <v>117</v>
      </c>
      <c r="E706" s="228" t="s">
        <v>1</v>
      </c>
      <c r="F706" s="235" t="s">
        <v>768</v>
      </c>
      <c r="H706" s="234">
        <v>-0.67600000000000005</v>
      </c>
      <c r="I706" s="233"/>
      <c r="L706" s="232"/>
      <c r="M706" s="231"/>
      <c r="N706" s="230"/>
      <c r="O706" s="230"/>
      <c r="P706" s="230"/>
      <c r="Q706" s="230"/>
      <c r="R706" s="230"/>
      <c r="S706" s="230"/>
      <c r="T706" s="229"/>
      <c r="AT706" s="228" t="s">
        <v>117</v>
      </c>
      <c r="AU706" s="228" t="s">
        <v>42</v>
      </c>
      <c r="AV706" s="227" t="s">
        <v>42</v>
      </c>
      <c r="AW706" s="227" t="s">
        <v>19</v>
      </c>
      <c r="AX706" s="227" t="s">
        <v>37</v>
      </c>
      <c r="AY706" s="228" t="s">
        <v>108</v>
      </c>
    </row>
    <row r="707" spans="2:51" s="257" customFormat="1" x14ac:dyDescent="0.3">
      <c r="B707" s="262"/>
      <c r="D707" s="236" t="s">
        <v>117</v>
      </c>
      <c r="E707" s="258" t="s">
        <v>1</v>
      </c>
      <c r="F707" s="264" t="s">
        <v>388</v>
      </c>
      <c r="H707" s="258" t="s">
        <v>1</v>
      </c>
      <c r="I707" s="263"/>
      <c r="L707" s="262"/>
      <c r="M707" s="261"/>
      <c r="N707" s="260"/>
      <c r="O707" s="260"/>
      <c r="P707" s="260"/>
      <c r="Q707" s="260"/>
      <c r="R707" s="260"/>
      <c r="S707" s="260"/>
      <c r="T707" s="259"/>
      <c r="AT707" s="258" t="s">
        <v>117</v>
      </c>
      <c r="AU707" s="258" t="s">
        <v>42</v>
      </c>
      <c r="AV707" s="257" t="s">
        <v>38</v>
      </c>
      <c r="AW707" s="257" t="s">
        <v>19</v>
      </c>
      <c r="AX707" s="257" t="s">
        <v>37</v>
      </c>
      <c r="AY707" s="258" t="s">
        <v>108</v>
      </c>
    </row>
    <row r="708" spans="2:51" s="227" customFormat="1" x14ac:dyDescent="0.3">
      <c r="B708" s="232"/>
      <c r="D708" s="236" t="s">
        <v>117</v>
      </c>
      <c r="E708" s="228" t="s">
        <v>1</v>
      </c>
      <c r="F708" s="235" t="s">
        <v>769</v>
      </c>
      <c r="H708" s="234">
        <v>-3.2109999999999999</v>
      </c>
      <c r="I708" s="233"/>
      <c r="L708" s="232"/>
      <c r="M708" s="231"/>
      <c r="N708" s="230"/>
      <c r="O708" s="230"/>
      <c r="P708" s="230"/>
      <c r="Q708" s="230"/>
      <c r="R708" s="230"/>
      <c r="S708" s="230"/>
      <c r="T708" s="229"/>
      <c r="AT708" s="228" t="s">
        <v>117</v>
      </c>
      <c r="AU708" s="228" t="s">
        <v>42</v>
      </c>
      <c r="AV708" s="227" t="s">
        <v>42</v>
      </c>
      <c r="AW708" s="227" t="s">
        <v>19</v>
      </c>
      <c r="AX708" s="227" t="s">
        <v>37</v>
      </c>
      <c r="AY708" s="228" t="s">
        <v>108</v>
      </c>
    </row>
    <row r="709" spans="2:51" s="227" customFormat="1" x14ac:dyDescent="0.3">
      <c r="B709" s="232"/>
      <c r="D709" s="236" t="s">
        <v>117</v>
      </c>
      <c r="E709" s="228" t="s">
        <v>1</v>
      </c>
      <c r="F709" s="235" t="s">
        <v>770</v>
      </c>
      <c r="H709" s="234">
        <v>-8.5329999999999995</v>
      </c>
      <c r="I709" s="233"/>
      <c r="L709" s="232"/>
      <c r="M709" s="231"/>
      <c r="N709" s="230"/>
      <c r="O709" s="230"/>
      <c r="P709" s="230"/>
      <c r="Q709" s="230"/>
      <c r="R709" s="230"/>
      <c r="S709" s="230"/>
      <c r="T709" s="229"/>
      <c r="AT709" s="228" t="s">
        <v>117</v>
      </c>
      <c r="AU709" s="228" t="s">
        <v>42</v>
      </c>
      <c r="AV709" s="227" t="s">
        <v>42</v>
      </c>
      <c r="AW709" s="227" t="s">
        <v>19</v>
      </c>
      <c r="AX709" s="227" t="s">
        <v>37</v>
      </c>
      <c r="AY709" s="228" t="s">
        <v>108</v>
      </c>
    </row>
    <row r="710" spans="2:51" s="227" customFormat="1" x14ac:dyDescent="0.3">
      <c r="B710" s="232"/>
      <c r="D710" s="236" t="s">
        <v>117</v>
      </c>
      <c r="E710" s="228" t="s">
        <v>1</v>
      </c>
      <c r="F710" s="235" t="s">
        <v>771</v>
      </c>
      <c r="H710" s="234">
        <v>-1.103</v>
      </c>
      <c r="I710" s="233"/>
      <c r="L710" s="232"/>
      <c r="M710" s="231"/>
      <c r="N710" s="230"/>
      <c r="O710" s="230"/>
      <c r="P710" s="230"/>
      <c r="Q710" s="230"/>
      <c r="R710" s="230"/>
      <c r="S710" s="230"/>
      <c r="T710" s="229"/>
      <c r="AT710" s="228" t="s">
        <v>117</v>
      </c>
      <c r="AU710" s="228" t="s">
        <v>42</v>
      </c>
      <c r="AV710" s="227" t="s">
        <v>42</v>
      </c>
      <c r="AW710" s="227" t="s">
        <v>19</v>
      </c>
      <c r="AX710" s="227" t="s">
        <v>37</v>
      </c>
      <c r="AY710" s="228" t="s">
        <v>108</v>
      </c>
    </row>
    <row r="711" spans="2:51" s="227" customFormat="1" x14ac:dyDescent="0.3">
      <c r="B711" s="232"/>
      <c r="D711" s="236" t="s">
        <v>117</v>
      </c>
      <c r="E711" s="228" t="s">
        <v>1</v>
      </c>
      <c r="F711" s="235" t="s">
        <v>772</v>
      </c>
      <c r="H711" s="234">
        <v>-1.4419999999999999</v>
      </c>
      <c r="I711" s="233"/>
      <c r="L711" s="232"/>
      <c r="M711" s="231"/>
      <c r="N711" s="230"/>
      <c r="O711" s="230"/>
      <c r="P711" s="230"/>
      <c r="Q711" s="230"/>
      <c r="R711" s="230"/>
      <c r="S711" s="230"/>
      <c r="T711" s="229"/>
      <c r="AT711" s="228" t="s">
        <v>117</v>
      </c>
      <c r="AU711" s="228" t="s">
        <v>42</v>
      </c>
      <c r="AV711" s="227" t="s">
        <v>42</v>
      </c>
      <c r="AW711" s="227" t="s">
        <v>19</v>
      </c>
      <c r="AX711" s="227" t="s">
        <v>37</v>
      </c>
      <c r="AY711" s="228" t="s">
        <v>108</v>
      </c>
    </row>
    <row r="712" spans="2:51" s="227" customFormat="1" x14ac:dyDescent="0.3">
      <c r="B712" s="232"/>
      <c r="D712" s="236" t="s">
        <v>117</v>
      </c>
      <c r="E712" s="228" t="s">
        <v>1</v>
      </c>
      <c r="F712" s="235" t="s">
        <v>773</v>
      </c>
      <c r="H712" s="234">
        <v>-1.107</v>
      </c>
      <c r="I712" s="233"/>
      <c r="L712" s="232"/>
      <c r="M712" s="231"/>
      <c r="N712" s="230"/>
      <c r="O712" s="230"/>
      <c r="P712" s="230"/>
      <c r="Q712" s="230"/>
      <c r="R712" s="230"/>
      <c r="S712" s="230"/>
      <c r="T712" s="229"/>
      <c r="AT712" s="228" t="s">
        <v>117</v>
      </c>
      <c r="AU712" s="228" t="s">
        <v>42</v>
      </c>
      <c r="AV712" s="227" t="s">
        <v>42</v>
      </c>
      <c r="AW712" s="227" t="s">
        <v>19</v>
      </c>
      <c r="AX712" s="227" t="s">
        <v>37</v>
      </c>
      <c r="AY712" s="228" t="s">
        <v>108</v>
      </c>
    </row>
    <row r="713" spans="2:51" s="227" customFormat="1" x14ac:dyDescent="0.3">
      <c r="B713" s="232"/>
      <c r="D713" s="236" t="s">
        <v>117</v>
      </c>
      <c r="E713" s="228" t="s">
        <v>1</v>
      </c>
      <c r="F713" s="235" t="s">
        <v>774</v>
      </c>
      <c r="H713" s="234">
        <v>-15.926</v>
      </c>
      <c r="I713" s="233"/>
      <c r="L713" s="232"/>
      <c r="M713" s="231"/>
      <c r="N713" s="230"/>
      <c r="O713" s="230"/>
      <c r="P713" s="230"/>
      <c r="Q713" s="230"/>
      <c r="R713" s="230"/>
      <c r="S713" s="230"/>
      <c r="T713" s="229"/>
      <c r="AT713" s="228" t="s">
        <v>117</v>
      </c>
      <c r="AU713" s="228" t="s">
        <v>42</v>
      </c>
      <c r="AV713" s="227" t="s">
        <v>42</v>
      </c>
      <c r="AW713" s="227" t="s">
        <v>19</v>
      </c>
      <c r="AX713" s="227" t="s">
        <v>37</v>
      </c>
      <c r="AY713" s="228" t="s">
        <v>108</v>
      </c>
    </row>
    <row r="714" spans="2:51" s="227" customFormat="1" x14ac:dyDescent="0.3">
      <c r="B714" s="232"/>
      <c r="D714" s="236" t="s">
        <v>117</v>
      </c>
      <c r="E714" s="228" t="s">
        <v>1</v>
      </c>
      <c r="F714" s="235" t="s">
        <v>768</v>
      </c>
      <c r="H714" s="234">
        <v>-0.67600000000000005</v>
      </c>
      <c r="I714" s="233"/>
      <c r="L714" s="232"/>
      <c r="M714" s="231"/>
      <c r="N714" s="230"/>
      <c r="O714" s="230"/>
      <c r="P714" s="230"/>
      <c r="Q714" s="230"/>
      <c r="R714" s="230"/>
      <c r="S714" s="230"/>
      <c r="T714" s="229"/>
      <c r="AT714" s="228" t="s">
        <v>117</v>
      </c>
      <c r="AU714" s="228" t="s">
        <v>42</v>
      </c>
      <c r="AV714" s="227" t="s">
        <v>42</v>
      </c>
      <c r="AW714" s="227" t="s">
        <v>19</v>
      </c>
      <c r="AX714" s="227" t="s">
        <v>37</v>
      </c>
      <c r="AY714" s="228" t="s">
        <v>108</v>
      </c>
    </row>
    <row r="715" spans="2:51" s="227" customFormat="1" x14ac:dyDescent="0.3">
      <c r="B715" s="232"/>
      <c r="D715" s="236" t="s">
        <v>117</v>
      </c>
      <c r="E715" s="228" t="s">
        <v>1</v>
      </c>
      <c r="F715" s="235" t="s">
        <v>775</v>
      </c>
      <c r="H715" s="234">
        <v>-1.3240000000000001</v>
      </c>
      <c r="I715" s="233"/>
      <c r="L715" s="232"/>
      <c r="M715" s="231"/>
      <c r="N715" s="230"/>
      <c r="O715" s="230"/>
      <c r="P715" s="230"/>
      <c r="Q715" s="230"/>
      <c r="R715" s="230"/>
      <c r="S715" s="230"/>
      <c r="T715" s="229"/>
      <c r="AT715" s="228" t="s">
        <v>117</v>
      </c>
      <c r="AU715" s="228" t="s">
        <v>42</v>
      </c>
      <c r="AV715" s="227" t="s">
        <v>42</v>
      </c>
      <c r="AW715" s="227" t="s">
        <v>19</v>
      </c>
      <c r="AX715" s="227" t="s">
        <v>37</v>
      </c>
      <c r="AY715" s="228" t="s">
        <v>108</v>
      </c>
    </row>
    <row r="716" spans="2:51" s="227" customFormat="1" x14ac:dyDescent="0.3">
      <c r="B716" s="232"/>
      <c r="D716" s="236" t="s">
        <v>117</v>
      </c>
      <c r="E716" s="228" t="s">
        <v>1</v>
      </c>
      <c r="F716" s="235" t="s">
        <v>776</v>
      </c>
      <c r="H716" s="234">
        <v>-1.369</v>
      </c>
      <c r="I716" s="233"/>
      <c r="L716" s="232"/>
      <c r="M716" s="231"/>
      <c r="N716" s="230"/>
      <c r="O716" s="230"/>
      <c r="P716" s="230"/>
      <c r="Q716" s="230"/>
      <c r="R716" s="230"/>
      <c r="S716" s="230"/>
      <c r="T716" s="229"/>
      <c r="AT716" s="228" t="s">
        <v>117</v>
      </c>
      <c r="AU716" s="228" t="s">
        <v>42</v>
      </c>
      <c r="AV716" s="227" t="s">
        <v>42</v>
      </c>
      <c r="AW716" s="227" t="s">
        <v>19</v>
      </c>
      <c r="AX716" s="227" t="s">
        <v>37</v>
      </c>
      <c r="AY716" s="228" t="s">
        <v>108</v>
      </c>
    </row>
    <row r="717" spans="2:51" s="227" customFormat="1" x14ac:dyDescent="0.3">
      <c r="B717" s="232"/>
      <c r="D717" s="236" t="s">
        <v>117</v>
      </c>
      <c r="E717" s="228" t="s">
        <v>1</v>
      </c>
      <c r="F717" s="235" t="s">
        <v>777</v>
      </c>
      <c r="H717" s="234">
        <v>-3.7410000000000001</v>
      </c>
      <c r="I717" s="233"/>
      <c r="L717" s="232"/>
      <c r="M717" s="231"/>
      <c r="N717" s="230"/>
      <c r="O717" s="230"/>
      <c r="P717" s="230"/>
      <c r="Q717" s="230"/>
      <c r="R717" s="230"/>
      <c r="S717" s="230"/>
      <c r="T717" s="229"/>
      <c r="AT717" s="228" t="s">
        <v>117</v>
      </c>
      <c r="AU717" s="228" t="s">
        <v>42</v>
      </c>
      <c r="AV717" s="227" t="s">
        <v>42</v>
      </c>
      <c r="AW717" s="227" t="s">
        <v>19</v>
      </c>
      <c r="AX717" s="227" t="s">
        <v>37</v>
      </c>
      <c r="AY717" s="228" t="s">
        <v>108</v>
      </c>
    </row>
    <row r="718" spans="2:51" s="227" customFormat="1" x14ac:dyDescent="0.3">
      <c r="B718" s="232"/>
      <c r="D718" s="236" t="s">
        <v>117</v>
      </c>
      <c r="E718" s="228" t="s">
        <v>1</v>
      </c>
      <c r="F718" s="235" t="s">
        <v>778</v>
      </c>
      <c r="H718" s="234">
        <v>-3.6619999999999999</v>
      </c>
      <c r="I718" s="233"/>
      <c r="L718" s="232"/>
      <c r="M718" s="231"/>
      <c r="N718" s="230"/>
      <c r="O718" s="230"/>
      <c r="P718" s="230"/>
      <c r="Q718" s="230"/>
      <c r="R718" s="230"/>
      <c r="S718" s="230"/>
      <c r="T718" s="229"/>
      <c r="AT718" s="228" t="s">
        <v>117</v>
      </c>
      <c r="AU718" s="228" t="s">
        <v>42</v>
      </c>
      <c r="AV718" s="227" t="s">
        <v>42</v>
      </c>
      <c r="AW718" s="227" t="s">
        <v>19</v>
      </c>
      <c r="AX718" s="227" t="s">
        <v>37</v>
      </c>
      <c r="AY718" s="228" t="s">
        <v>108</v>
      </c>
    </row>
    <row r="719" spans="2:51" s="227" customFormat="1" x14ac:dyDescent="0.3">
      <c r="B719" s="232"/>
      <c r="D719" s="236" t="s">
        <v>117</v>
      </c>
      <c r="E719" s="228" t="s">
        <v>1</v>
      </c>
      <c r="F719" s="235" t="s">
        <v>705</v>
      </c>
      <c r="H719" s="234">
        <v>18.850000000000001</v>
      </c>
      <c r="I719" s="233"/>
      <c r="L719" s="232"/>
      <c r="M719" s="231"/>
      <c r="N719" s="230"/>
      <c r="O719" s="230"/>
      <c r="P719" s="230"/>
      <c r="Q719" s="230"/>
      <c r="R719" s="230"/>
      <c r="S719" s="230"/>
      <c r="T719" s="229"/>
      <c r="AT719" s="228" t="s">
        <v>117</v>
      </c>
      <c r="AU719" s="228" t="s">
        <v>42</v>
      </c>
      <c r="AV719" s="227" t="s">
        <v>42</v>
      </c>
      <c r="AW719" s="227" t="s">
        <v>19</v>
      </c>
      <c r="AX719" s="227" t="s">
        <v>37</v>
      </c>
      <c r="AY719" s="228" t="s">
        <v>108</v>
      </c>
    </row>
    <row r="720" spans="2:51" s="227" customFormat="1" ht="27" x14ac:dyDescent="0.3">
      <c r="B720" s="232"/>
      <c r="D720" s="240" t="s">
        <v>117</v>
      </c>
      <c r="E720" s="239" t="s">
        <v>1</v>
      </c>
      <c r="F720" s="238" t="s">
        <v>487</v>
      </c>
      <c r="H720" s="237">
        <v>75.515000000000001</v>
      </c>
      <c r="I720" s="233"/>
      <c r="L720" s="232"/>
      <c r="M720" s="231"/>
      <c r="N720" s="230"/>
      <c r="O720" s="230"/>
      <c r="P720" s="230"/>
      <c r="Q720" s="230"/>
      <c r="R720" s="230"/>
      <c r="S720" s="230"/>
      <c r="T720" s="229"/>
      <c r="AT720" s="228" t="s">
        <v>117</v>
      </c>
      <c r="AU720" s="228" t="s">
        <v>42</v>
      </c>
      <c r="AV720" s="227" t="s">
        <v>42</v>
      </c>
      <c r="AW720" s="227" t="s">
        <v>19</v>
      </c>
      <c r="AX720" s="227" t="s">
        <v>37</v>
      </c>
      <c r="AY720" s="228" t="s">
        <v>108</v>
      </c>
    </row>
    <row r="721" spans="2:65" s="188" customFormat="1" ht="22.5" customHeight="1" x14ac:dyDescent="0.3">
      <c r="B721" s="207"/>
      <c r="C721" s="206" t="s">
        <v>796</v>
      </c>
      <c r="D721" s="206" t="s">
        <v>110</v>
      </c>
      <c r="E721" s="205" t="s">
        <v>780</v>
      </c>
      <c r="F721" s="200" t="s">
        <v>781</v>
      </c>
      <c r="G721" s="204" t="s">
        <v>135</v>
      </c>
      <c r="H721" s="203">
        <v>501.5</v>
      </c>
      <c r="I721" s="202"/>
      <c r="J721" s="201">
        <f>ROUND(I721*H721,2)</f>
        <v>0</v>
      </c>
      <c r="K721" s="200" t="s">
        <v>114</v>
      </c>
      <c r="L721" s="189"/>
      <c r="M721" s="199" t="s">
        <v>1</v>
      </c>
      <c r="N721" s="224" t="s">
        <v>26</v>
      </c>
      <c r="O721" s="223"/>
      <c r="P721" s="222">
        <f>O721*H721</f>
        <v>0</v>
      </c>
      <c r="Q721" s="222">
        <v>0</v>
      </c>
      <c r="R721" s="222">
        <f>Q721*H721</f>
        <v>0</v>
      </c>
      <c r="S721" s="222">
        <v>0</v>
      </c>
      <c r="T721" s="221">
        <f>S721*H721</f>
        <v>0</v>
      </c>
      <c r="AR721" s="193" t="s">
        <v>115</v>
      </c>
      <c r="AT721" s="193" t="s">
        <v>110</v>
      </c>
      <c r="AU721" s="193" t="s">
        <v>42</v>
      </c>
      <c r="AY721" s="193" t="s">
        <v>108</v>
      </c>
      <c r="BE721" s="194">
        <f>IF(N721="základní",J721,0)</f>
        <v>0</v>
      </c>
      <c r="BF721" s="194">
        <f>IF(N721="snížená",J721,0)</f>
        <v>0</v>
      </c>
      <c r="BG721" s="194">
        <f>IF(N721="zákl. přenesená",J721,0)</f>
        <v>0</v>
      </c>
      <c r="BH721" s="194">
        <f>IF(N721="sníž. přenesená",J721,0)</f>
        <v>0</v>
      </c>
      <c r="BI721" s="194">
        <f>IF(N721="nulová",J721,0)</f>
        <v>0</v>
      </c>
      <c r="BJ721" s="193" t="s">
        <v>38</v>
      </c>
      <c r="BK721" s="194">
        <f>ROUND(I721*H721,2)</f>
        <v>0</v>
      </c>
      <c r="BL721" s="193" t="s">
        <v>115</v>
      </c>
      <c r="BM721" s="193" t="s">
        <v>782</v>
      </c>
    </row>
    <row r="722" spans="2:65" s="227" customFormat="1" x14ac:dyDescent="0.3">
      <c r="B722" s="232"/>
      <c r="D722" s="236" t="s">
        <v>117</v>
      </c>
      <c r="E722" s="228" t="s">
        <v>1</v>
      </c>
      <c r="F722" s="235" t="s">
        <v>561</v>
      </c>
      <c r="H722" s="234">
        <v>137.30000000000001</v>
      </c>
      <c r="I722" s="233"/>
      <c r="L722" s="232"/>
      <c r="M722" s="231"/>
      <c r="N722" s="230"/>
      <c r="O722" s="230"/>
      <c r="P722" s="230"/>
      <c r="Q722" s="230"/>
      <c r="R722" s="230"/>
      <c r="S722" s="230"/>
      <c r="T722" s="229"/>
      <c r="AT722" s="228" t="s">
        <v>117</v>
      </c>
      <c r="AU722" s="228" t="s">
        <v>42</v>
      </c>
      <c r="AV722" s="227" t="s">
        <v>42</v>
      </c>
      <c r="AW722" s="227" t="s">
        <v>19</v>
      </c>
      <c r="AX722" s="227" t="s">
        <v>37</v>
      </c>
      <c r="AY722" s="228" t="s">
        <v>108</v>
      </c>
    </row>
    <row r="723" spans="2:65" s="227" customFormat="1" ht="27" x14ac:dyDescent="0.3">
      <c r="B723" s="232"/>
      <c r="D723" s="236" t="s">
        <v>117</v>
      </c>
      <c r="E723" s="228" t="s">
        <v>1</v>
      </c>
      <c r="F723" s="235" t="s">
        <v>783</v>
      </c>
      <c r="H723" s="234">
        <v>96.8</v>
      </c>
      <c r="I723" s="233"/>
      <c r="L723" s="232"/>
      <c r="M723" s="231"/>
      <c r="N723" s="230"/>
      <c r="O723" s="230"/>
      <c r="P723" s="230"/>
      <c r="Q723" s="230"/>
      <c r="R723" s="230"/>
      <c r="S723" s="230"/>
      <c r="T723" s="229"/>
      <c r="AT723" s="228" t="s">
        <v>117</v>
      </c>
      <c r="AU723" s="228" t="s">
        <v>42</v>
      </c>
      <c r="AV723" s="227" t="s">
        <v>42</v>
      </c>
      <c r="AW723" s="227" t="s">
        <v>19</v>
      </c>
      <c r="AX723" s="227" t="s">
        <v>37</v>
      </c>
      <c r="AY723" s="228" t="s">
        <v>108</v>
      </c>
    </row>
    <row r="724" spans="2:65" s="227" customFormat="1" ht="40.5" x14ac:dyDescent="0.3">
      <c r="B724" s="232"/>
      <c r="D724" s="236" t="s">
        <v>117</v>
      </c>
      <c r="E724" s="228" t="s">
        <v>1</v>
      </c>
      <c r="F724" s="235" t="s">
        <v>784</v>
      </c>
      <c r="H724" s="234">
        <v>94.5</v>
      </c>
      <c r="I724" s="233"/>
      <c r="L724" s="232"/>
      <c r="M724" s="231"/>
      <c r="N724" s="230"/>
      <c r="O724" s="230"/>
      <c r="P724" s="230"/>
      <c r="Q724" s="230"/>
      <c r="R724" s="230"/>
      <c r="S724" s="230"/>
      <c r="T724" s="229"/>
      <c r="AT724" s="228" t="s">
        <v>117</v>
      </c>
      <c r="AU724" s="228" t="s">
        <v>42</v>
      </c>
      <c r="AV724" s="227" t="s">
        <v>42</v>
      </c>
      <c r="AW724" s="227" t="s">
        <v>19</v>
      </c>
      <c r="AX724" s="227" t="s">
        <v>37</v>
      </c>
      <c r="AY724" s="228" t="s">
        <v>108</v>
      </c>
    </row>
    <row r="725" spans="2:65" s="227" customFormat="1" ht="40.5" x14ac:dyDescent="0.3">
      <c r="B725" s="232"/>
      <c r="D725" s="236" t="s">
        <v>117</v>
      </c>
      <c r="E725" s="228" t="s">
        <v>1</v>
      </c>
      <c r="F725" s="235" t="s">
        <v>785</v>
      </c>
      <c r="H725" s="234">
        <v>76.099999999999994</v>
      </c>
      <c r="I725" s="233"/>
      <c r="L725" s="232"/>
      <c r="M725" s="231"/>
      <c r="N725" s="230"/>
      <c r="O725" s="230"/>
      <c r="P725" s="230"/>
      <c r="Q725" s="230"/>
      <c r="R725" s="230"/>
      <c r="S725" s="230"/>
      <c r="T725" s="229"/>
      <c r="AT725" s="228" t="s">
        <v>117</v>
      </c>
      <c r="AU725" s="228" t="s">
        <v>42</v>
      </c>
      <c r="AV725" s="227" t="s">
        <v>42</v>
      </c>
      <c r="AW725" s="227" t="s">
        <v>19</v>
      </c>
      <c r="AX725" s="227" t="s">
        <v>37</v>
      </c>
      <c r="AY725" s="228" t="s">
        <v>108</v>
      </c>
    </row>
    <row r="726" spans="2:65" s="227" customFormat="1" ht="27" x14ac:dyDescent="0.3">
      <c r="B726" s="232"/>
      <c r="D726" s="240" t="s">
        <v>117</v>
      </c>
      <c r="E726" s="239" t="s">
        <v>1</v>
      </c>
      <c r="F726" s="238" t="s">
        <v>786</v>
      </c>
      <c r="H726" s="237">
        <v>96.8</v>
      </c>
      <c r="I726" s="233"/>
      <c r="L726" s="232"/>
      <c r="M726" s="231"/>
      <c r="N726" s="230"/>
      <c r="O726" s="230"/>
      <c r="P726" s="230"/>
      <c r="Q726" s="230"/>
      <c r="R726" s="230"/>
      <c r="S726" s="230"/>
      <c r="T726" s="229"/>
      <c r="AT726" s="228" t="s">
        <v>117</v>
      </c>
      <c r="AU726" s="228" t="s">
        <v>42</v>
      </c>
      <c r="AV726" s="227" t="s">
        <v>42</v>
      </c>
      <c r="AW726" s="227" t="s">
        <v>19</v>
      </c>
      <c r="AX726" s="227" t="s">
        <v>37</v>
      </c>
      <c r="AY726" s="228" t="s">
        <v>108</v>
      </c>
    </row>
    <row r="727" spans="2:65" s="188" customFormat="1" ht="22.5" customHeight="1" x14ac:dyDescent="0.3">
      <c r="B727" s="207"/>
      <c r="C727" s="206" t="s">
        <v>801</v>
      </c>
      <c r="D727" s="206" t="s">
        <v>110</v>
      </c>
      <c r="E727" s="205" t="s">
        <v>788</v>
      </c>
      <c r="F727" s="200" t="s">
        <v>789</v>
      </c>
      <c r="G727" s="204" t="s">
        <v>113</v>
      </c>
      <c r="H727" s="203">
        <v>198.24199999999999</v>
      </c>
      <c r="I727" s="202"/>
      <c r="J727" s="201">
        <f>ROUND(I727*H727,2)</f>
        <v>0</v>
      </c>
      <c r="K727" s="200" t="s">
        <v>114</v>
      </c>
      <c r="L727" s="189"/>
      <c r="M727" s="199" t="s">
        <v>1</v>
      </c>
      <c r="N727" s="224" t="s">
        <v>26</v>
      </c>
      <c r="O727" s="223"/>
      <c r="P727" s="222">
        <f>O727*H727</f>
        <v>0</v>
      </c>
      <c r="Q727" s="222">
        <v>0</v>
      </c>
      <c r="R727" s="222">
        <f>Q727*H727</f>
        <v>0</v>
      </c>
      <c r="S727" s="222">
        <v>0</v>
      </c>
      <c r="T727" s="221">
        <f>S727*H727</f>
        <v>0</v>
      </c>
      <c r="AR727" s="193" t="s">
        <v>115</v>
      </c>
      <c r="AT727" s="193" t="s">
        <v>110</v>
      </c>
      <c r="AU727" s="193" t="s">
        <v>42</v>
      </c>
      <c r="AY727" s="193" t="s">
        <v>108</v>
      </c>
      <c r="BE727" s="194">
        <f>IF(N727="základní",J727,0)</f>
        <v>0</v>
      </c>
      <c r="BF727" s="194">
        <f>IF(N727="snížená",J727,0)</f>
        <v>0</v>
      </c>
      <c r="BG727" s="194">
        <f>IF(N727="zákl. přenesená",J727,0)</f>
        <v>0</v>
      </c>
      <c r="BH727" s="194">
        <f>IF(N727="sníž. přenesená",J727,0)</f>
        <v>0</v>
      </c>
      <c r="BI727" s="194">
        <f>IF(N727="nulová",J727,0)</f>
        <v>0</v>
      </c>
      <c r="BJ727" s="193" t="s">
        <v>38</v>
      </c>
      <c r="BK727" s="194">
        <f>ROUND(I727*H727,2)</f>
        <v>0</v>
      </c>
      <c r="BL727" s="193" t="s">
        <v>115</v>
      </c>
      <c r="BM727" s="193" t="s">
        <v>790</v>
      </c>
    </row>
    <row r="728" spans="2:65" s="257" customFormat="1" x14ac:dyDescent="0.3">
      <c r="B728" s="262"/>
      <c r="D728" s="236" t="s">
        <v>117</v>
      </c>
      <c r="E728" s="258" t="s">
        <v>1</v>
      </c>
      <c r="F728" s="264" t="s">
        <v>738</v>
      </c>
      <c r="H728" s="258" t="s">
        <v>1</v>
      </c>
      <c r="I728" s="263"/>
      <c r="L728" s="262"/>
      <c r="M728" s="261"/>
      <c r="N728" s="260"/>
      <c r="O728" s="260"/>
      <c r="P728" s="260"/>
      <c r="Q728" s="260"/>
      <c r="R728" s="260"/>
      <c r="S728" s="260"/>
      <c r="T728" s="259"/>
      <c r="AT728" s="258" t="s">
        <v>117</v>
      </c>
      <c r="AU728" s="258" t="s">
        <v>42</v>
      </c>
      <c r="AV728" s="257" t="s">
        <v>38</v>
      </c>
      <c r="AW728" s="257" t="s">
        <v>19</v>
      </c>
      <c r="AX728" s="257" t="s">
        <v>37</v>
      </c>
      <c r="AY728" s="258" t="s">
        <v>108</v>
      </c>
    </row>
    <row r="729" spans="2:65" s="257" customFormat="1" x14ac:dyDescent="0.3">
      <c r="B729" s="262"/>
      <c r="D729" s="236" t="s">
        <v>117</v>
      </c>
      <c r="E729" s="258" t="s">
        <v>1</v>
      </c>
      <c r="F729" s="264" t="s">
        <v>739</v>
      </c>
      <c r="H729" s="258" t="s">
        <v>1</v>
      </c>
      <c r="I729" s="263"/>
      <c r="L729" s="262"/>
      <c r="M729" s="261"/>
      <c r="N729" s="260"/>
      <c r="O729" s="260"/>
      <c r="P729" s="260"/>
      <c r="Q729" s="260"/>
      <c r="R729" s="260"/>
      <c r="S729" s="260"/>
      <c r="T729" s="259"/>
      <c r="AT729" s="258" t="s">
        <v>117</v>
      </c>
      <c r="AU729" s="258" t="s">
        <v>42</v>
      </c>
      <c r="AV729" s="257" t="s">
        <v>38</v>
      </c>
      <c r="AW729" s="257" t="s">
        <v>19</v>
      </c>
      <c r="AX729" s="257" t="s">
        <v>37</v>
      </c>
      <c r="AY729" s="258" t="s">
        <v>108</v>
      </c>
    </row>
    <row r="730" spans="2:65" s="227" customFormat="1" ht="27" x14ac:dyDescent="0.3">
      <c r="B730" s="232"/>
      <c r="D730" s="236" t="s">
        <v>117</v>
      </c>
      <c r="E730" s="228" t="s">
        <v>1</v>
      </c>
      <c r="F730" s="235" t="s">
        <v>740</v>
      </c>
      <c r="H730" s="234">
        <v>208.399</v>
      </c>
      <c r="I730" s="233"/>
      <c r="L730" s="232"/>
      <c r="M730" s="231"/>
      <c r="N730" s="230"/>
      <c r="O730" s="230"/>
      <c r="P730" s="230"/>
      <c r="Q730" s="230"/>
      <c r="R730" s="230"/>
      <c r="S730" s="230"/>
      <c r="T730" s="229"/>
      <c r="AT730" s="228" t="s">
        <v>117</v>
      </c>
      <c r="AU730" s="228" t="s">
        <v>42</v>
      </c>
      <c r="AV730" s="227" t="s">
        <v>42</v>
      </c>
      <c r="AW730" s="227" t="s">
        <v>19</v>
      </c>
      <c r="AX730" s="227" t="s">
        <v>37</v>
      </c>
      <c r="AY730" s="228" t="s">
        <v>108</v>
      </c>
    </row>
    <row r="731" spans="2:65" s="227" customFormat="1" ht="40.5" x14ac:dyDescent="0.3">
      <c r="B731" s="232"/>
      <c r="D731" s="236" t="s">
        <v>117</v>
      </c>
      <c r="E731" s="228" t="s">
        <v>1</v>
      </c>
      <c r="F731" s="235" t="s">
        <v>653</v>
      </c>
      <c r="H731" s="234">
        <v>-8.4600000000000009</v>
      </c>
      <c r="I731" s="233"/>
      <c r="L731" s="232"/>
      <c r="M731" s="231"/>
      <c r="N731" s="230"/>
      <c r="O731" s="230"/>
      <c r="P731" s="230"/>
      <c r="Q731" s="230"/>
      <c r="R731" s="230"/>
      <c r="S731" s="230"/>
      <c r="T731" s="229"/>
      <c r="AT731" s="228" t="s">
        <v>117</v>
      </c>
      <c r="AU731" s="228" t="s">
        <v>42</v>
      </c>
      <c r="AV731" s="227" t="s">
        <v>42</v>
      </c>
      <c r="AW731" s="227" t="s">
        <v>19</v>
      </c>
      <c r="AX731" s="227" t="s">
        <v>37</v>
      </c>
      <c r="AY731" s="228" t="s">
        <v>108</v>
      </c>
    </row>
    <row r="732" spans="2:65" s="227" customFormat="1" x14ac:dyDescent="0.3">
      <c r="B732" s="232"/>
      <c r="D732" s="240" t="s">
        <v>117</v>
      </c>
      <c r="E732" s="239" t="s">
        <v>1</v>
      </c>
      <c r="F732" s="238" t="s">
        <v>654</v>
      </c>
      <c r="H732" s="237">
        <v>-1.6970000000000001</v>
      </c>
      <c r="I732" s="233"/>
      <c r="L732" s="232"/>
      <c r="M732" s="231"/>
      <c r="N732" s="230"/>
      <c r="O732" s="230"/>
      <c r="P732" s="230"/>
      <c r="Q732" s="230"/>
      <c r="R732" s="230"/>
      <c r="S732" s="230"/>
      <c r="T732" s="229"/>
      <c r="AT732" s="228" t="s">
        <v>117</v>
      </c>
      <c r="AU732" s="228" t="s">
        <v>42</v>
      </c>
      <c r="AV732" s="227" t="s">
        <v>42</v>
      </c>
      <c r="AW732" s="227" t="s">
        <v>19</v>
      </c>
      <c r="AX732" s="227" t="s">
        <v>37</v>
      </c>
      <c r="AY732" s="228" t="s">
        <v>108</v>
      </c>
    </row>
    <row r="733" spans="2:65" s="188" customFormat="1" ht="22.5" customHeight="1" x14ac:dyDescent="0.3">
      <c r="B733" s="207"/>
      <c r="C733" s="206" t="s">
        <v>806</v>
      </c>
      <c r="D733" s="206" t="s">
        <v>110</v>
      </c>
      <c r="E733" s="205" t="s">
        <v>792</v>
      </c>
      <c r="F733" s="200" t="s">
        <v>793</v>
      </c>
      <c r="G733" s="204" t="s">
        <v>113</v>
      </c>
      <c r="H733" s="203">
        <v>128.947</v>
      </c>
      <c r="I733" s="202"/>
      <c r="J733" s="201">
        <f>ROUND(I733*H733,2)</f>
        <v>0</v>
      </c>
      <c r="K733" s="200" t="s">
        <v>114</v>
      </c>
      <c r="L733" s="189"/>
      <c r="M733" s="199" t="s">
        <v>1</v>
      </c>
      <c r="N733" s="224" t="s">
        <v>26</v>
      </c>
      <c r="O733" s="223"/>
      <c r="P733" s="222">
        <f>O733*H733</f>
        <v>0</v>
      </c>
      <c r="Q733" s="222">
        <v>1.2E-4</v>
      </c>
      <c r="R733" s="222">
        <f>Q733*H733</f>
        <v>1.547364E-2</v>
      </c>
      <c r="S733" s="222">
        <v>0</v>
      </c>
      <c r="T733" s="221">
        <f>S733*H733</f>
        <v>0</v>
      </c>
      <c r="AR733" s="193" t="s">
        <v>115</v>
      </c>
      <c r="AT733" s="193" t="s">
        <v>110</v>
      </c>
      <c r="AU733" s="193" t="s">
        <v>42</v>
      </c>
      <c r="AY733" s="193" t="s">
        <v>108</v>
      </c>
      <c r="BE733" s="194">
        <f>IF(N733="základní",J733,0)</f>
        <v>0</v>
      </c>
      <c r="BF733" s="194">
        <f>IF(N733="snížená",J733,0)</f>
        <v>0</v>
      </c>
      <c r="BG733" s="194">
        <f>IF(N733="zákl. přenesená",J733,0)</f>
        <v>0</v>
      </c>
      <c r="BH733" s="194">
        <f>IF(N733="sníž. přenesená",J733,0)</f>
        <v>0</v>
      </c>
      <c r="BI733" s="194">
        <f>IF(N733="nulová",J733,0)</f>
        <v>0</v>
      </c>
      <c r="BJ733" s="193" t="s">
        <v>38</v>
      </c>
      <c r="BK733" s="194">
        <f>ROUND(I733*H733,2)</f>
        <v>0</v>
      </c>
      <c r="BL733" s="193" t="s">
        <v>115</v>
      </c>
      <c r="BM733" s="193" t="s">
        <v>794</v>
      </c>
    </row>
    <row r="734" spans="2:65" s="227" customFormat="1" x14ac:dyDescent="0.3">
      <c r="B734" s="232"/>
      <c r="D734" s="236" t="s">
        <v>117</v>
      </c>
      <c r="E734" s="228" t="s">
        <v>1</v>
      </c>
      <c r="F734" s="235" t="s">
        <v>406</v>
      </c>
      <c r="H734" s="234">
        <v>108.81100000000001</v>
      </c>
      <c r="I734" s="233"/>
      <c r="L734" s="232"/>
      <c r="M734" s="231"/>
      <c r="N734" s="230"/>
      <c r="O734" s="230"/>
      <c r="P734" s="230"/>
      <c r="Q734" s="230"/>
      <c r="R734" s="230"/>
      <c r="S734" s="230"/>
      <c r="T734" s="229"/>
      <c r="AT734" s="228" t="s">
        <v>117</v>
      </c>
      <c r="AU734" s="228" t="s">
        <v>42</v>
      </c>
      <c r="AV734" s="227" t="s">
        <v>42</v>
      </c>
      <c r="AW734" s="227" t="s">
        <v>19</v>
      </c>
      <c r="AX734" s="227" t="s">
        <v>37</v>
      </c>
      <c r="AY734" s="228" t="s">
        <v>108</v>
      </c>
    </row>
    <row r="735" spans="2:65" s="227" customFormat="1" x14ac:dyDescent="0.3">
      <c r="B735" s="232"/>
      <c r="D735" s="236" t="s">
        <v>117</v>
      </c>
      <c r="E735" s="228" t="s">
        <v>1</v>
      </c>
      <c r="F735" s="235" t="s">
        <v>407</v>
      </c>
      <c r="H735" s="234">
        <v>20.135999999999999</v>
      </c>
      <c r="I735" s="233"/>
      <c r="L735" s="232"/>
      <c r="M735" s="231"/>
      <c r="N735" s="230"/>
      <c r="O735" s="230"/>
      <c r="P735" s="230"/>
      <c r="Q735" s="230"/>
      <c r="R735" s="230"/>
      <c r="S735" s="230"/>
      <c r="T735" s="229"/>
      <c r="AT735" s="228" t="s">
        <v>117</v>
      </c>
      <c r="AU735" s="228" t="s">
        <v>42</v>
      </c>
      <c r="AV735" s="227" t="s">
        <v>42</v>
      </c>
      <c r="AW735" s="227" t="s">
        <v>19</v>
      </c>
      <c r="AX735" s="227" t="s">
        <v>37</v>
      </c>
      <c r="AY735" s="228" t="s">
        <v>108</v>
      </c>
    </row>
    <row r="736" spans="2:65" s="208" customFormat="1" ht="29.85" customHeight="1" x14ac:dyDescent="0.3">
      <c r="B736" s="216"/>
      <c r="D736" s="220" t="s">
        <v>36</v>
      </c>
      <c r="E736" s="219" t="s">
        <v>641</v>
      </c>
      <c r="F736" s="219" t="s">
        <v>795</v>
      </c>
      <c r="I736" s="218"/>
      <c r="J736" s="217">
        <f>BK736</f>
        <v>0</v>
      </c>
      <c r="L736" s="216"/>
      <c r="M736" s="215"/>
      <c r="N736" s="213"/>
      <c r="O736" s="213"/>
      <c r="P736" s="214">
        <f>SUM(P737:P792)</f>
        <v>0</v>
      </c>
      <c r="Q736" s="213"/>
      <c r="R736" s="214">
        <f>SUM(R737:R792)</f>
        <v>72.779662020000018</v>
      </c>
      <c r="S736" s="213"/>
      <c r="T736" s="212">
        <f>SUM(T737:T792)</f>
        <v>0</v>
      </c>
      <c r="AR736" s="210" t="s">
        <v>38</v>
      </c>
      <c r="AT736" s="211" t="s">
        <v>36</v>
      </c>
      <c r="AU736" s="211" t="s">
        <v>38</v>
      </c>
      <c r="AY736" s="210" t="s">
        <v>108</v>
      </c>
      <c r="BK736" s="209">
        <f>SUM(BK737:BK792)</f>
        <v>0</v>
      </c>
    </row>
    <row r="737" spans="2:65" s="188" customFormat="1" ht="22.5" customHeight="1" x14ac:dyDescent="0.3">
      <c r="B737" s="207"/>
      <c r="C737" s="206" t="s">
        <v>810</v>
      </c>
      <c r="D737" s="206" t="s">
        <v>110</v>
      </c>
      <c r="E737" s="205" t="s">
        <v>797</v>
      </c>
      <c r="F737" s="200" t="s">
        <v>798</v>
      </c>
      <c r="G737" s="204" t="s">
        <v>141</v>
      </c>
      <c r="H737" s="203">
        <v>26.484000000000002</v>
      </c>
      <c r="I737" s="202"/>
      <c r="J737" s="201">
        <f>ROUND(I737*H737,2)</f>
        <v>0</v>
      </c>
      <c r="K737" s="200" t="s">
        <v>114</v>
      </c>
      <c r="L737" s="189"/>
      <c r="M737" s="199" t="s">
        <v>1</v>
      </c>
      <c r="N737" s="224" t="s">
        <v>26</v>
      </c>
      <c r="O737" s="223"/>
      <c r="P737" s="222">
        <f>O737*H737</f>
        <v>0</v>
      </c>
      <c r="Q737" s="222">
        <v>2.2563399999999998</v>
      </c>
      <c r="R737" s="222">
        <f>Q737*H737</f>
        <v>59.756908559999999</v>
      </c>
      <c r="S737" s="222">
        <v>0</v>
      </c>
      <c r="T737" s="221">
        <f>S737*H737</f>
        <v>0</v>
      </c>
      <c r="AR737" s="193" t="s">
        <v>115</v>
      </c>
      <c r="AT737" s="193" t="s">
        <v>110</v>
      </c>
      <c r="AU737" s="193" t="s">
        <v>42</v>
      </c>
      <c r="AY737" s="193" t="s">
        <v>108</v>
      </c>
      <c r="BE737" s="194">
        <f>IF(N737="základní",J737,0)</f>
        <v>0</v>
      </c>
      <c r="BF737" s="194">
        <f>IF(N737="snížená",J737,0)</f>
        <v>0</v>
      </c>
      <c r="BG737" s="194">
        <f>IF(N737="zákl. přenesená",J737,0)</f>
        <v>0</v>
      </c>
      <c r="BH737" s="194">
        <f>IF(N737="sníž. přenesená",J737,0)</f>
        <v>0</v>
      </c>
      <c r="BI737" s="194">
        <f>IF(N737="nulová",J737,0)</f>
        <v>0</v>
      </c>
      <c r="BJ737" s="193" t="s">
        <v>38</v>
      </c>
      <c r="BK737" s="194">
        <f>ROUND(I737*H737,2)</f>
        <v>0</v>
      </c>
      <c r="BL737" s="193" t="s">
        <v>115</v>
      </c>
      <c r="BM737" s="193" t="s">
        <v>799</v>
      </c>
    </row>
    <row r="738" spans="2:65" s="227" customFormat="1" x14ac:dyDescent="0.3">
      <c r="B738" s="232"/>
      <c r="D738" s="240" t="s">
        <v>117</v>
      </c>
      <c r="E738" s="239" t="s">
        <v>1</v>
      </c>
      <c r="F738" s="238" t="s">
        <v>800</v>
      </c>
      <c r="H738" s="237">
        <v>26.484000000000002</v>
      </c>
      <c r="I738" s="233"/>
      <c r="L738" s="232"/>
      <c r="M738" s="231"/>
      <c r="N738" s="230"/>
      <c r="O738" s="230"/>
      <c r="P738" s="230"/>
      <c r="Q738" s="230"/>
      <c r="R738" s="230"/>
      <c r="S738" s="230"/>
      <c r="T738" s="229"/>
      <c r="AT738" s="228" t="s">
        <v>117</v>
      </c>
      <c r="AU738" s="228" t="s">
        <v>42</v>
      </c>
      <c r="AV738" s="227" t="s">
        <v>42</v>
      </c>
      <c r="AW738" s="227" t="s">
        <v>19</v>
      </c>
      <c r="AX738" s="227" t="s">
        <v>37</v>
      </c>
      <c r="AY738" s="228" t="s">
        <v>108</v>
      </c>
    </row>
    <row r="739" spans="2:65" s="188" customFormat="1" ht="22.5" customHeight="1" x14ac:dyDescent="0.3">
      <c r="B739" s="207"/>
      <c r="C739" s="206" t="s">
        <v>814</v>
      </c>
      <c r="D739" s="206" t="s">
        <v>110</v>
      </c>
      <c r="E739" s="205" t="s">
        <v>802</v>
      </c>
      <c r="F739" s="200" t="s">
        <v>803</v>
      </c>
      <c r="G739" s="204" t="s">
        <v>141</v>
      </c>
      <c r="H739" s="203">
        <v>3.3109999999999999</v>
      </c>
      <c r="I739" s="202"/>
      <c r="J739" s="201">
        <f>ROUND(I739*H739,2)</f>
        <v>0</v>
      </c>
      <c r="K739" s="200" t="s">
        <v>114</v>
      </c>
      <c r="L739" s="189"/>
      <c r="M739" s="199" t="s">
        <v>1</v>
      </c>
      <c r="N739" s="224" t="s">
        <v>26</v>
      </c>
      <c r="O739" s="223"/>
      <c r="P739" s="222">
        <f>O739*H739</f>
        <v>0</v>
      </c>
      <c r="Q739" s="222">
        <v>2.2563399999999998</v>
      </c>
      <c r="R739" s="222">
        <f>Q739*H739</f>
        <v>7.4707417399999994</v>
      </c>
      <c r="S739" s="222">
        <v>0</v>
      </c>
      <c r="T739" s="221">
        <f>S739*H739</f>
        <v>0</v>
      </c>
      <c r="AR739" s="193" t="s">
        <v>115</v>
      </c>
      <c r="AT739" s="193" t="s">
        <v>110</v>
      </c>
      <c r="AU739" s="193" t="s">
        <v>42</v>
      </c>
      <c r="AY739" s="193" t="s">
        <v>108</v>
      </c>
      <c r="BE739" s="194">
        <f>IF(N739="základní",J739,0)</f>
        <v>0</v>
      </c>
      <c r="BF739" s="194">
        <f>IF(N739="snížená",J739,0)</f>
        <v>0</v>
      </c>
      <c r="BG739" s="194">
        <f>IF(N739="zákl. přenesená",J739,0)</f>
        <v>0</v>
      </c>
      <c r="BH739" s="194">
        <f>IF(N739="sníž. přenesená",J739,0)</f>
        <v>0</v>
      </c>
      <c r="BI739" s="194">
        <f>IF(N739="nulová",J739,0)</f>
        <v>0</v>
      </c>
      <c r="BJ739" s="193" t="s">
        <v>38</v>
      </c>
      <c r="BK739" s="194">
        <f>ROUND(I739*H739,2)</f>
        <v>0</v>
      </c>
      <c r="BL739" s="193" t="s">
        <v>115</v>
      </c>
      <c r="BM739" s="193" t="s">
        <v>804</v>
      </c>
    </row>
    <row r="740" spans="2:65" s="257" customFormat="1" x14ac:dyDescent="0.3">
      <c r="B740" s="262"/>
      <c r="D740" s="236" t="s">
        <v>117</v>
      </c>
      <c r="E740" s="258" t="s">
        <v>1</v>
      </c>
      <c r="F740" s="264" t="s">
        <v>263</v>
      </c>
      <c r="H740" s="258" t="s">
        <v>1</v>
      </c>
      <c r="I740" s="263"/>
      <c r="L740" s="262"/>
      <c r="M740" s="261"/>
      <c r="N740" s="260"/>
      <c r="O740" s="260"/>
      <c r="P740" s="260"/>
      <c r="Q740" s="260"/>
      <c r="R740" s="260"/>
      <c r="S740" s="260"/>
      <c r="T740" s="259"/>
      <c r="AT740" s="258" t="s">
        <v>117</v>
      </c>
      <c r="AU740" s="258" t="s">
        <v>42</v>
      </c>
      <c r="AV740" s="257" t="s">
        <v>38</v>
      </c>
      <c r="AW740" s="257" t="s">
        <v>19</v>
      </c>
      <c r="AX740" s="257" t="s">
        <v>37</v>
      </c>
      <c r="AY740" s="258" t="s">
        <v>108</v>
      </c>
    </row>
    <row r="741" spans="2:65" s="227" customFormat="1" ht="27" x14ac:dyDescent="0.3">
      <c r="B741" s="232"/>
      <c r="D741" s="240" t="s">
        <v>117</v>
      </c>
      <c r="E741" s="239" t="s">
        <v>1</v>
      </c>
      <c r="F741" s="238" t="s">
        <v>805</v>
      </c>
      <c r="H741" s="237">
        <v>3.3109999999999999</v>
      </c>
      <c r="I741" s="233"/>
      <c r="L741" s="232"/>
      <c r="M741" s="231"/>
      <c r="N741" s="230"/>
      <c r="O741" s="230"/>
      <c r="P741" s="230"/>
      <c r="Q741" s="230"/>
      <c r="R741" s="230"/>
      <c r="S741" s="230"/>
      <c r="T741" s="229"/>
      <c r="AT741" s="228" t="s">
        <v>117</v>
      </c>
      <c r="AU741" s="228" t="s">
        <v>42</v>
      </c>
      <c r="AV741" s="227" t="s">
        <v>42</v>
      </c>
      <c r="AW741" s="227" t="s">
        <v>19</v>
      </c>
      <c r="AX741" s="227" t="s">
        <v>37</v>
      </c>
      <c r="AY741" s="228" t="s">
        <v>108</v>
      </c>
    </row>
    <row r="742" spans="2:65" s="188" customFormat="1" ht="22.5" customHeight="1" x14ac:dyDescent="0.3">
      <c r="B742" s="207"/>
      <c r="C742" s="206" t="s">
        <v>819</v>
      </c>
      <c r="D742" s="206" t="s">
        <v>110</v>
      </c>
      <c r="E742" s="205" t="s">
        <v>807</v>
      </c>
      <c r="F742" s="200" t="s">
        <v>808</v>
      </c>
      <c r="G742" s="204" t="s">
        <v>141</v>
      </c>
      <c r="H742" s="203">
        <v>26.484000000000002</v>
      </c>
      <c r="I742" s="202"/>
      <c r="J742" s="201">
        <f>ROUND(I742*H742,2)</f>
        <v>0</v>
      </c>
      <c r="K742" s="200" t="s">
        <v>114</v>
      </c>
      <c r="L742" s="189"/>
      <c r="M742" s="199" t="s">
        <v>1</v>
      </c>
      <c r="N742" s="224" t="s">
        <v>26</v>
      </c>
      <c r="O742" s="223"/>
      <c r="P742" s="222">
        <f>O742*H742</f>
        <v>0</v>
      </c>
      <c r="Q742" s="222">
        <v>0</v>
      </c>
      <c r="R742" s="222">
        <f>Q742*H742</f>
        <v>0</v>
      </c>
      <c r="S742" s="222">
        <v>0</v>
      </c>
      <c r="T742" s="221">
        <f>S742*H742</f>
        <v>0</v>
      </c>
      <c r="AR742" s="193" t="s">
        <v>115</v>
      </c>
      <c r="AT742" s="193" t="s">
        <v>110</v>
      </c>
      <c r="AU742" s="193" t="s">
        <v>42</v>
      </c>
      <c r="AY742" s="193" t="s">
        <v>108</v>
      </c>
      <c r="BE742" s="194">
        <f>IF(N742="základní",J742,0)</f>
        <v>0</v>
      </c>
      <c r="BF742" s="194">
        <f>IF(N742="snížená",J742,0)</f>
        <v>0</v>
      </c>
      <c r="BG742" s="194">
        <f>IF(N742="zákl. přenesená",J742,0)</f>
        <v>0</v>
      </c>
      <c r="BH742" s="194">
        <f>IF(N742="sníž. přenesená",J742,0)</f>
        <v>0</v>
      </c>
      <c r="BI742" s="194">
        <f>IF(N742="nulová",J742,0)</f>
        <v>0</v>
      </c>
      <c r="BJ742" s="193" t="s">
        <v>38</v>
      </c>
      <c r="BK742" s="194">
        <f>ROUND(I742*H742,2)</f>
        <v>0</v>
      </c>
      <c r="BL742" s="193" t="s">
        <v>115</v>
      </c>
      <c r="BM742" s="193" t="s">
        <v>809</v>
      </c>
    </row>
    <row r="743" spans="2:65" s="227" customFormat="1" x14ac:dyDescent="0.3">
      <c r="B743" s="232"/>
      <c r="D743" s="240" t="s">
        <v>117</v>
      </c>
      <c r="E743" s="239" t="s">
        <v>1</v>
      </c>
      <c r="F743" s="238" t="s">
        <v>800</v>
      </c>
      <c r="H743" s="237">
        <v>26.484000000000002</v>
      </c>
      <c r="I743" s="233"/>
      <c r="L743" s="232"/>
      <c r="M743" s="231"/>
      <c r="N743" s="230"/>
      <c r="O743" s="230"/>
      <c r="P743" s="230"/>
      <c r="Q743" s="230"/>
      <c r="R743" s="230"/>
      <c r="S743" s="230"/>
      <c r="T743" s="229"/>
      <c r="AT743" s="228" t="s">
        <v>117</v>
      </c>
      <c r="AU743" s="228" t="s">
        <v>42</v>
      </c>
      <c r="AV743" s="227" t="s">
        <v>42</v>
      </c>
      <c r="AW743" s="227" t="s">
        <v>19</v>
      </c>
      <c r="AX743" s="227" t="s">
        <v>37</v>
      </c>
      <c r="AY743" s="228" t="s">
        <v>108</v>
      </c>
    </row>
    <row r="744" spans="2:65" s="188" customFormat="1" ht="31.5" customHeight="1" x14ac:dyDescent="0.3">
      <c r="B744" s="207"/>
      <c r="C744" s="206" t="s">
        <v>839</v>
      </c>
      <c r="D744" s="206" t="s">
        <v>110</v>
      </c>
      <c r="E744" s="205" t="s">
        <v>811</v>
      </c>
      <c r="F744" s="200" t="s">
        <v>812</v>
      </c>
      <c r="G744" s="204" t="s">
        <v>141</v>
      </c>
      <c r="H744" s="203">
        <v>26.484000000000002</v>
      </c>
      <c r="I744" s="202"/>
      <c r="J744" s="201">
        <f>ROUND(I744*H744,2)</f>
        <v>0</v>
      </c>
      <c r="K744" s="200" t="s">
        <v>114</v>
      </c>
      <c r="L744" s="189"/>
      <c r="M744" s="199" t="s">
        <v>1</v>
      </c>
      <c r="N744" s="224" t="s">
        <v>26</v>
      </c>
      <c r="O744" s="223"/>
      <c r="P744" s="222">
        <f>O744*H744</f>
        <v>0</v>
      </c>
      <c r="Q744" s="222">
        <v>0</v>
      </c>
      <c r="R744" s="222">
        <f>Q744*H744</f>
        <v>0</v>
      </c>
      <c r="S744" s="222">
        <v>0</v>
      </c>
      <c r="T744" s="221">
        <f>S744*H744</f>
        <v>0</v>
      </c>
      <c r="AR744" s="193" t="s">
        <v>115</v>
      </c>
      <c r="AT744" s="193" t="s">
        <v>110</v>
      </c>
      <c r="AU744" s="193" t="s">
        <v>42</v>
      </c>
      <c r="AY744" s="193" t="s">
        <v>108</v>
      </c>
      <c r="BE744" s="194">
        <f>IF(N744="základní",J744,0)</f>
        <v>0</v>
      </c>
      <c r="BF744" s="194">
        <f>IF(N744="snížená",J744,0)</f>
        <v>0</v>
      </c>
      <c r="BG744" s="194">
        <f>IF(N744="zákl. přenesená",J744,0)</f>
        <v>0</v>
      </c>
      <c r="BH744" s="194">
        <f>IF(N744="sníž. přenesená",J744,0)</f>
        <v>0</v>
      </c>
      <c r="BI744" s="194">
        <f>IF(N744="nulová",J744,0)</f>
        <v>0</v>
      </c>
      <c r="BJ744" s="193" t="s">
        <v>38</v>
      </c>
      <c r="BK744" s="194">
        <f>ROUND(I744*H744,2)</f>
        <v>0</v>
      </c>
      <c r="BL744" s="193" t="s">
        <v>115</v>
      </c>
      <c r="BM744" s="193" t="s">
        <v>813</v>
      </c>
    </row>
    <row r="745" spans="2:65" s="227" customFormat="1" x14ac:dyDescent="0.3">
      <c r="B745" s="232"/>
      <c r="D745" s="240" t="s">
        <v>117</v>
      </c>
      <c r="E745" s="239" t="s">
        <v>1</v>
      </c>
      <c r="F745" s="238" t="s">
        <v>800</v>
      </c>
      <c r="H745" s="237">
        <v>26.484000000000002</v>
      </c>
      <c r="I745" s="233"/>
      <c r="L745" s="232"/>
      <c r="M745" s="231"/>
      <c r="N745" s="230"/>
      <c r="O745" s="230"/>
      <c r="P745" s="230"/>
      <c r="Q745" s="230"/>
      <c r="R745" s="230"/>
      <c r="S745" s="230"/>
      <c r="T745" s="229"/>
      <c r="AT745" s="228" t="s">
        <v>117</v>
      </c>
      <c r="AU745" s="228" t="s">
        <v>42</v>
      </c>
      <c r="AV745" s="227" t="s">
        <v>42</v>
      </c>
      <c r="AW745" s="227" t="s">
        <v>19</v>
      </c>
      <c r="AX745" s="227" t="s">
        <v>37</v>
      </c>
      <c r="AY745" s="228" t="s">
        <v>108</v>
      </c>
    </row>
    <row r="746" spans="2:65" s="188" customFormat="1" ht="22.5" customHeight="1" x14ac:dyDescent="0.3">
      <c r="B746" s="207"/>
      <c r="C746" s="206" t="s">
        <v>846</v>
      </c>
      <c r="D746" s="206" t="s">
        <v>110</v>
      </c>
      <c r="E746" s="205" t="s">
        <v>815</v>
      </c>
      <c r="F746" s="200" t="s">
        <v>816</v>
      </c>
      <c r="G746" s="204" t="s">
        <v>196</v>
      </c>
      <c r="H746" s="203">
        <v>0.52200000000000002</v>
      </c>
      <c r="I746" s="202"/>
      <c r="J746" s="201">
        <f>ROUND(I746*H746,2)</f>
        <v>0</v>
      </c>
      <c r="K746" s="200" t="s">
        <v>114</v>
      </c>
      <c r="L746" s="189"/>
      <c r="M746" s="199" t="s">
        <v>1</v>
      </c>
      <c r="N746" s="224" t="s">
        <v>26</v>
      </c>
      <c r="O746" s="223"/>
      <c r="P746" s="222">
        <f>O746*H746</f>
        <v>0</v>
      </c>
      <c r="Q746" s="222">
        <v>1.0530600000000001</v>
      </c>
      <c r="R746" s="222">
        <f>Q746*H746</f>
        <v>0.54969732000000004</v>
      </c>
      <c r="S746" s="222">
        <v>0</v>
      </c>
      <c r="T746" s="221">
        <f>S746*H746</f>
        <v>0</v>
      </c>
      <c r="AR746" s="193" t="s">
        <v>115</v>
      </c>
      <c r="AT746" s="193" t="s">
        <v>110</v>
      </c>
      <c r="AU746" s="193" t="s">
        <v>42</v>
      </c>
      <c r="AY746" s="193" t="s">
        <v>108</v>
      </c>
      <c r="BE746" s="194">
        <f>IF(N746="základní",J746,0)</f>
        <v>0</v>
      </c>
      <c r="BF746" s="194">
        <f>IF(N746="snížená",J746,0)</f>
        <v>0</v>
      </c>
      <c r="BG746" s="194">
        <f>IF(N746="zákl. přenesená",J746,0)</f>
        <v>0</v>
      </c>
      <c r="BH746" s="194">
        <f>IF(N746="sníž. přenesená",J746,0)</f>
        <v>0</v>
      </c>
      <c r="BI746" s="194">
        <f>IF(N746="nulová",J746,0)</f>
        <v>0</v>
      </c>
      <c r="BJ746" s="193" t="s">
        <v>38</v>
      </c>
      <c r="BK746" s="194">
        <f>ROUND(I746*H746,2)</f>
        <v>0</v>
      </c>
      <c r="BL746" s="193" t="s">
        <v>115</v>
      </c>
      <c r="BM746" s="193" t="s">
        <v>817</v>
      </c>
    </row>
    <row r="747" spans="2:65" s="227" customFormat="1" x14ac:dyDescent="0.3">
      <c r="B747" s="232"/>
      <c r="D747" s="240" t="s">
        <v>117</v>
      </c>
      <c r="E747" s="239" t="s">
        <v>1</v>
      </c>
      <c r="F747" s="238" t="s">
        <v>818</v>
      </c>
      <c r="H747" s="237">
        <v>0.52200000000000002</v>
      </c>
      <c r="I747" s="233"/>
      <c r="L747" s="232"/>
      <c r="M747" s="231"/>
      <c r="N747" s="230"/>
      <c r="O747" s="230"/>
      <c r="P747" s="230"/>
      <c r="Q747" s="230"/>
      <c r="R747" s="230"/>
      <c r="S747" s="230"/>
      <c r="T747" s="229"/>
      <c r="AT747" s="228" t="s">
        <v>117</v>
      </c>
      <c r="AU747" s="228" t="s">
        <v>42</v>
      </c>
      <c r="AV747" s="227" t="s">
        <v>42</v>
      </c>
      <c r="AW747" s="227" t="s">
        <v>19</v>
      </c>
      <c r="AX747" s="227" t="s">
        <v>37</v>
      </c>
      <c r="AY747" s="228" t="s">
        <v>108</v>
      </c>
    </row>
    <row r="748" spans="2:65" s="188" customFormat="1" ht="22.5" customHeight="1" x14ac:dyDescent="0.3">
      <c r="B748" s="207"/>
      <c r="C748" s="206" t="s">
        <v>851</v>
      </c>
      <c r="D748" s="206" t="s">
        <v>110</v>
      </c>
      <c r="E748" s="205" t="s">
        <v>820</v>
      </c>
      <c r="F748" s="200" t="s">
        <v>821</v>
      </c>
      <c r="G748" s="204" t="s">
        <v>113</v>
      </c>
      <c r="H748" s="203">
        <v>41.564999999999998</v>
      </c>
      <c r="I748" s="202"/>
      <c r="J748" s="201">
        <f>ROUND(I748*H748,2)</f>
        <v>0</v>
      </c>
      <c r="K748" s="200" t="s">
        <v>114</v>
      </c>
      <c r="L748" s="189"/>
      <c r="M748" s="199" t="s">
        <v>1</v>
      </c>
      <c r="N748" s="224" t="s">
        <v>26</v>
      </c>
      <c r="O748" s="223"/>
      <c r="P748" s="222">
        <f>O748*H748</f>
        <v>0</v>
      </c>
      <c r="Q748" s="222">
        <v>9.8680000000000004E-2</v>
      </c>
      <c r="R748" s="222">
        <f>Q748*H748</f>
        <v>4.1016342000000003</v>
      </c>
      <c r="S748" s="222">
        <v>0</v>
      </c>
      <c r="T748" s="221">
        <f>S748*H748</f>
        <v>0</v>
      </c>
      <c r="AR748" s="193" t="s">
        <v>115</v>
      </c>
      <c r="AT748" s="193" t="s">
        <v>110</v>
      </c>
      <c r="AU748" s="193" t="s">
        <v>42</v>
      </c>
      <c r="AY748" s="193" t="s">
        <v>108</v>
      </c>
      <c r="BE748" s="194">
        <f>IF(N748="základní",J748,0)</f>
        <v>0</v>
      </c>
      <c r="BF748" s="194">
        <f>IF(N748="snížená",J748,0)</f>
        <v>0</v>
      </c>
      <c r="BG748" s="194">
        <f>IF(N748="zákl. přenesená",J748,0)</f>
        <v>0</v>
      </c>
      <c r="BH748" s="194">
        <f>IF(N748="sníž. přenesená",J748,0)</f>
        <v>0</v>
      </c>
      <c r="BI748" s="194">
        <f>IF(N748="nulová",J748,0)</f>
        <v>0</v>
      </c>
      <c r="BJ748" s="193" t="s">
        <v>38</v>
      </c>
      <c r="BK748" s="194">
        <f>ROUND(I748*H748,2)</f>
        <v>0</v>
      </c>
      <c r="BL748" s="193" t="s">
        <v>115</v>
      </c>
      <c r="BM748" s="193" t="s">
        <v>822</v>
      </c>
    </row>
    <row r="749" spans="2:65" s="257" customFormat="1" x14ac:dyDescent="0.3">
      <c r="B749" s="262"/>
      <c r="D749" s="236" t="s">
        <v>117</v>
      </c>
      <c r="E749" s="258" t="s">
        <v>1</v>
      </c>
      <c r="F749" s="264" t="s">
        <v>823</v>
      </c>
      <c r="H749" s="258" t="s">
        <v>1</v>
      </c>
      <c r="I749" s="263"/>
      <c r="L749" s="262"/>
      <c r="M749" s="261"/>
      <c r="N749" s="260"/>
      <c r="O749" s="260"/>
      <c r="P749" s="260"/>
      <c r="Q749" s="260"/>
      <c r="R749" s="260"/>
      <c r="S749" s="260"/>
      <c r="T749" s="259"/>
      <c r="AT749" s="258" t="s">
        <v>117</v>
      </c>
      <c r="AU749" s="258" t="s">
        <v>42</v>
      </c>
      <c r="AV749" s="257" t="s">
        <v>38</v>
      </c>
      <c r="AW749" s="257" t="s">
        <v>19</v>
      </c>
      <c r="AX749" s="257" t="s">
        <v>37</v>
      </c>
      <c r="AY749" s="258" t="s">
        <v>108</v>
      </c>
    </row>
    <row r="750" spans="2:65" s="257" customFormat="1" x14ac:dyDescent="0.3">
      <c r="B750" s="262"/>
      <c r="D750" s="236" t="s">
        <v>117</v>
      </c>
      <c r="E750" s="258" t="s">
        <v>1</v>
      </c>
      <c r="F750" s="264" t="s">
        <v>372</v>
      </c>
      <c r="H750" s="258" t="s">
        <v>1</v>
      </c>
      <c r="I750" s="263"/>
      <c r="L750" s="262"/>
      <c r="M750" s="261"/>
      <c r="N750" s="260"/>
      <c r="O750" s="260"/>
      <c r="P750" s="260"/>
      <c r="Q750" s="260"/>
      <c r="R750" s="260"/>
      <c r="S750" s="260"/>
      <c r="T750" s="259"/>
      <c r="AT750" s="258" t="s">
        <v>117</v>
      </c>
      <c r="AU750" s="258" t="s">
        <v>42</v>
      </c>
      <c r="AV750" s="257" t="s">
        <v>38</v>
      </c>
      <c r="AW750" s="257" t="s">
        <v>19</v>
      </c>
      <c r="AX750" s="257" t="s">
        <v>37</v>
      </c>
      <c r="AY750" s="258" t="s">
        <v>108</v>
      </c>
    </row>
    <row r="751" spans="2:65" s="227" customFormat="1" x14ac:dyDescent="0.3">
      <c r="B751" s="232"/>
      <c r="D751" s="236" t="s">
        <v>117</v>
      </c>
      <c r="E751" s="228" t="s">
        <v>1</v>
      </c>
      <c r="F751" s="235" t="s">
        <v>824</v>
      </c>
      <c r="H751" s="234">
        <v>0.629</v>
      </c>
      <c r="I751" s="233"/>
      <c r="L751" s="232"/>
      <c r="M751" s="231"/>
      <c r="N751" s="230"/>
      <c r="O751" s="230"/>
      <c r="P751" s="230"/>
      <c r="Q751" s="230"/>
      <c r="R751" s="230"/>
      <c r="S751" s="230"/>
      <c r="T751" s="229"/>
      <c r="AT751" s="228" t="s">
        <v>117</v>
      </c>
      <c r="AU751" s="228" t="s">
        <v>42</v>
      </c>
      <c r="AV751" s="227" t="s">
        <v>42</v>
      </c>
      <c r="AW751" s="227" t="s">
        <v>19</v>
      </c>
      <c r="AX751" s="227" t="s">
        <v>37</v>
      </c>
      <c r="AY751" s="228" t="s">
        <v>108</v>
      </c>
    </row>
    <row r="752" spans="2:65" s="227" customFormat="1" x14ac:dyDescent="0.3">
      <c r="B752" s="232"/>
      <c r="D752" s="236" t="s">
        <v>117</v>
      </c>
      <c r="E752" s="228" t="s">
        <v>1</v>
      </c>
      <c r="F752" s="235" t="s">
        <v>825</v>
      </c>
      <c r="H752" s="234">
        <v>1.248</v>
      </c>
      <c r="I752" s="233"/>
      <c r="L752" s="232"/>
      <c r="M752" s="231"/>
      <c r="N752" s="230"/>
      <c r="O752" s="230"/>
      <c r="P752" s="230"/>
      <c r="Q752" s="230"/>
      <c r="R752" s="230"/>
      <c r="S752" s="230"/>
      <c r="T752" s="229"/>
      <c r="AT752" s="228" t="s">
        <v>117</v>
      </c>
      <c r="AU752" s="228" t="s">
        <v>42</v>
      </c>
      <c r="AV752" s="227" t="s">
        <v>42</v>
      </c>
      <c r="AW752" s="227" t="s">
        <v>19</v>
      </c>
      <c r="AX752" s="227" t="s">
        <v>37</v>
      </c>
      <c r="AY752" s="228" t="s">
        <v>108</v>
      </c>
    </row>
    <row r="753" spans="2:51" s="227" customFormat="1" x14ac:dyDescent="0.3">
      <c r="B753" s="232"/>
      <c r="D753" s="236" t="s">
        <v>117</v>
      </c>
      <c r="E753" s="228" t="s">
        <v>1</v>
      </c>
      <c r="F753" s="235" t="s">
        <v>826</v>
      </c>
      <c r="H753" s="234">
        <v>2.5150000000000001</v>
      </c>
      <c r="I753" s="233"/>
      <c r="L753" s="232"/>
      <c r="M753" s="231"/>
      <c r="N753" s="230"/>
      <c r="O753" s="230"/>
      <c r="P753" s="230"/>
      <c r="Q753" s="230"/>
      <c r="R753" s="230"/>
      <c r="S753" s="230"/>
      <c r="T753" s="229"/>
      <c r="AT753" s="228" t="s">
        <v>117</v>
      </c>
      <c r="AU753" s="228" t="s">
        <v>42</v>
      </c>
      <c r="AV753" s="227" t="s">
        <v>42</v>
      </c>
      <c r="AW753" s="227" t="s">
        <v>19</v>
      </c>
      <c r="AX753" s="227" t="s">
        <v>37</v>
      </c>
      <c r="AY753" s="228" t="s">
        <v>108</v>
      </c>
    </row>
    <row r="754" spans="2:51" s="227" customFormat="1" x14ac:dyDescent="0.3">
      <c r="B754" s="232"/>
      <c r="D754" s="236" t="s">
        <v>117</v>
      </c>
      <c r="E754" s="228" t="s">
        <v>1</v>
      </c>
      <c r="F754" s="235" t="s">
        <v>827</v>
      </c>
      <c r="H754" s="234">
        <v>0.63400000000000001</v>
      </c>
      <c r="I754" s="233"/>
      <c r="L754" s="232"/>
      <c r="M754" s="231"/>
      <c r="N754" s="230"/>
      <c r="O754" s="230"/>
      <c r="P754" s="230"/>
      <c r="Q754" s="230"/>
      <c r="R754" s="230"/>
      <c r="S754" s="230"/>
      <c r="T754" s="229"/>
      <c r="AT754" s="228" t="s">
        <v>117</v>
      </c>
      <c r="AU754" s="228" t="s">
        <v>42</v>
      </c>
      <c r="AV754" s="227" t="s">
        <v>42</v>
      </c>
      <c r="AW754" s="227" t="s">
        <v>19</v>
      </c>
      <c r="AX754" s="227" t="s">
        <v>37</v>
      </c>
      <c r="AY754" s="228" t="s">
        <v>108</v>
      </c>
    </row>
    <row r="755" spans="2:51" s="227" customFormat="1" x14ac:dyDescent="0.3">
      <c r="B755" s="232"/>
      <c r="D755" s="236" t="s">
        <v>117</v>
      </c>
      <c r="E755" s="228" t="s">
        <v>1</v>
      </c>
      <c r="F755" s="235" t="s">
        <v>828</v>
      </c>
      <c r="H755" s="234">
        <v>1.2669999999999999</v>
      </c>
      <c r="I755" s="233"/>
      <c r="L755" s="232"/>
      <c r="M755" s="231"/>
      <c r="N755" s="230"/>
      <c r="O755" s="230"/>
      <c r="P755" s="230"/>
      <c r="Q755" s="230"/>
      <c r="R755" s="230"/>
      <c r="S755" s="230"/>
      <c r="T755" s="229"/>
      <c r="AT755" s="228" t="s">
        <v>117</v>
      </c>
      <c r="AU755" s="228" t="s">
        <v>42</v>
      </c>
      <c r="AV755" s="227" t="s">
        <v>42</v>
      </c>
      <c r="AW755" s="227" t="s">
        <v>19</v>
      </c>
      <c r="AX755" s="227" t="s">
        <v>37</v>
      </c>
      <c r="AY755" s="228" t="s">
        <v>108</v>
      </c>
    </row>
    <row r="756" spans="2:51" s="227" customFormat="1" x14ac:dyDescent="0.3">
      <c r="B756" s="232"/>
      <c r="D756" s="236" t="s">
        <v>117</v>
      </c>
      <c r="E756" s="228" t="s">
        <v>1</v>
      </c>
      <c r="F756" s="235" t="s">
        <v>829</v>
      </c>
      <c r="H756" s="234">
        <v>0.61399999999999999</v>
      </c>
      <c r="I756" s="233"/>
      <c r="L756" s="232"/>
      <c r="M756" s="231"/>
      <c r="N756" s="230"/>
      <c r="O756" s="230"/>
      <c r="P756" s="230"/>
      <c r="Q756" s="230"/>
      <c r="R756" s="230"/>
      <c r="S756" s="230"/>
      <c r="T756" s="229"/>
      <c r="AT756" s="228" t="s">
        <v>117</v>
      </c>
      <c r="AU756" s="228" t="s">
        <v>42</v>
      </c>
      <c r="AV756" s="227" t="s">
        <v>42</v>
      </c>
      <c r="AW756" s="227" t="s">
        <v>19</v>
      </c>
      <c r="AX756" s="227" t="s">
        <v>37</v>
      </c>
      <c r="AY756" s="228" t="s">
        <v>108</v>
      </c>
    </row>
    <row r="757" spans="2:51" s="227" customFormat="1" x14ac:dyDescent="0.3">
      <c r="B757" s="232"/>
      <c r="D757" s="236" t="s">
        <v>117</v>
      </c>
      <c r="E757" s="228" t="s">
        <v>1</v>
      </c>
      <c r="F757" s="235" t="s">
        <v>830</v>
      </c>
      <c r="H757" s="234">
        <v>1.2290000000000001</v>
      </c>
      <c r="I757" s="233"/>
      <c r="L757" s="232"/>
      <c r="M757" s="231"/>
      <c r="N757" s="230"/>
      <c r="O757" s="230"/>
      <c r="P757" s="230"/>
      <c r="Q757" s="230"/>
      <c r="R757" s="230"/>
      <c r="S757" s="230"/>
      <c r="T757" s="229"/>
      <c r="AT757" s="228" t="s">
        <v>117</v>
      </c>
      <c r="AU757" s="228" t="s">
        <v>42</v>
      </c>
      <c r="AV757" s="227" t="s">
        <v>42</v>
      </c>
      <c r="AW757" s="227" t="s">
        <v>19</v>
      </c>
      <c r="AX757" s="227" t="s">
        <v>37</v>
      </c>
      <c r="AY757" s="228" t="s">
        <v>108</v>
      </c>
    </row>
    <row r="758" spans="2:51" s="227" customFormat="1" x14ac:dyDescent="0.3">
      <c r="B758" s="232"/>
      <c r="D758" s="236" t="s">
        <v>117</v>
      </c>
      <c r="E758" s="228" t="s">
        <v>1</v>
      </c>
      <c r="F758" s="235" t="s">
        <v>831</v>
      </c>
      <c r="H758" s="234">
        <v>0.55700000000000005</v>
      </c>
      <c r="I758" s="233"/>
      <c r="L758" s="232"/>
      <c r="M758" s="231"/>
      <c r="N758" s="230"/>
      <c r="O758" s="230"/>
      <c r="P758" s="230"/>
      <c r="Q758" s="230"/>
      <c r="R758" s="230"/>
      <c r="S758" s="230"/>
      <c r="T758" s="229"/>
      <c r="AT758" s="228" t="s">
        <v>117</v>
      </c>
      <c r="AU758" s="228" t="s">
        <v>42</v>
      </c>
      <c r="AV758" s="227" t="s">
        <v>42</v>
      </c>
      <c r="AW758" s="227" t="s">
        <v>19</v>
      </c>
      <c r="AX758" s="227" t="s">
        <v>37</v>
      </c>
      <c r="AY758" s="228" t="s">
        <v>108</v>
      </c>
    </row>
    <row r="759" spans="2:51" s="227" customFormat="1" x14ac:dyDescent="0.3">
      <c r="B759" s="232"/>
      <c r="D759" s="236" t="s">
        <v>117</v>
      </c>
      <c r="E759" s="228" t="s">
        <v>1</v>
      </c>
      <c r="F759" s="235" t="s">
        <v>827</v>
      </c>
      <c r="H759" s="234">
        <v>0.63400000000000001</v>
      </c>
      <c r="I759" s="233"/>
      <c r="L759" s="232"/>
      <c r="M759" s="231"/>
      <c r="N759" s="230"/>
      <c r="O759" s="230"/>
      <c r="P759" s="230"/>
      <c r="Q759" s="230"/>
      <c r="R759" s="230"/>
      <c r="S759" s="230"/>
      <c r="T759" s="229"/>
      <c r="AT759" s="228" t="s">
        <v>117</v>
      </c>
      <c r="AU759" s="228" t="s">
        <v>42</v>
      </c>
      <c r="AV759" s="227" t="s">
        <v>42</v>
      </c>
      <c r="AW759" s="227" t="s">
        <v>19</v>
      </c>
      <c r="AX759" s="227" t="s">
        <v>37</v>
      </c>
      <c r="AY759" s="228" t="s">
        <v>108</v>
      </c>
    </row>
    <row r="760" spans="2:51" s="227" customFormat="1" x14ac:dyDescent="0.3">
      <c r="B760" s="232"/>
      <c r="D760" s="236" t="s">
        <v>117</v>
      </c>
      <c r="E760" s="228" t="s">
        <v>1</v>
      </c>
      <c r="F760" s="235" t="s">
        <v>832</v>
      </c>
      <c r="H760" s="234">
        <v>0.64300000000000002</v>
      </c>
      <c r="I760" s="233"/>
      <c r="L760" s="232"/>
      <c r="M760" s="231"/>
      <c r="N760" s="230"/>
      <c r="O760" s="230"/>
      <c r="P760" s="230"/>
      <c r="Q760" s="230"/>
      <c r="R760" s="230"/>
      <c r="S760" s="230"/>
      <c r="T760" s="229"/>
      <c r="AT760" s="228" t="s">
        <v>117</v>
      </c>
      <c r="AU760" s="228" t="s">
        <v>42</v>
      </c>
      <c r="AV760" s="227" t="s">
        <v>42</v>
      </c>
      <c r="AW760" s="227" t="s">
        <v>19</v>
      </c>
      <c r="AX760" s="227" t="s">
        <v>37</v>
      </c>
      <c r="AY760" s="228" t="s">
        <v>108</v>
      </c>
    </row>
    <row r="761" spans="2:51" s="227" customFormat="1" x14ac:dyDescent="0.3">
      <c r="B761" s="232"/>
      <c r="D761" s="236" t="s">
        <v>117</v>
      </c>
      <c r="E761" s="228" t="s">
        <v>1</v>
      </c>
      <c r="F761" s="235" t="s">
        <v>824</v>
      </c>
      <c r="H761" s="234">
        <v>0.629</v>
      </c>
      <c r="I761" s="233"/>
      <c r="L761" s="232"/>
      <c r="M761" s="231"/>
      <c r="N761" s="230"/>
      <c r="O761" s="230"/>
      <c r="P761" s="230"/>
      <c r="Q761" s="230"/>
      <c r="R761" s="230"/>
      <c r="S761" s="230"/>
      <c r="T761" s="229"/>
      <c r="AT761" s="228" t="s">
        <v>117</v>
      </c>
      <c r="AU761" s="228" t="s">
        <v>42</v>
      </c>
      <c r="AV761" s="227" t="s">
        <v>42</v>
      </c>
      <c r="AW761" s="227" t="s">
        <v>19</v>
      </c>
      <c r="AX761" s="227" t="s">
        <v>37</v>
      </c>
      <c r="AY761" s="228" t="s">
        <v>108</v>
      </c>
    </row>
    <row r="762" spans="2:51" s="227" customFormat="1" x14ac:dyDescent="0.3">
      <c r="B762" s="232"/>
      <c r="D762" s="236" t="s">
        <v>117</v>
      </c>
      <c r="E762" s="228" t="s">
        <v>1</v>
      </c>
      <c r="F762" s="235" t="s">
        <v>827</v>
      </c>
      <c r="H762" s="234">
        <v>0.63400000000000001</v>
      </c>
      <c r="I762" s="233"/>
      <c r="L762" s="232"/>
      <c r="M762" s="231"/>
      <c r="N762" s="230"/>
      <c r="O762" s="230"/>
      <c r="P762" s="230"/>
      <c r="Q762" s="230"/>
      <c r="R762" s="230"/>
      <c r="S762" s="230"/>
      <c r="T762" s="229"/>
      <c r="AT762" s="228" t="s">
        <v>117</v>
      </c>
      <c r="AU762" s="228" t="s">
        <v>42</v>
      </c>
      <c r="AV762" s="227" t="s">
        <v>42</v>
      </c>
      <c r="AW762" s="227" t="s">
        <v>19</v>
      </c>
      <c r="AX762" s="227" t="s">
        <v>37</v>
      </c>
      <c r="AY762" s="228" t="s">
        <v>108</v>
      </c>
    </row>
    <row r="763" spans="2:51" s="227" customFormat="1" x14ac:dyDescent="0.3">
      <c r="B763" s="232"/>
      <c r="D763" s="236" t="s">
        <v>117</v>
      </c>
      <c r="E763" s="228" t="s">
        <v>1</v>
      </c>
      <c r="F763" s="235" t="s">
        <v>833</v>
      </c>
      <c r="H763" s="234">
        <v>7.9489999999999998</v>
      </c>
      <c r="I763" s="233"/>
      <c r="L763" s="232"/>
      <c r="M763" s="231"/>
      <c r="N763" s="230"/>
      <c r="O763" s="230"/>
      <c r="P763" s="230"/>
      <c r="Q763" s="230"/>
      <c r="R763" s="230"/>
      <c r="S763" s="230"/>
      <c r="T763" s="229"/>
      <c r="AT763" s="228" t="s">
        <v>117</v>
      </c>
      <c r="AU763" s="228" t="s">
        <v>42</v>
      </c>
      <c r="AV763" s="227" t="s">
        <v>42</v>
      </c>
      <c r="AW763" s="227" t="s">
        <v>19</v>
      </c>
      <c r="AX763" s="227" t="s">
        <v>37</v>
      </c>
      <c r="AY763" s="228" t="s">
        <v>108</v>
      </c>
    </row>
    <row r="764" spans="2:51" s="227" customFormat="1" x14ac:dyDescent="0.3">
      <c r="B764" s="232"/>
      <c r="D764" s="236" t="s">
        <v>117</v>
      </c>
      <c r="E764" s="228" t="s">
        <v>1</v>
      </c>
      <c r="F764" s="235" t="s">
        <v>834</v>
      </c>
      <c r="H764" s="234">
        <v>0.26400000000000001</v>
      </c>
      <c r="I764" s="233"/>
      <c r="L764" s="232"/>
      <c r="M764" s="231"/>
      <c r="N764" s="230"/>
      <c r="O764" s="230"/>
      <c r="P764" s="230"/>
      <c r="Q764" s="230"/>
      <c r="R764" s="230"/>
      <c r="S764" s="230"/>
      <c r="T764" s="229"/>
      <c r="AT764" s="228" t="s">
        <v>117</v>
      </c>
      <c r="AU764" s="228" t="s">
        <v>42</v>
      </c>
      <c r="AV764" s="227" t="s">
        <v>42</v>
      </c>
      <c r="AW764" s="227" t="s">
        <v>19</v>
      </c>
      <c r="AX764" s="227" t="s">
        <v>37</v>
      </c>
      <c r="AY764" s="228" t="s">
        <v>108</v>
      </c>
    </row>
    <row r="765" spans="2:51" s="257" customFormat="1" x14ac:dyDescent="0.3">
      <c r="B765" s="262"/>
      <c r="D765" s="236" t="s">
        <v>117</v>
      </c>
      <c r="E765" s="258" t="s">
        <v>1</v>
      </c>
      <c r="F765" s="264" t="s">
        <v>388</v>
      </c>
      <c r="H765" s="258" t="s">
        <v>1</v>
      </c>
      <c r="I765" s="263"/>
      <c r="L765" s="262"/>
      <c r="M765" s="261"/>
      <c r="N765" s="260"/>
      <c r="O765" s="260"/>
      <c r="P765" s="260"/>
      <c r="Q765" s="260"/>
      <c r="R765" s="260"/>
      <c r="S765" s="260"/>
      <c r="T765" s="259"/>
      <c r="AT765" s="258" t="s">
        <v>117</v>
      </c>
      <c r="AU765" s="258" t="s">
        <v>42</v>
      </c>
      <c r="AV765" s="257" t="s">
        <v>38</v>
      </c>
      <c r="AW765" s="257" t="s">
        <v>19</v>
      </c>
      <c r="AX765" s="257" t="s">
        <v>37</v>
      </c>
      <c r="AY765" s="258" t="s">
        <v>108</v>
      </c>
    </row>
    <row r="766" spans="2:51" s="227" customFormat="1" x14ac:dyDescent="0.3">
      <c r="B766" s="232"/>
      <c r="D766" s="236" t="s">
        <v>117</v>
      </c>
      <c r="E766" s="228" t="s">
        <v>1</v>
      </c>
      <c r="F766" s="235" t="s">
        <v>826</v>
      </c>
      <c r="H766" s="234">
        <v>2.5150000000000001</v>
      </c>
      <c r="I766" s="233"/>
      <c r="L766" s="232"/>
      <c r="M766" s="231"/>
      <c r="N766" s="230"/>
      <c r="O766" s="230"/>
      <c r="P766" s="230"/>
      <c r="Q766" s="230"/>
      <c r="R766" s="230"/>
      <c r="S766" s="230"/>
      <c r="T766" s="229"/>
      <c r="AT766" s="228" t="s">
        <v>117</v>
      </c>
      <c r="AU766" s="228" t="s">
        <v>42</v>
      </c>
      <c r="AV766" s="227" t="s">
        <v>42</v>
      </c>
      <c r="AW766" s="227" t="s">
        <v>19</v>
      </c>
      <c r="AX766" s="227" t="s">
        <v>37</v>
      </c>
      <c r="AY766" s="228" t="s">
        <v>108</v>
      </c>
    </row>
    <row r="767" spans="2:51" s="227" customFormat="1" x14ac:dyDescent="0.3">
      <c r="B767" s="232"/>
      <c r="D767" s="236" t="s">
        <v>117</v>
      </c>
      <c r="E767" s="228" t="s">
        <v>1</v>
      </c>
      <c r="F767" s="235" t="s">
        <v>835</v>
      </c>
      <c r="H767" s="234">
        <v>5.03</v>
      </c>
      <c r="I767" s="233"/>
      <c r="L767" s="232"/>
      <c r="M767" s="231"/>
      <c r="N767" s="230"/>
      <c r="O767" s="230"/>
      <c r="P767" s="230"/>
      <c r="Q767" s="230"/>
      <c r="R767" s="230"/>
      <c r="S767" s="230"/>
      <c r="T767" s="229"/>
      <c r="AT767" s="228" t="s">
        <v>117</v>
      </c>
      <c r="AU767" s="228" t="s">
        <v>42</v>
      </c>
      <c r="AV767" s="227" t="s">
        <v>42</v>
      </c>
      <c r="AW767" s="227" t="s">
        <v>19</v>
      </c>
      <c r="AX767" s="227" t="s">
        <v>37</v>
      </c>
      <c r="AY767" s="228" t="s">
        <v>108</v>
      </c>
    </row>
    <row r="768" spans="2:51" s="227" customFormat="1" x14ac:dyDescent="0.3">
      <c r="B768" s="232"/>
      <c r="D768" s="236" t="s">
        <v>117</v>
      </c>
      <c r="E768" s="228" t="s">
        <v>1</v>
      </c>
      <c r="F768" s="235" t="s">
        <v>836</v>
      </c>
      <c r="H768" s="234">
        <v>0.624</v>
      </c>
      <c r="I768" s="233"/>
      <c r="L768" s="232"/>
      <c r="M768" s="231"/>
      <c r="N768" s="230"/>
      <c r="O768" s="230"/>
      <c r="P768" s="230"/>
      <c r="Q768" s="230"/>
      <c r="R768" s="230"/>
      <c r="S768" s="230"/>
      <c r="T768" s="229"/>
      <c r="AT768" s="228" t="s">
        <v>117</v>
      </c>
      <c r="AU768" s="228" t="s">
        <v>42</v>
      </c>
      <c r="AV768" s="227" t="s">
        <v>42</v>
      </c>
      <c r="AW768" s="227" t="s">
        <v>19</v>
      </c>
      <c r="AX768" s="227" t="s">
        <v>37</v>
      </c>
      <c r="AY768" s="228" t="s">
        <v>108</v>
      </c>
    </row>
    <row r="769" spans="2:65" s="227" customFormat="1" x14ac:dyDescent="0.3">
      <c r="B769" s="232"/>
      <c r="D769" s="236" t="s">
        <v>117</v>
      </c>
      <c r="E769" s="228" t="s">
        <v>1</v>
      </c>
      <c r="F769" s="235" t="s">
        <v>824</v>
      </c>
      <c r="H769" s="234">
        <v>0.629</v>
      </c>
      <c r="I769" s="233"/>
      <c r="L769" s="232"/>
      <c r="M769" s="231"/>
      <c r="N769" s="230"/>
      <c r="O769" s="230"/>
      <c r="P769" s="230"/>
      <c r="Q769" s="230"/>
      <c r="R769" s="230"/>
      <c r="S769" s="230"/>
      <c r="T769" s="229"/>
      <c r="AT769" s="228" t="s">
        <v>117</v>
      </c>
      <c r="AU769" s="228" t="s">
        <v>42</v>
      </c>
      <c r="AV769" s="227" t="s">
        <v>42</v>
      </c>
      <c r="AW769" s="227" t="s">
        <v>19</v>
      </c>
      <c r="AX769" s="227" t="s">
        <v>37</v>
      </c>
      <c r="AY769" s="228" t="s">
        <v>108</v>
      </c>
    </row>
    <row r="770" spans="2:65" s="227" customFormat="1" x14ac:dyDescent="0.3">
      <c r="B770" s="232"/>
      <c r="D770" s="236" t="s">
        <v>117</v>
      </c>
      <c r="E770" s="228" t="s">
        <v>1</v>
      </c>
      <c r="F770" s="235" t="s">
        <v>837</v>
      </c>
      <c r="H770" s="234">
        <v>1.258</v>
      </c>
      <c r="I770" s="233"/>
      <c r="L770" s="232"/>
      <c r="M770" s="231"/>
      <c r="N770" s="230"/>
      <c r="O770" s="230"/>
      <c r="P770" s="230"/>
      <c r="Q770" s="230"/>
      <c r="R770" s="230"/>
      <c r="S770" s="230"/>
      <c r="T770" s="229"/>
      <c r="AT770" s="228" t="s">
        <v>117</v>
      </c>
      <c r="AU770" s="228" t="s">
        <v>42</v>
      </c>
      <c r="AV770" s="227" t="s">
        <v>42</v>
      </c>
      <c r="AW770" s="227" t="s">
        <v>19</v>
      </c>
      <c r="AX770" s="227" t="s">
        <v>37</v>
      </c>
      <c r="AY770" s="228" t="s">
        <v>108</v>
      </c>
    </row>
    <row r="771" spans="2:65" s="227" customFormat="1" x14ac:dyDescent="0.3">
      <c r="B771" s="232"/>
      <c r="D771" s="236" t="s">
        <v>117</v>
      </c>
      <c r="E771" s="228" t="s">
        <v>1</v>
      </c>
      <c r="F771" s="235" t="s">
        <v>827</v>
      </c>
      <c r="H771" s="234">
        <v>0.63400000000000001</v>
      </c>
      <c r="I771" s="233"/>
      <c r="L771" s="232"/>
      <c r="M771" s="231"/>
      <c r="N771" s="230"/>
      <c r="O771" s="230"/>
      <c r="P771" s="230"/>
      <c r="Q771" s="230"/>
      <c r="R771" s="230"/>
      <c r="S771" s="230"/>
      <c r="T771" s="229"/>
      <c r="AT771" s="228" t="s">
        <v>117</v>
      </c>
      <c r="AU771" s="228" t="s">
        <v>42</v>
      </c>
      <c r="AV771" s="227" t="s">
        <v>42</v>
      </c>
      <c r="AW771" s="227" t="s">
        <v>19</v>
      </c>
      <c r="AX771" s="227" t="s">
        <v>37</v>
      </c>
      <c r="AY771" s="228" t="s">
        <v>108</v>
      </c>
    </row>
    <row r="772" spans="2:65" s="227" customFormat="1" x14ac:dyDescent="0.3">
      <c r="B772" s="232"/>
      <c r="D772" s="236" t="s">
        <v>117</v>
      </c>
      <c r="E772" s="228" t="s">
        <v>1</v>
      </c>
      <c r="F772" s="235" t="s">
        <v>836</v>
      </c>
      <c r="H772" s="234">
        <v>0.624</v>
      </c>
      <c r="I772" s="233"/>
      <c r="L772" s="232"/>
      <c r="M772" s="231"/>
      <c r="N772" s="230"/>
      <c r="O772" s="230"/>
      <c r="P772" s="230"/>
      <c r="Q772" s="230"/>
      <c r="R772" s="230"/>
      <c r="S772" s="230"/>
      <c r="T772" s="229"/>
      <c r="AT772" s="228" t="s">
        <v>117</v>
      </c>
      <c r="AU772" s="228" t="s">
        <v>42</v>
      </c>
      <c r="AV772" s="227" t="s">
        <v>42</v>
      </c>
      <c r="AW772" s="227" t="s">
        <v>19</v>
      </c>
      <c r="AX772" s="227" t="s">
        <v>37</v>
      </c>
      <c r="AY772" s="228" t="s">
        <v>108</v>
      </c>
    </row>
    <row r="773" spans="2:65" s="227" customFormat="1" x14ac:dyDescent="0.3">
      <c r="B773" s="232"/>
      <c r="D773" s="236" t="s">
        <v>117</v>
      </c>
      <c r="E773" s="228" t="s">
        <v>1</v>
      </c>
      <c r="F773" s="235" t="s">
        <v>838</v>
      </c>
      <c r="H773" s="234">
        <v>0.33100000000000002</v>
      </c>
      <c r="I773" s="233"/>
      <c r="L773" s="232"/>
      <c r="M773" s="231"/>
      <c r="N773" s="230"/>
      <c r="O773" s="230"/>
      <c r="P773" s="230"/>
      <c r="Q773" s="230"/>
      <c r="R773" s="230"/>
      <c r="S773" s="230"/>
      <c r="T773" s="229"/>
      <c r="AT773" s="228" t="s">
        <v>117</v>
      </c>
      <c r="AU773" s="228" t="s">
        <v>42</v>
      </c>
      <c r="AV773" s="227" t="s">
        <v>42</v>
      </c>
      <c r="AW773" s="227" t="s">
        <v>19</v>
      </c>
      <c r="AX773" s="227" t="s">
        <v>37</v>
      </c>
      <c r="AY773" s="228" t="s">
        <v>108</v>
      </c>
    </row>
    <row r="774" spans="2:65" s="227" customFormat="1" x14ac:dyDescent="0.3">
      <c r="B774" s="232"/>
      <c r="D774" s="236" t="s">
        <v>117</v>
      </c>
      <c r="E774" s="228" t="s">
        <v>1</v>
      </c>
      <c r="F774" s="235" t="s">
        <v>833</v>
      </c>
      <c r="H774" s="234">
        <v>7.9489999999999998</v>
      </c>
      <c r="I774" s="233"/>
      <c r="L774" s="232"/>
      <c r="M774" s="231"/>
      <c r="N774" s="230"/>
      <c r="O774" s="230"/>
      <c r="P774" s="230"/>
      <c r="Q774" s="230"/>
      <c r="R774" s="230"/>
      <c r="S774" s="230"/>
      <c r="T774" s="229"/>
      <c r="AT774" s="228" t="s">
        <v>117</v>
      </c>
      <c r="AU774" s="228" t="s">
        <v>42</v>
      </c>
      <c r="AV774" s="227" t="s">
        <v>42</v>
      </c>
      <c r="AW774" s="227" t="s">
        <v>19</v>
      </c>
      <c r="AX774" s="227" t="s">
        <v>37</v>
      </c>
      <c r="AY774" s="228" t="s">
        <v>108</v>
      </c>
    </row>
    <row r="775" spans="2:65" s="227" customFormat="1" x14ac:dyDescent="0.3">
      <c r="B775" s="232"/>
      <c r="D775" s="236" t="s">
        <v>117</v>
      </c>
      <c r="E775" s="228" t="s">
        <v>1</v>
      </c>
      <c r="F775" s="235" t="s">
        <v>828</v>
      </c>
      <c r="H775" s="234">
        <v>1.2669999999999999</v>
      </c>
      <c r="I775" s="233"/>
      <c r="L775" s="232"/>
      <c r="M775" s="231"/>
      <c r="N775" s="230"/>
      <c r="O775" s="230"/>
      <c r="P775" s="230"/>
      <c r="Q775" s="230"/>
      <c r="R775" s="230"/>
      <c r="S775" s="230"/>
      <c r="T775" s="229"/>
      <c r="AT775" s="228" t="s">
        <v>117</v>
      </c>
      <c r="AU775" s="228" t="s">
        <v>42</v>
      </c>
      <c r="AV775" s="227" t="s">
        <v>42</v>
      </c>
      <c r="AW775" s="227" t="s">
        <v>19</v>
      </c>
      <c r="AX775" s="227" t="s">
        <v>37</v>
      </c>
      <c r="AY775" s="228" t="s">
        <v>108</v>
      </c>
    </row>
    <row r="776" spans="2:65" s="227" customFormat="1" x14ac:dyDescent="0.3">
      <c r="B776" s="232"/>
      <c r="D776" s="240" t="s">
        <v>117</v>
      </c>
      <c r="E776" s="239" t="s">
        <v>1</v>
      </c>
      <c r="F776" s="238" t="s">
        <v>837</v>
      </c>
      <c r="H776" s="237">
        <v>1.258</v>
      </c>
      <c r="I776" s="233"/>
      <c r="L776" s="232"/>
      <c r="M776" s="231"/>
      <c r="N776" s="230"/>
      <c r="O776" s="230"/>
      <c r="P776" s="230"/>
      <c r="Q776" s="230"/>
      <c r="R776" s="230"/>
      <c r="S776" s="230"/>
      <c r="T776" s="229"/>
      <c r="AT776" s="228" t="s">
        <v>117</v>
      </c>
      <c r="AU776" s="228" t="s">
        <v>42</v>
      </c>
      <c r="AV776" s="227" t="s">
        <v>42</v>
      </c>
      <c r="AW776" s="227" t="s">
        <v>19</v>
      </c>
      <c r="AX776" s="227" t="s">
        <v>37</v>
      </c>
      <c r="AY776" s="228" t="s">
        <v>108</v>
      </c>
    </row>
    <row r="777" spans="2:65" s="188" customFormat="1" ht="22.5" customHeight="1" x14ac:dyDescent="0.3">
      <c r="B777" s="207"/>
      <c r="C777" s="206" t="s">
        <v>856</v>
      </c>
      <c r="D777" s="206" t="s">
        <v>110</v>
      </c>
      <c r="E777" s="205" t="s">
        <v>840</v>
      </c>
      <c r="F777" s="200" t="s">
        <v>841</v>
      </c>
      <c r="G777" s="204" t="s">
        <v>113</v>
      </c>
      <c r="H777" s="203">
        <v>3.6</v>
      </c>
      <c r="I777" s="202"/>
      <c r="J777" s="201">
        <f>ROUND(I777*H777,2)</f>
        <v>0</v>
      </c>
      <c r="K777" s="200" t="s">
        <v>114</v>
      </c>
      <c r="L777" s="189"/>
      <c r="M777" s="199" t="s">
        <v>1</v>
      </c>
      <c r="N777" s="224" t="s">
        <v>26</v>
      </c>
      <c r="O777" s="223"/>
      <c r="P777" s="222">
        <f>O777*H777</f>
        <v>0</v>
      </c>
      <c r="Q777" s="222">
        <v>8.9359999999999995E-2</v>
      </c>
      <c r="R777" s="222">
        <f>Q777*H777</f>
        <v>0.32169599999999998</v>
      </c>
      <c r="S777" s="222">
        <v>0</v>
      </c>
      <c r="T777" s="221">
        <f>S777*H777</f>
        <v>0</v>
      </c>
      <c r="AR777" s="193" t="s">
        <v>115</v>
      </c>
      <c r="AT777" s="193" t="s">
        <v>110</v>
      </c>
      <c r="AU777" s="193" t="s">
        <v>42</v>
      </c>
      <c r="AY777" s="193" t="s">
        <v>108</v>
      </c>
      <c r="BE777" s="194">
        <f>IF(N777="základní",J777,0)</f>
        <v>0</v>
      </c>
      <c r="BF777" s="194">
        <f>IF(N777="snížená",J777,0)</f>
        <v>0</v>
      </c>
      <c r="BG777" s="194">
        <f>IF(N777="zákl. přenesená",J777,0)</f>
        <v>0</v>
      </c>
      <c r="BH777" s="194">
        <f>IF(N777="sníž. přenesená",J777,0)</f>
        <v>0</v>
      </c>
      <c r="BI777" s="194">
        <f>IF(N777="nulová",J777,0)</f>
        <v>0</v>
      </c>
      <c r="BJ777" s="193" t="s">
        <v>38</v>
      </c>
      <c r="BK777" s="194">
        <f>ROUND(I777*H777,2)</f>
        <v>0</v>
      </c>
      <c r="BL777" s="193" t="s">
        <v>115</v>
      </c>
      <c r="BM777" s="193" t="s">
        <v>842</v>
      </c>
    </row>
    <row r="778" spans="2:65" s="257" customFormat="1" x14ac:dyDescent="0.3">
      <c r="B778" s="262"/>
      <c r="D778" s="236" t="s">
        <v>117</v>
      </c>
      <c r="E778" s="258" t="s">
        <v>1</v>
      </c>
      <c r="F778" s="264" t="s">
        <v>843</v>
      </c>
      <c r="H778" s="258" t="s">
        <v>1</v>
      </c>
      <c r="I778" s="263"/>
      <c r="L778" s="262"/>
      <c r="M778" s="261"/>
      <c r="N778" s="260"/>
      <c r="O778" s="260"/>
      <c r="P778" s="260"/>
      <c r="Q778" s="260"/>
      <c r="R778" s="260"/>
      <c r="S778" s="260"/>
      <c r="T778" s="259"/>
      <c r="AT778" s="258" t="s">
        <v>117</v>
      </c>
      <c r="AU778" s="258" t="s">
        <v>42</v>
      </c>
      <c r="AV778" s="257" t="s">
        <v>38</v>
      </c>
      <c r="AW778" s="257" t="s">
        <v>19</v>
      </c>
      <c r="AX778" s="257" t="s">
        <v>37</v>
      </c>
      <c r="AY778" s="258" t="s">
        <v>108</v>
      </c>
    </row>
    <row r="779" spans="2:65" s="227" customFormat="1" x14ac:dyDescent="0.3">
      <c r="B779" s="232"/>
      <c r="D779" s="236" t="s">
        <v>117</v>
      </c>
      <c r="E779" s="228" t="s">
        <v>1</v>
      </c>
      <c r="F779" s="235" t="s">
        <v>844</v>
      </c>
      <c r="H779" s="234">
        <v>1.8</v>
      </c>
      <c r="I779" s="233"/>
      <c r="L779" s="232"/>
      <c r="M779" s="231"/>
      <c r="N779" s="230"/>
      <c r="O779" s="230"/>
      <c r="P779" s="230"/>
      <c r="Q779" s="230"/>
      <c r="R779" s="230"/>
      <c r="S779" s="230"/>
      <c r="T779" s="229"/>
      <c r="AT779" s="228" t="s">
        <v>117</v>
      </c>
      <c r="AU779" s="228" t="s">
        <v>42</v>
      </c>
      <c r="AV779" s="227" t="s">
        <v>42</v>
      </c>
      <c r="AW779" s="227" t="s">
        <v>19</v>
      </c>
      <c r="AX779" s="227" t="s">
        <v>37</v>
      </c>
      <c r="AY779" s="228" t="s">
        <v>108</v>
      </c>
    </row>
    <row r="780" spans="2:65" s="227" customFormat="1" x14ac:dyDescent="0.3">
      <c r="B780" s="232"/>
      <c r="D780" s="240" t="s">
        <v>117</v>
      </c>
      <c r="E780" s="239" t="s">
        <v>1</v>
      </c>
      <c r="F780" s="238" t="s">
        <v>845</v>
      </c>
      <c r="H780" s="237">
        <v>1.8</v>
      </c>
      <c r="I780" s="233"/>
      <c r="L780" s="232"/>
      <c r="M780" s="231"/>
      <c r="N780" s="230"/>
      <c r="O780" s="230"/>
      <c r="P780" s="230"/>
      <c r="Q780" s="230"/>
      <c r="R780" s="230"/>
      <c r="S780" s="230"/>
      <c r="T780" s="229"/>
      <c r="AT780" s="228" t="s">
        <v>117</v>
      </c>
      <c r="AU780" s="228" t="s">
        <v>42</v>
      </c>
      <c r="AV780" s="227" t="s">
        <v>42</v>
      </c>
      <c r="AW780" s="227" t="s">
        <v>19</v>
      </c>
      <c r="AX780" s="227" t="s">
        <v>37</v>
      </c>
      <c r="AY780" s="228" t="s">
        <v>108</v>
      </c>
    </row>
    <row r="781" spans="2:65" s="188" customFormat="1" ht="22.5" customHeight="1" x14ac:dyDescent="0.3">
      <c r="B781" s="207"/>
      <c r="C781" s="206" t="s">
        <v>862</v>
      </c>
      <c r="D781" s="206" t="s">
        <v>110</v>
      </c>
      <c r="E781" s="205" t="s">
        <v>847</v>
      </c>
      <c r="F781" s="200" t="s">
        <v>848</v>
      </c>
      <c r="G781" s="204" t="s">
        <v>135</v>
      </c>
      <c r="H781" s="203">
        <v>198.2</v>
      </c>
      <c r="I781" s="202"/>
      <c r="J781" s="201">
        <f>ROUND(I781*H781,2)</f>
        <v>0</v>
      </c>
      <c r="K781" s="200" t="s">
        <v>114</v>
      </c>
      <c r="L781" s="189"/>
      <c r="M781" s="199" t="s">
        <v>1</v>
      </c>
      <c r="N781" s="224" t="s">
        <v>26</v>
      </c>
      <c r="O781" s="223"/>
      <c r="P781" s="222">
        <f>O781*H781</f>
        <v>0</v>
      </c>
      <c r="Q781" s="222">
        <v>6.0000000000000002E-5</v>
      </c>
      <c r="R781" s="222">
        <f>Q781*H781</f>
        <v>1.1892E-2</v>
      </c>
      <c r="S781" s="222">
        <v>0</v>
      </c>
      <c r="T781" s="221">
        <f>S781*H781</f>
        <v>0</v>
      </c>
      <c r="AR781" s="193" t="s">
        <v>115</v>
      </c>
      <c r="AT781" s="193" t="s">
        <v>110</v>
      </c>
      <c r="AU781" s="193" t="s">
        <v>42</v>
      </c>
      <c r="AY781" s="193" t="s">
        <v>108</v>
      </c>
      <c r="BE781" s="194">
        <f>IF(N781="základní",J781,0)</f>
        <v>0</v>
      </c>
      <c r="BF781" s="194">
        <f>IF(N781="snížená",J781,0)</f>
        <v>0</v>
      </c>
      <c r="BG781" s="194">
        <f>IF(N781="zákl. přenesená",J781,0)</f>
        <v>0</v>
      </c>
      <c r="BH781" s="194">
        <f>IF(N781="sníž. přenesená",J781,0)</f>
        <v>0</v>
      </c>
      <c r="BI781" s="194">
        <f>IF(N781="nulová",J781,0)</f>
        <v>0</v>
      </c>
      <c r="BJ781" s="193" t="s">
        <v>38</v>
      </c>
      <c r="BK781" s="194">
        <f>ROUND(I781*H781,2)</f>
        <v>0</v>
      </c>
      <c r="BL781" s="193" t="s">
        <v>115</v>
      </c>
      <c r="BM781" s="193" t="s">
        <v>849</v>
      </c>
    </row>
    <row r="782" spans="2:65" s="227" customFormat="1" ht="40.5" x14ac:dyDescent="0.3">
      <c r="B782" s="232"/>
      <c r="D782" s="240" t="s">
        <v>117</v>
      </c>
      <c r="E782" s="239" t="s">
        <v>1</v>
      </c>
      <c r="F782" s="238" t="s">
        <v>850</v>
      </c>
      <c r="H782" s="237">
        <v>198.2</v>
      </c>
      <c r="I782" s="233"/>
      <c r="L782" s="232"/>
      <c r="M782" s="231"/>
      <c r="N782" s="230"/>
      <c r="O782" s="230"/>
      <c r="P782" s="230"/>
      <c r="Q782" s="230"/>
      <c r="R782" s="230"/>
      <c r="S782" s="230"/>
      <c r="T782" s="229"/>
      <c r="AT782" s="228" t="s">
        <v>117</v>
      </c>
      <c r="AU782" s="228" t="s">
        <v>42</v>
      </c>
      <c r="AV782" s="227" t="s">
        <v>42</v>
      </c>
      <c r="AW782" s="227" t="s">
        <v>19</v>
      </c>
      <c r="AX782" s="227" t="s">
        <v>37</v>
      </c>
      <c r="AY782" s="228" t="s">
        <v>108</v>
      </c>
    </row>
    <row r="783" spans="2:65" s="188" customFormat="1" ht="22.5" customHeight="1" x14ac:dyDescent="0.3">
      <c r="B783" s="207"/>
      <c r="C783" s="206" t="s">
        <v>868</v>
      </c>
      <c r="D783" s="206" t="s">
        <v>110</v>
      </c>
      <c r="E783" s="205" t="s">
        <v>852</v>
      </c>
      <c r="F783" s="200" t="s">
        <v>853</v>
      </c>
      <c r="G783" s="204" t="s">
        <v>135</v>
      </c>
      <c r="H783" s="203">
        <v>80.099999999999994</v>
      </c>
      <c r="I783" s="202"/>
      <c r="J783" s="201">
        <f>ROUND(I783*H783,2)</f>
        <v>0</v>
      </c>
      <c r="K783" s="200" t="s">
        <v>114</v>
      </c>
      <c r="L783" s="189"/>
      <c r="M783" s="199" t="s">
        <v>1</v>
      </c>
      <c r="N783" s="224" t="s">
        <v>26</v>
      </c>
      <c r="O783" s="223"/>
      <c r="P783" s="222">
        <f>O783*H783</f>
        <v>0</v>
      </c>
      <c r="Q783" s="222">
        <v>5.0000000000000002E-5</v>
      </c>
      <c r="R783" s="222">
        <f>Q783*H783</f>
        <v>4.0049999999999999E-3</v>
      </c>
      <c r="S783" s="222">
        <v>0</v>
      </c>
      <c r="T783" s="221">
        <f>S783*H783</f>
        <v>0</v>
      </c>
      <c r="AR783" s="193" t="s">
        <v>115</v>
      </c>
      <c r="AT783" s="193" t="s">
        <v>110</v>
      </c>
      <c r="AU783" s="193" t="s">
        <v>42</v>
      </c>
      <c r="AY783" s="193" t="s">
        <v>108</v>
      </c>
      <c r="BE783" s="194">
        <f>IF(N783="základní",J783,0)</f>
        <v>0</v>
      </c>
      <c r="BF783" s="194">
        <f>IF(N783="snížená",J783,0)</f>
        <v>0</v>
      </c>
      <c r="BG783" s="194">
        <f>IF(N783="zákl. přenesená",J783,0)</f>
        <v>0</v>
      </c>
      <c r="BH783" s="194">
        <f>IF(N783="sníž. přenesená",J783,0)</f>
        <v>0</v>
      </c>
      <c r="BI783" s="194">
        <f>IF(N783="nulová",J783,0)</f>
        <v>0</v>
      </c>
      <c r="BJ783" s="193" t="s">
        <v>38</v>
      </c>
      <c r="BK783" s="194">
        <f>ROUND(I783*H783,2)</f>
        <v>0</v>
      </c>
      <c r="BL783" s="193" t="s">
        <v>115</v>
      </c>
      <c r="BM783" s="193" t="s">
        <v>854</v>
      </c>
    </row>
    <row r="784" spans="2:65" s="227" customFormat="1" x14ac:dyDescent="0.3">
      <c r="B784" s="232"/>
      <c r="D784" s="240" t="s">
        <v>117</v>
      </c>
      <c r="E784" s="239" t="s">
        <v>1</v>
      </c>
      <c r="F784" s="238" t="s">
        <v>855</v>
      </c>
      <c r="H784" s="237">
        <v>80.099999999999994</v>
      </c>
      <c r="I784" s="233"/>
      <c r="L784" s="232"/>
      <c r="M784" s="231"/>
      <c r="N784" s="230"/>
      <c r="O784" s="230"/>
      <c r="P784" s="230"/>
      <c r="Q784" s="230"/>
      <c r="R784" s="230"/>
      <c r="S784" s="230"/>
      <c r="T784" s="229"/>
      <c r="AT784" s="228" t="s">
        <v>117</v>
      </c>
      <c r="AU784" s="228" t="s">
        <v>42</v>
      </c>
      <c r="AV784" s="227" t="s">
        <v>42</v>
      </c>
      <c r="AW784" s="227" t="s">
        <v>19</v>
      </c>
      <c r="AX784" s="227" t="s">
        <v>37</v>
      </c>
      <c r="AY784" s="228" t="s">
        <v>108</v>
      </c>
    </row>
    <row r="785" spans="2:65" s="188" customFormat="1" ht="31.5" customHeight="1" x14ac:dyDescent="0.3">
      <c r="B785" s="207"/>
      <c r="C785" s="206" t="s">
        <v>874</v>
      </c>
      <c r="D785" s="206" t="s">
        <v>110</v>
      </c>
      <c r="E785" s="205" t="s">
        <v>857</v>
      </c>
      <c r="F785" s="200" t="s">
        <v>858</v>
      </c>
      <c r="G785" s="204" t="s">
        <v>113</v>
      </c>
      <c r="H785" s="203">
        <v>3.44</v>
      </c>
      <c r="I785" s="202"/>
      <c r="J785" s="201">
        <f>ROUND(I785*H785,2)</f>
        <v>0</v>
      </c>
      <c r="K785" s="200" t="s">
        <v>114</v>
      </c>
      <c r="L785" s="189"/>
      <c r="M785" s="199" t="s">
        <v>1</v>
      </c>
      <c r="N785" s="224" t="s">
        <v>26</v>
      </c>
      <c r="O785" s="223"/>
      <c r="P785" s="222">
        <f>O785*H785</f>
        <v>0</v>
      </c>
      <c r="Q785" s="222">
        <v>1.8799999999999999E-3</v>
      </c>
      <c r="R785" s="222">
        <f>Q785*H785</f>
        <v>6.4671999999999993E-3</v>
      </c>
      <c r="S785" s="222">
        <v>0</v>
      </c>
      <c r="T785" s="221">
        <f>S785*H785</f>
        <v>0</v>
      </c>
      <c r="AR785" s="193" t="s">
        <v>115</v>
      </c>
      <c r="AT785" s="193" t="s">
        <v>110</v>
      </c>
      <c r="AU785" s="193" t="s">
        <v>42</v>
      </c>
      <c r="AY785" s="193" t="s">
        <v>108</v>
      </c>
      <c r="BE785" s="194">
        <f>IF(N785="základní",J785,0)</f>
        <v>0</v>
      </c>
      <c r="BF785" s="194">
        <f>IF(N785="snížená",J785,0)</f>
        <v>0</v>
      </c>
      <c r="BG785" s="194">
        <f>IF(N785="zákl. přenesená",J785,0)</f>
        <v>0</v>
      </c>
      <c r="BH785" s="194">
        <f>IF(N785="sníž. přenesená",J785,0)</f>
        <v>0</v>
      </c>
      <c r="BI785" s="194">
        <f>IF(N785="nulová",J785,0)</f>
        <v>0</v>
      </c>
      <c r="BJ785" s="193" t="s">
        <v>38</v>
      </c>
      <c r="BK785" s="194">
        <f>ROUND(I785*H785,2)</f>
        <v>0</v>
      </c>
      <c r="BL785" s="193" t="s">
        <v>115</v>
      </c>
      <c r="BM785" s="193" t="s">
        <v>859</v>
      </c>
    </row>
    <row r="786" spans="2:65" s="257" customFormat="1" x14ac:dyDescent="0.3">
      <c r="B786" s="262"/>
      <c r="D786" s="236" t="s">
        <v>117</v>
      </c>
      <c r="E786" s="258" t="s">
        <v>1</v>
      </c>
      <c r="F786" s="264" t="s">
        <v>843</v>
      </c>
      <c r="H786" s="258" t="s">
        <v>1</v>
      </c>
      <c r="I786" s="263"/>
      <c r="L786" s="262"/>
      <c r="M786" s="261"/>
      <c r="N786" s="260"/>
      <c r="O786" s="260"/>
      <c r="P786" s="260"/>
      <c r="Q786" s="260"/>
      <c r="R786" s="260"/>
      <c r="S786" s="260"/>
      <c r="T786" s="259"/>
      <c r="AT786" s="258" t="s">
        <v>117</v>
      </c>
      <c r="AU786" s="258" t="s">
        <v>42</v>
      </c>
      <c r="AV786" s="257" t="s">
        <v>38</v>
      </c>
      <c r="AW786" s="257" t="s">
        <v>19</v>
      </c>
      <c r="AX786" s="257" t="s">
        <v>37</v>
      </c>
      <c r="AY786" s="258" t="s">
        <v>108</v>
      </c>
    </row>
    <row r="787" spans="2:65" s="227" customFormat="1" x14ac:dyDescent="0.3">
      <c r="B787" s="232"/>
      <c r="D787" s="236" t="s">
        <v>117</v>
      </c>
      <c r="E787" s="228" t="s">
        <v>1</v>
      </c>
      <c r="F787" s="235" t="s">
        <v>860</v>
      </c>
      <c r="H787" s="234">
        <v>1.72</v>
      </c>
      <c r="I787" s="233"/>
      <c r="L787" s="232"/>
      <c r="M787" s="231"/>
      <c r="N787" s="230"/>
      <c r="O787" s="230"/>
      <c r="P787" s="230"/>
      <c r="Q787" s="230"/>
      <c r="R787" s="230"/>
      <c r="S787" s="230"/>
      <c r="T787" s="229"/>
      <c r="AT787" s="228" t="s">
        <v>117</v>
      </c>
      <c r="AU787" s="228" t="s">
        <v>42</v>
      </c>
      <c r="AV787" s="227" t="s">
        <v>42</v>
      </c>
      <c r="AW787" s="227" t="s">
        <v>19</v>
      </c>
      <c r="AX787" s="227" t="s">
        <v>37</v>
      </c>
      <c r="AY787" s="228" t="s">
        <v>108</v>
      </c>
    </row>
    <row r="788" spans="2:65" s="227" customFormat="1" x14ac:dyDescent="0.3">
      <c r="B788" s="232"/>
      <c r="D788" s="240" t="s">
        <v>117</v>
      </c>
      <c r="E788" s="239" t="s">
        <v>1</v>
      </c>
      <c r="F788" s="238" t="s">
        <v>861</v>
      </c>
      <c r="H788" s="237">
        <v>1.72</v>
      </c>
      <c r="I788" s="233"/>
      <c r="L788" s="232"/>
      <c r="M788" s="231"/>
      <c r="N788" s="230"/>
      <c r="O788" s="230"/>
      <c r="P788" s="230"/>
      <c r="Q788" s="230"/>
      <c r="R788" s="230"/>
      <c r="S788" s="230"/>
      <c r="T788" s="229"/>
      <c r="AT788" s="228" t="s">
        <v>117</v>
      </c>
      <c r="AU788" s="228" t="s">
        <v>42</v>
      </c>
      <c r="AV788" s="227" t="s">
        <v>42</v>
      </c>
      <c r="AW788" s="227" t="s">
        <v>19</v>
      </c>
      <c r="AX788" s="227" t="s">
        <v>37</v>
      </c>
      <c r="AY788" s="228" t="s">
        <v>108</v>
      </c>
    </row>
    <row r="789" spans="2:65" s="188" customFormat="1" ht="22.5" customHeight="1" x14ac:dyDescent="0.3">
      <c r="B789" s="207"/>
      <c r="C789" s="252" t="s">
        <v>878</v>
      </c>
      <c r="D789" s="252" t="s">
        <v>213</v>
      </c>
      <c r="E789" s="251" t="s">
        <v>863</v>
      </c>
      <c r="F789" s="246" t="s">
        <v>864</v>
      </c>
      <c r="G789" s="250" t="s">
        <v>113</v>
      </c>
      <c r="H789" s="249">
        <v>3.956</v>
      </c>
      <c r="I789" s="248"/>
      <c r="J789" s="247">
        <f>ROUND(I789*H789,2)</f>
        <v>0</v>
      </c>
      <c r="K789" s="246" t="s">
        <v>114</v>
      </c>
      <c r="L789" s="245"/>
      <c r="M789" s="244" t="s">
        <v>1</v>
      </c>
      <c r="N789" s="243" t="s">
        <v>26</v>
      </c>
      <c r="O789" s="223"/>
      <c r="P789" s="222">
        <f>O789*H789</f>
        <v>0</v>
      </c>
      <c r="Q789" s="222">
        <v>0.13500000000000001</v>
      </c>
      <c r="R789" s="222">
        <f>Q789*H789</f>
        <v>0.53405999999999998</v>
      </c>
      <c r="S789" s="222">
        <v>0</v>
      </c>
      <c r="T789" s="221">
        <f>S789*H789</f>
        <v>0</v>
      </c>
      <c r="AR789" s="193" t="s">
        <v>158</v>
      </c>
      <c r="AT789" s="193" t="s">
        <v>213</v>
      </c>
      <c r="AU789" s="193" t="s">
        <v>42</v>
      </c>
      <c r="AY789" s="193" t="s">
        <v>108</v>
      </c>
      <c r="BE789" s="194">
        <f>IF(N789="základní",J789,0)</f>
        <v>0</v>
      </c>
      <c r="BF789" s="194">
        <f>IF(N789="snížená",J789,0)</f>
        <v>0</v>
      </c>
      <c r="BG789" s="194">
        <f>IF(N789="zákl. přenesená",J789,0)</f>
        <v>0</v>
      </c>
      <c r="BH789" s="194">
        <f>IF(N789="sníž. přenesená",J789,0)</f>
        <v>0</v>
      </c>
      <c r="BI789" s="194">
        <f>IF(N789="nulová",J789,0)</f>
        <v>0</v>
      </c>
      <c r="BJ789" s="193" t="s">
        <v>38</v>
      </c>
      <c r="BK789" s="194">
        <f>ROUND(I789*H789,2)</f>
        <v>0</v>
      </c>
      <c r="BL789" s="193" t="s">
        <v>115</v>
      </c>
      <c r="BM789" s="193" t="s">
        <v>865</v>
      </c>
    </row>
    <row r="790" spans="2:65" s="227" customFormat="1" x14ac:dyDescent="0.3">
      <c r="B790" s="232"/>
      <c r="D790" s="240" t="s">
        <v>117</v>
      </c>
      <c r="F790" s="238" t="s">
        <v>866</v>
      </c>
      <c r="H790" s="237">
        <v>3.956</v>
      </c>
      <c r="I790" s="233"/>
      <c r="L790" s="232"/>
      <c r="M790" s="231"/>
      <c r="N790" s="230"/>
      <c r="O790" s="230"/>
      <c r="P790" s="230"/>
      <c r="Q790" s="230"/>
      <c r="R790" s="230"/>
      <c r="S790" s="230"/>
      <c r="T790" s="229"/>
      <c r="AT790" s="228" t="s">
        <v>117</v>
      </c>
      <c r="AU790" s="228" t="s">
        <v>42</v>
      </c>
      <c r="AV790" s="227" t="s">
        <v>42</v>
      </c>
      <c r="AW790" s="227" t="s">
        <v>2</v>
      </c>
      <c r="AX790" s="227" t="s">
        <v>38</v>
      </c>
      <c r="AY790" s="228" t="s">
        <v>108</v>
      </c>
    </row>
    <row r="791" spans="2:65" s="188" customFormat="1" ht="31.5" customHeight="1" x14ac:dyDescent="0.3">
      <c r="B791" s="207"/>
      <c r="C791" s="206" t="s">
        <v>882</v>
      </c>
      <c r="D791" s="206" t="s">
        <v>110</v>
      </c>
      <c r="E791" s="205" t="s">
        <v>2410</v>
      </c>
      <c r="F791" s="200" t="s">
        <v>2411</v>
      </c>
      <c r="G791" s="204" t="s">
        <v>254</v>
      </c>
      <c r="H791" s="203">
        <v>12</v>
      </c>
      <c r="I791" s="202"/>
      <c r="J791" s="201">
        <f>ROUND(I791*H791,2)</f>
        <v>0</v>
      </c>
      <c r="K791" s="200" t="s">
        <v>1</v>
      </c>
      <c r="L791" s="189"/>
      <c r="M791" s="199" t="s">
        <v>1</v>
      </c>
      <c r="N791" s="224" t="s">
        <v>26</v>
      </c>
      <c r="O791" s="223"/>
      <c r="P791" s="222">
        <f>O791*H791</f>
        <v>0</v>
      </c>
      <c r="Q791" s="222">
        <v>1.8799999999999999E-3</v>
      </c>
      <c r="R791" s="222">
        <f>Q791*H791</f>
        <v>2.256E-2</v>
      </c>
      <c r="S791" s="222">
        <v>0</v>
      </c>
      <c r="T791" s="221">
        <f>S791*H791</f>
        <v>0</v>
      </c>
      <c r="AR791" s="193" t="s">
        <v>115</v>
      </c>
      <c r="AT791" s="193" t="s">
        <v>110</v>
      </c>
      <c r="AU791" s="193" t="s">
        <v>42</v>
      </c>
      <c r="AY791" s="193" t="s">
        <v>108</v>
      </c>
      <c r="BE791" s="194">
        <f>IF(N791="základní",J791,0)</f>
        <v>0</v>
      </c>
      <c r="BF791" s="194">
        <f>IF(N791="snížená",J791,0)</f>
        <v>0</v>
      </c>
      <c r="BG791" s="194">
        <f>IF(N791="zákl. přenesená",J791,0)</f>
        <v>0</v>
      </c>
      <c r="BH791" s="194">
        <f>IF(N791="sníž. přenesená",J791,0)</f>
        <v>0</v>
      </c>
      <c r="BI791" s="194">
        <f>IF(N791="nulová",J791,0)</f>
        <v>0</v>
      </c>
      <c r="BJ791" s="193" t="s">
        <v>38</v>
      </c>
      <c r="BK791" s="194">
        <f>ROUND(I791*H791,2)</f>
        <v>0</v>
      </c>
      <c r="BL791" s="193" t="s">
        <v>115</v>
      </c>
      <c r="BM791" s="193" t="s">
        <v>2412</v>
      </c>
    </row>
    <row r="792" spans="2:65" s="227" customFormat="1" x14ac:dyDescent="0.3">
      <c r="B792" s="232"/>
      <c r="D792" s="236" t="s">
        <v>117</v>
      </c>
      <c r="E792" s="228" t="s">
        <v>1</v>
      </c>
      <c r="F792" s="235" t="s">
        <v>2413</v>
      </c>
      <c r="H792" s="234">
        <v>12</v>
      </c>
      <c r="I792" s="233"/>
      <c r="L792" s="232"/>
      <c r="M792" s="231"/>
      <c r="N792" s="230"/>
      <c r="O792" s="230"/>
      <c r="P792" s="230"/>
      <c r="Q792" s="230"/>
      <c r="R792" s="230"/>
      <c r="S792" s="230"/>
      <c r="T792" s="229"/>
      <c r="AT792" s="228" t="s">
        <v>117</v>
      </c>
      <c r="AU792" s="228" t="s">
        <v>42</v>
      </c>
      <c r="AV792" s="227" t="s">
        <v>42</v>
      </c>
      <c r="AW792" s="227" t="s">
        <v>19</v>
      </c>
      <c r="AX792" s="227" t="s">
        <v>37</v>
      </c>
      <c r="AY792" s="228" t="s">
        <v>108</v>
      </c>
    </row>
    <row r="793" spans="2:65" s="208" customFormat="1" ht="29.85" customHeight="1" x14ac:dyDescent="0.3">
      <c r="B793" s="216"/>
      <c r="D793" s="220" t="s">
        <v>36</v>
      </c>
      <c r="E793" s="219" t="s">
        <v>647</v>
      </c>
      <c r="F793" s="219" t="s">
        <v>867</v>
      </c>
      <c r="I793" s="218"/>
      <c r="J793" s="217">
        <f>BK793</f>
        <v>0</v>
      </c>
      <c r="L793" s="216"/>
      <c r="M793" s="215"/>
      <c r="N793" s="213"/>
      <c r="O793" s="213"/>
      <c r="P793" s="214">
        <f>SUM(P794:P808)</f>
        <v>0</v>
      </c>
      <c r="Q793" s="213"/>
      <c r="R793" s="214">
        <f>SUM(R794:R808)</f>
        <v>5.0797599999999994</v>
      </c>
      <c r="S793" s="213"/>
      <c r="T793" s="212">
        <f>SUM(T794:T808)</f>
        <v>0</v>
      </c>
      <c r="AR793" s="210" t="s">
        <v>38</v>
      </c>
      <c r="AT793" s="211" t="s">
        <v>36</v>
      </c>
      <c r="AU793" s="211" t="s">
        <v>38</v>
      </c>
      <c r="AY793" s="210" t="s">
        <v>108</v>
      </c>
      <c r="BK793" s="209">
        <f>SUM(BK794:BK808)</f>
        <v>0</v>
      </c>
    </row>
    <row r="794" spans="2:65" s="188" customFormat="1" ht="22.5" customHeight="1" x14ac:dyDescent="0.3">
      <c r="B794" s="207"/>
      <c r="C794" s="206" t="s">
        <v>887</v>
      </c>
      <c r="D794" s="206" t="s">
        <v>110</v>
      </c>
      <c r="E794" s="205" t="s">
        <v>869</v>
      </c>
      <c r="F794" s="200" t="s">
        <v>870</v>
      </c>
      <c r="G794" s="204" t="s">
        <v>254</v>
      </c>
      <c r="H794" s="203">
        <v>11</v>
      </c>
      <c r="I794" s="202"/>
      <c r="J794" s="201">
        <f>ROUND(I794*H794,2)</f>
        <v>0</v>
      </c>
      <c r="K794" s="200" t="s">
        <v>114</v>
      </c>
      <c r="L794" s="189"/>
      <c r="M794" s="199" t="s">
        <v>1</v>
      </c>
      <c r="N794" s="224" t="s">
        <v>26</v>
      </c>
      <c r="O794" s="223"/>
      <c r="P794" s="222">
        <f>O794*H794</f>
        <v>0</v>
      </c>
      <c r="Q794" s="222">
        <v>0.44169999999999998</v>
      </c>
      <c r="R794" s="222">
        <f>Q794*H794</f>
        <v>4.8586999999999998</v>
      </c>
      <c r="S794" s="222">
        <v>0</v>
      </c>
      <c r="T794" s="221">
        <f>S794*H794</f>
        <v>0</v>
      </c>
      <c r="AR794" s="193" t="s">
        <v>115</v>
      </c>
      <c r="AT794" s="193" t="s">
        <v>110</v>
      </c>
      <c r="AU794" s="193" t="s">
        <v>42</v>
      </c>
      <c r="AY794" s="193" t="s">
        <v>108</v>
      </c>
      <c r="BE794" s="194">
        <f>IF(N794="základní",J794,0)</f>
        <v>0</v>
      </c>
      <c r="BF794" s="194">
        <f>IF(N794="snížená",J794,0)</f>
        <v>0</v>
      </c>
      <c r="BG794" s="194">
        <f>IF(N794="zákl. přenesená",J794,0)</f>
        <v>0</v>
      </c>
      <c r="BH794" s="194">
        <f>IF(N794="sníž. přenesená",J794,0)</f>
        <v>0</v>
      </c>
      <c r="BI794" s="194">
        <f>IF(N794="nulová",J794,0)</f>
        <v>0</v>
      </c>
      <c r="BJ794" s="193" t="s">
        <v>38</v>
      </c>
      <c r="BK794" s="194">
        <f>ROUND(I794*H794,2)</f>
        <v>0</v>
      </c>
      <c r="BL794" s="193" t="s">
        <v>115</v>
      </c>
      <c r="BM794" s="193" t="s">
        <v>871</v>
      </c>
    </row>
    <row r="795" spans="2:65" s="227" customFormat="1" x14ac:dyDescent="0.3">
      <c r="B795" s="232"/>
      <c r="D795" s="236" t="s">
        <v>117</v>
      </c>
      <c r="E795" s="228" t="s">
        <v>1</v>
      </c>
      <c r="F795" s="235" t="s">
        <v>872</v>
      </c>
      <c r="H795" s="234">
        <v>7</v>
      </c>
      <c r="I795" s="233"/>
      <c r="L795" s="232"/>
      <c r="M795" s="231"/>
      <c r="N795" s="230"/>
      <c r="O795" s="230"/>
      <c r="P795" s="230"/>
      <c r="Q795" s="230"/>
      <c r="R795" s="230"/>
      <c r="S795" s="230"/>
      <c r="T795" s="229"/>
      <c r="AT795" s="228" t="s">
        <v>117</v>
      </c>
      <c r="AU795" s="228" t="s">
        <v>42</v>
      </c>
      <c r="AV795" s="227" t="s">
        <v>42</v>
      </c>
      <c r="AW795" s="227" t="s">
        <v>19</v>
      </c>
      <c r="AX795" s="227" t="s">
        <v>37</v>
      </c>
      <c r="AY795" s="228" t="s">
        <v>108</v>
      </c>
    </row>
    <row r="796" spans="2:65" s="227" customFormat="1" x14ac:dyDescent="0.3">
      <c r="B796" s="232"/>
      <c r="D796" s="240" t="s">
        <v>117</v>
      </c>
      <c r="E796" s="239" t="s">
        <v>1</v>
      </c>
      <c r="F796" s="238" t="s">
        <v>873</v>
      </c>
      <c r="H796" s="237">
        <v>4</v>
      </c>
      <c r="I796" s="233"/>
      <c r="L796" s="232"/>
      <c r="M796" s="231"/>
      <c r="N796" s="230"/>
      <c r="O796" s="230"/>
      <c r="P796" s="230"/>
      <c r="Q796" s="230"/>
      <c r="R796" s="230"/>
      <c r="S796" s="230"/>
      <c r="T796" s="229"/>
      <c r="AT796" s="228" t="s">
        <v>117</v>
      </c>
      <c r="AU796" s="228" t="s">
        <v>42</v>
      </c>
      <c r="AV796" s="227" t="s">
        <v>42</v>
      </c>
      <c r="AW796" s="227" t="s">
        <v>19</v>
      </c>
      <c r="AX796" s="227" t="s">
        <v>37</v>
      </c>
      <c r="AY796" s="228" t="s">
        <v>108</v>
      </c>
    </row>
    <row r="797" spans="2:65" s="188" customFormat="1" ht="22.5" customHeight="1" x14ac:dyDescent="0.3">
      <c r="B797" s="207"/>
      <c r="C797" s="252" t="s">
        <v>891</v>
      </c>
      <c r="D797" s="252" t="s">
        <v>213</v>
      </c>
      <c r="E797" s="251" t="s">
        <v>875</v>
      </c>
      <c r="F797" s="246" t="s">
        <v>876</v>
      </c>
      <c r="G797" s="250" t="s">
        <v>254</v>
      </c>
      <c r="H797" s="249">
        <v>1</v>
      </c>
      <c r="I797" s="248"/>
      <c r="J797" s="247">
        <f>ROUND(I797*H797,2)</f>
        <v>0</v>
      </c>
      <c r="K797" s="246" t="s">
        <v>114</v>
      </c>
      <c r="L797" s="245"/>
      <c r="M797" s="244" t="s">
        <v>1</v>
      </c>
      <c r="N797" s="243" t="s">
        <v>26</v>
      </c>
      <c r="O797" s="223"/>
      <c r="P797" s="222">
        <f>O797*H797</f>
        <v>0</v>
      </c>
      <c r="Q797" s="222">
        <v>2.053E-2</v>
      </c>
      <c r="R797" s="222">
        <f>Q797*H797</f>
        <v>2.053E-2</v>
      </c>
      <c r="S797" s="222">
        <v>0</v>
      </c>
      <c r="T797" s="221">
        <f>S797*H797</f>
        <v>0</v>
      </c>
      <c r="AR797" s="193" t="s">
        <v>158</v>
      </c>
      <c r="AT797" s="193" t="s">
        <v>213</v>
      </c>
      <c r="AU797" s="193" t="s">
        <v>42</v>
      </c>
      <c r="AY797" s="193" t="s">
        <v>108</v>
      </c>
      <c r="BE797" s="194">
        <f>IF(N797="základní",J797,0)</f>
        <v>0</v>
      </c>
      <c r="BF797" s="194">
        <f>IF(N797="snížená",J797,0)</f>
        <v>0</v>
      </c>
      <c r="BG797" s="194">
        <f>IF(N797="zákl. přenesená",J797,0)</f>
        <v>0</v>
      </c>
      <c r="BH797" s="194">
        <f>IF(N797="sníž. přenesená",J797,0)</f>
        <v>0</v>
      </c>
      <c r="BI797" s="194">
        <f>IF(N797="nulová",J797,0)</f>
        <v>0</v>
      </c>
      <c r="BJ797" s="193" t="s">
        <v>38</v>
      </c>
      <c r="BK797" s="194">
        <f>ROUND(I797*H797,2)</f>
        <v>0</v>
      </c>
      <c r="BL797" s="193" t="s">
        <v>115</v>
      </c>
      <c r="BM797" s="193" t="s">
        <v>877</v>
      </c>
    </row>
    <row r="798" spans="2:65" s="227" customFormat="1" x14ac:dyDescent="0.3">
      <c r="B798" s="232"/>
      <c r="D798" s="240" t="s">
        <v>117</v>
      </c>
      <c r="E798" s="239" t="s">
        <v>1</v>
      </c>
      <c r="F798" s="238" t="s">
        <v>256</v>
      </c>
      <c r="H798" s="237">
        <v>1</v>
      </c>
      <c r="I798" s="233"/>
      <c r="L798" s="232"/>
      <c r="M798" s="231"/>
      <c r="N798" s="230"/>
      <c r="O798" s="230"/>
      <c r="P798" s="230"/>
      <c r="Q798" s="230"/>
      <c r="R798" s="230"/>
      <c r="S798" s="230"/>
      <c r="T798" s="229"/>
      <c r="AT798" s="228" t="s">
        <v>117</v>
      </c>
      <c r="AU798" s="228" t="s">
        <v>42</v>
      </c>
      <c r="AV798" s="227" t="s">
        <v>42</v>
      </c>
      <c r="AW798" s="227" t="s">
        <v>19</v>
      </c>
      <c r="AX798" s="227" t="s">
        <v>37</v>
      </c>
      <c r="AY798" s="228" t="s">
        <v>108</v>
      </c>
    </row>
    <row r="799" spans="2:65" s="188" customFormat="1" ht="22.5" customHeight="1" x14ac:dyDescent="0.3">
      <c r="B799" s="207"/>
      <c r="C799" s="252" t="s">
        <v>896</v>
      </c>
      <c r="D799" s="252" t="s">
        <v>213</v>
      </c>
      <c r="E799" s="251" t="s">
        <v>879</v>
      </c>
      <c r="F799" s="246" t="s">
        <v>880</v>
      </c>
      <c r="G799" s="250" t="s">
        <v>254</v>
      </c>
      <c r="H799" s="249">
        <v>1</v>
      </c>
      <c r="I799" s="248"/>
      <c r="J799" s="247">
        <f>ROUND(I799*H799,2)</f>
        <v>0</v>
      </c>
      <c r="K799" s="246" t="s">
        <v>114</v>
      </c>
      <c r="L799" s="245"/>
      <c r="M799" s="244" t="s">
        <v>1</v>
      </c>
      <c r="N799" s="243" t="s">
        <v>26</v>
      </c>
      <c r="O799" s="223"/>
      <c r="P799" s="222">
        <f>O799*H799</f>
        <v>0</v>
      </c>
      <c r="Q799" s="222">
        <v>1.7250000000000001E-2</v>
      </c>
      <c r="R799" s="222">
        <f>Q799*H799</f>
        <v>1.7250000000000001E-2</v>
      </c>
      <c r="S799" s="222">
        <v>0</v>
      </c>
      <c r="T799" s="221">
        <f>S799*H799</f>
        <v>0</v>
      </c>
      <c r="AR799" s="193" t="s">
        <v>158</v>
      </c>
      <c r="AT799" s="193" t="s">
        <v>213</v>
      </c>
      <c r="AU799" s="193" t="s">
        <v>42</v>
      </c>
      <c r="AY799" s="193" t="s">
        <v>108</v>
      </c>
      <c r="BE799" s="194">
        <f>IF(N799="základní",J799,0)</f>
        <v>0</v>
      </c>
      <c r="BF799" s="194">
        <f>IF(N799="snížená",J799,0)</f>
        <v>0</v>
      </c>
      <c r="BG799" s="194">
        <f>IF(N799="zákl. přenesená",J799,0)</f>
        <v>0</v>
      </c>
      <c r="BH799" s="194">
        <f>IF(N799="sníž. přenesená",J799,0)</f>
        <v>0</v>
      </c>
      <c r="BI799" s="194">
        <f>IF(N799="nulová",J799,0)</f>
        <v>0</v>
      </c>
      <c r="BJ799" s="193" t="s">
        <v>38</v>
      </c>
      <c r="BK799" s="194">
        <f>ROUND(I799*H799,2)</f>
        <v>0</v>
      </c>
      <c r="BL799" s="193" t="s">
        <v>115</v>
      </c>
      <c r="BM799" s="193" t="s">
        <v>881</v>
      </c>
    </row>
    <row r="800" spans="2:65" s="227" customFormat="1" x14ac:dyDescent="0.3">
      <c r="B800" s="232"/>
      <c r="D800" s="240" t="s">
        <v>117</v>
      </c>
      <c r="E800" s="239" t="s">
        <v>1</v>
      </c>
      <c r="F800" s="238" t="s">
        <v>256</v>
      </c>
      <c r="H800" s="237">
        <v>1</v>
      </c>
      <c r="I800" s="233"/>
      <c r="L800" s="232"/>
      <c r="M800" s="231"/>
      <c r="N800" s="230"/>
      <c r="O800" s="230"/>
      <c r="P800" s="230"/>
      <c r="Q800" s="230"/>
      <c r="R800" s="230"/>
      <c r="S800" s="230"/>
      <c r="T800" s="229"/>
      <c r="AT800" s="228" t="s">
        <v>117</v>
      </c>
      <c r="AU800" s="228" t="s">
        <v>42</v>
      </c>
      <c r="AV800" s="227" t="s">
        <v>42</v>
      </c>
      <c r="AW800" s="227" t="s">
        <v>19</v>
      </c>
      <c r="AX800" s="227" t="s">
        <v>37</v>
      </c>
      <c r="AY800" s="228" t="s">
        <v>108</v>
      </c>
    </row>
    <row r="801" spans="2:65" s="188" customFormat="1" ht="22.5" customHeight="1" x14ac:dyDescent="0.3">
      <c r="B801" s="207"/>
      <c r="C801" s="252" t="s">
        <v>902</v>
      </c>
      <c r="D801" s="252" t="s">
        <v>213</v>
      </c>
      <c r="E801" s="251" t="s">
        <v>883</v>
      </c>
      <c r="F801" s="246" t="s">
        <v>884</v>
      </c>
      <c r="G801" s="250" t="s">
        <v>254</v>
      </c>
      <c r="H801" s="249">
        <v>4</v>
      </c>
      <c r="I801" s="248"/>
      <c r="J801" s="247">
        <f>ROUND(I801*H801,2)</f>
        <v>0</v>
      </c>
      <c r="K801" s="246" t="s">
        <v>114</v>
      </c>
      <c r="L801" s="245"/>
      <c r="M801" s="244" t="s">
        <v>1</v>
      </c>
      <c r="N801" s="243" t="s">
        <v>26</v>
      </c>
      <c r="O801" s="223"/>
      <c r="P801" s="222">
        <f>O801*H801</f>
        <v>0</v>
      </c>
      <c r="Q801" s="222">
        <v>1.8020000000000001E-2</v>
      </c>
      <c r="R801" s="222">
        <f>Q801*H801</f>
        <v>7.2080000000000005E-2</v>
      </c>
      <c r="S801" s="222">
        <v>0</v>
      </c>
      <c r="T801" s="221">
        <f>S801*H801</f>
        <v>0</v>
      </c>
      <c r="AR801" s="193" t="s">
        <v>158</v>
      </c>
      <c r="AT801" s="193" t="s">
        <v>213</v>
      </c>
      <c r="AU801" s="193" t="s">
        <v>42</v>
      </c>
      <c r="AY801" s="193" t="s">
        <v>108</v>
      </c>
      <c r="BE801" s="194">
        <f>IF(N801="základní",J801,0)</f>
        <v>0</v>
      </c>
      <c r="BF801" s="194">
        <f>IF(N801="snížená",J801,0)</f>
        <v>0</v>
      </c>
      <c r="BG801" s="194">
        <f>IF(N801="zákl. přenesená",J801,0)</f>
        <v>0</v>
      </c>
      <c r="BH801" s="194">
        <f>IF(N801="sníž. přenesená",J801,0)</f>
        <v>0</v>
      </c>
      <c r="BI801" s="194">
        <f>IF(N801="nulová",J801,0)</f>
        <v>0</v>
      </c>
      <c r="BJ801" s="193" t="s">
        <v>38</v>
      </c>
      <c r="BK801" s="194">
        <f>ROUND(I801*H801,2)</f>
        <v>0</v>
      </c>
      <c r="BL801" s="193" t="s">
        <v>115</v>
      </c>
      <c r="BM801" s="193" t="s">
        <v>885</v>
      </c>
    </row>
    <row r="802" spans="2:65" s="227" customFormat="1" x14ac:dyDescent="0.3">
      <c r="B802" s="232"/>
      <c r="D802" s="240" t="s">
        <v>117</v>
      </c>
      <c r="E802" s="239" t="s">
        <v>1</v>
      </c>
      <c r="F802" s="238" t="s">
        <v>886</v>
      </c>
      <c r="H802" s="237">
        <v>4</v>
      </c>
      <c r="I802" s="233"/>
      <c r="L802" s="232"/>
      <c r="M802" s="231"/>
      <c r="N802" s="230"/>
      <c r="O802" s="230"/>
      <c r="P802" s="230"/>
      <c r="Q802" s="230"/>
      <c r="R802" s="230"/>
      <c r="S802" s="230"/>
      <c r="T802" s="229"/>
      <c r="AT802" s="228" t="s">
        <v>117</v>
      </c>
      <c r="AU802" s="228" t="s">
        <v>42</v>
      </c>
      <c r="AV802" s="227" t="s">
        <v>42</v>
      </c>
      <c r="AW802" s="227" t="s">
        <v>19</v>
      </c>
      <c r="AX802" s="227" t="s">
        <v>37</v>
      </c>
      <c r="AY802" s="228" t="s">
        <v>108</v>
      </c>
    </row>
    <row r="803" spans="2:65" s="188" customFormat="1" ht="22.5" customHeight="1" x14ac:dyDescent="0.3">
      <c r="B803" s="207"/>
      <c r="C803" s="252" t="s">
        <v>908</v>
      </c>
      <c r="D803" s="252" t="s">
        <v>213</v>
      </c>
      <c r="E803" s="251" t="s">
        <v>888</v>
      </c>
      <c r="F803" s="246" t="s">
        <v>889</v>
      </c>
      <c r="G803" s="250" t="s">
        <v>254</v>
      </c>
      <c r="H803" s="249">
        <v>1</v>
      </c>
      <c r="I803" s="248"/>
      <c r="J803" s="247">
        <f>ROUND(I803*H803,2)</f>
        <v>0</v>
      </c>
      <c r="K803" s="246" t="s">
        <v>114</v>
      </c>
      <c r="L803" s="245"/>
      <c r="M803" s="244" t="s">
        <v>1</v>
      </c>
      <c r="N803" s="243" t="s">
        <v>26</v>
      </c>
      <c r="O803" s="223"/>
      <c r="P803" s="222">
        <f>O803*H803</f>
        <v>0</v>
      </c>
      <c r="Q803" s="222">
        <v>1.847E-2</v>
      </c>
      <c r="R803" s="222">
        <f>Q803*H803</f>
        <v>1.847E-2</v>
      </c>
      <c r="S803" s="222">
        <v>0</v>
      </c>
      <c r="T803" s="221">
        <f>S803*H803</f>
        <v>0</v>
      </c>
      <c r="AR803" s="193" t="s">
        <v>158</v>
      </c>
      <c r="AT803" s="193" t="s">
        <v>213</v>
      </c>
      <c r="AU803" s="193" t="s">
        <v>42</v>
      </c>
      <c r="AY803" s="193" t="s">
        <v>108</v>
      </c>
      <c r="BE803" s="194">
        <f>IF(N803="základní",J803,0)</f>
        <v>0</v>
      </c>
      <c r="BF803" s="194">
        <f>IF(N803="snížená",J803,0)</f>
        <v>0</v>
      </c>
      <c r="BG803" s="194">
        <f>IF(N803="zákl. přenesená",J803,0)</f>
        <v>0</v>
      </c>
      <c r="BH803" s="194">
        <f>IF(N803="sníž. přenesená",J803,0)</f>
        <v>0</v>
      </c>
      <c r="BI803" s="194">
        <f>IF(N803="nulová",J803,0)</f>
        <v>0</v>
      </c>
      <c r="BJ803" s="193" t="s">
        <v>38</v>
      </c>
      <c r="BK803" s="194">
        <f>ROUND(I803*H803,2)</f>
        <v>0</v>
      </c>
      <c r="BL803" s="193" t="s">
        <v>115</v>
      </c>
      <c r="BM803" s="193" t="s">
        <v>890</v>
      </c>
    </row>
    <row r="804" spans="2:65" s="227" customFormat="1" x14ac:dyDescent="0.3">
      <c r="B804" s="232"/>
      <c r="D804" s="240" t="s">
        <v>117</v>
      </c>
      <c r="E804" s="239" t="s">
        <v>1</v>
      </c>
      <c r="F804" s="238" t="s">
        <v>256</v>
      </c>
      <c r="H804" s="237">
        <v>1</v>
      </c>
      <c r="I804" s="233"/>
      <c r="L804" s="232"/>
      <c r="M804" s="231"/>
      <c r="N804" s="230"/>
      <c r="O804" s="230"/>
      <c r="P804" s="230"/>
      <c r="Q804" s="230"/>
      <c r="R804" s="230"/>
      <c r="S804" s="230"/>
      <c r="T804" s="229"/>
      <c r="AT804" s="228" t="s">
        <v>117</v>
      </c>
      <c r="AU804" s="228" t="s">
        <v>42</v>
      </c>
      <c r="AV804" s="227" t="s">
        <v>42</v>
      </c>
      <c r="AW804" s="227" t="s">
        <v>19</v>
      </c>
      <c r="AX804" s="227" t="s">
        <v>37</v>
      </c>
      <c r="AY804" s="228" t="s">
        <v>108</v>
      </c>
    </row>
    <row r="805" spans="2:65" s="188" customFormat="1" ht="22.5" customHeight="1" x14ac:dyDescent="0.3">
      <c r="B805" s="207"/>
      <c r="C805" s="252" t="s">
        <v>912</v>
      </c>
      <c r="D805" s="252" t="s">
        <v>213</v>
      </c>
      <c r="E805" s="251" t="s">
        <v>892</v>
      </c>
      <c r="F805" s="246" t="s">
        <v>893</v>
      </c>
      <c r="G805" s="250" t="s">
        <v>254</v>
      </c>
      <c r="H805" s="249">
        <v>3</v>
      </c>
      <c r="I805" s="248"/>
      <c r="J805" s="247">
        <f>ROUND(I805*H805,2)</f>
        <v>0</v>
      </c>
      <c r="K805" s="246" t="s">
        <v>114</v>
      </c>
      <c r="L805" s="245"/>
      <c r="M805" s="244" t="s">
        <v>1</v>
      </c>
      <c r="N805" s="243" t="s">
        <v>26</v>
      </c>
      <c r="O805" s="223"/>
      <c r="P805" s="222">
        <f>O805*H805</f>
        <v>0</v>
      </c>
      <c r="Q805" s="222">
        <v>2.3810000000000001E-2</v>
      </c>
      <c r="R805" s="222">
        <f>Q805*H805</f>
        <v>7.1430000000000007E-2</v>
      </c>
      <c r="S805" s="222">
        <v>0</v>
      </c>
      <c r="T805" s="221">
        <f>S805*H805</f>
        <v>0</v>
      </c>
      <c r="AR805" s="193" t="s">
        <v>158</v>
      </c>
      <c r="AT805" s="193" t="s">
        <v>213</v>
      </c>
      <c r="AU805" s="193" t="s">
        <v>42</v>
      </c>
      <c r="AY805" s="193" t="s">
        <v>108</v>
      </c>
      <c r="BE805" s="194">
        <f>IF(N805="základní",J805,0)</f>
        <v>0</v>
      </c>
      <c r="BF805" s="194">
        <f>IF(N805="snížená",J805,0)</f>
        <v>0</v>
      </c>
      <c r="BG805" s="194">
        <f>IF(N805="zákl. přenesená",J805,0)</f>
        <v>0</v>
      </c>
      <c r="BH805" s="194">
        <f>IF(N805="sníž. přenesená",J805,0)</f>
        <v>0</v>
      </c>
      <c r="BI805" s="194">
        <f>IF(N805="nulová",J805,0)</f>
        <v>0</v>
      </c>
      <c r="BJ805" s="193" t="s">
        <v>38</v>
      </c>
      <c r="BK805" s="194">
        <f>ROUND(I805*H805,2)</f>
        <v>0</v>
      </c>
      <c r="BL805" s="193" t="s">
        <v>115</v>
      </c>
      <c r="BM805" s="193" t="s">
        <v>894</v>
      </c>
    </row>
    <row r="806" spans="2:65" s="227" customFormat="1" x14ac:dyDescent="0.3">
      <c r="B806" s="232"/>
      <c r="D806" s="240" t="s">
        <v>117</v>
      </c>
      <c r="E806" s="239" t="s">
        <v>1</v>
      </c>
      <c r="F806" s="238" t="s">
        <v>895</v>
      </c>
      <c r="H806" s="237">
        <v>3</v>
      </c>
      <c r="I806" s="233"/>
      <c r="L806" s="232"/>
      <c r="M806" s="231"/>
      <c r="N806" s="230"/>
      <c r="O806" s="230"/>
      <c r="P806" s="230"/>
      <c r="Q806" s="230"/>
      <c r="R806" s="230"/>
      <c r="S806" s="230"/>
      <c r="T806" s="229"/>
      <c r="AT806" s="228" t="s">
        <v>117</v>
      </c>
      <c r="AU806" s="228" t="s">
        <v>42</v>
      </c>
      <c r="AV806" s="227" t="s">
        <v>42</v>
      </c>
      <c r="AW806" s="227" t="s">
        <v>19</v>
      </c>
      <c r="AX806" s="227" t="s">
        <v>37</v>
      </c>
      <c r="AY806" s="228" t="s">
        <v>108</v>
      </c>
    </row>
    <row r="807" spans="2:65" s="188" customFormat="1" ht="22.5" customHeight="1" x14ac:dyDescent="0.3">
      <c r="B807" s="207"/>
      <c r="C807" s="252" t="s">
        <v>916</v>
      </c>
      <c r="D807" s="252" t="s">
        <v>213</v>
      </c>
      <c r="E807" s="251" t="s">
        <v>897</v>
      </c>
      <c r="F807" s="246" t="s">
        <v>898</v>
      </c>
      <c r="G807" s="250" t="s">
        <v>254</v>
      </c>
      <c r="H807" s="249">
        <v>1</v>
      </c>
      <c r="I807" s="248"/>
      <c r="J807" s="247">
        <f>ROUND(I807*H807,2)</f>
        <v>0</v>
      </c>
      <c r="K807" s="246" t="s">
        <v>1</v>
      </c>
      <c r="L807" s="245"/>
      <c r="M807" s="244" t="s">
        <v>1</v>
      </c>
      <c r="N807" s="243" t="s">
        <v>26</v>
      </c>
      <c r="O807" s="223"/>
      <c r="P807" s="222">
        <f>O807*H807</f>
        <v>0</v>
      </c>
      <c r="Q807" s="222">
        <v>2.1299999999999999E-2</v>
      </c>
      <c r="R807" s="222">
        <f>Q807*H807</f>
        <v>2.1299999999999999E-2</v>
      </c>
      <c r="S807" s="222">
        <v>0</v>
      </c>
      <c r="T807" s="221">
        <f>S807*H807</f>
        <v>0</v>
      </c>
      <c r="AR807" s="193" t="s">
        <v>158</v>
      </c>
      <c r="AT807" s="193" t="s">
        <v>213</v>
      </c>
      <c r="AU807" s="193" t="s">
        <v>42</v>
      </c>
      <c r="AY807" s="193" t="s">
        <v>108</v>
      </c>
      <c r="BE807" s="194">
        <f>IF(N807="základní",J807,0)</f>
        <v>0</v>
      </c>
      <c r="BF807" s="194">
        <f>IF(N807="snížená",J807,0)</f>
        <v>0</v>
      </c>
      <c r="BG807" s="194">
        <f>IF(N807="zákl. přenesená",J807,0)</f>
        <v>0</v>
      </c>
      <c r="BH807" s="194">
        <f>IF(N807="sníž. přenesená",J807,0)</f>
        <v>0</v>
      </c>
      <c r="BI807" s="194">
        <f>IF(N807="nulová",J807,0)</f>
        <v>0</v>
      </c>
      <c r="BJ807" s="193" t="s">
        <v>38</v>
      </c>
      <c r="BK807" s="194">
        <f>ROUND(I807*H807,2)</f>
        <v>0</v>
      </c>
      <c r="BL807" s="193" t="s">
        <v>115</v>
      </c>
      <c r="BM807" s="193" t="s">
        <v>899</v>
      </c>
    </row>
    <row r="808" spans="2:65" s="227" customFormat="1" x14ac:dyDescent="0.3">
      <c r="B808" s="232"/>
      <c r="D808" s="236" t="s">
        <v>117</v>
      </c>
      <c r="E808" s="228" t="s">
        <v>1</v>
      </c>
      <c r="F808" s="235" t="s">
        <v>900</v>
      </c>
      <c r="H808" s="234">
        <v>1</v>
      </c>
      <c r="I808" s="233"/>
      <c r="L808" s="232"/>
      <c r="M808" s="231"/>
      <c r="N808" s="230"/>
      <c r="O808" s="230"/>
      <c r="P808" s="230"/>
      <c r="Q808" s="230"/>
      <c r="R808" s="230"/>
      <c r="S808" s="230"/>
      <c r="T808" s="229"/>
      <c r="AT808" s="228" t="s">
        <v>117</v>
      </c>
      <c r="AU808" s="228" t="s">
        <v>42</v>
      </c>
      <c r="AV808" s="227" t="s">
        <v>42</v>
      </c>
      <c r="AW808" s="227" t="s">
        <v>19</v>
      </c>
      <c r="AX808" s="227" t="s">
        <v>37</v>
      </c>
      <c r="AY808" s="228" t="s">
        <v>108</v>
      </c>
    </row>
    <row r="809" spans="2:65" s="208" customFormat="1" ht="29.85" customHeight="1" x14ac:dyDescent="0.3">
      <c r="B809" s="216"/>
      <c r="D809" s="220" t="s">
        <v>36</v>
      </c>
      <c r="E809" s="219" t="s">
        <v>163</v>
      </c>
      <c r="F809" s="219" t="s">
        <v>901</v>
      </c>
      <c r="I809" s="218"/>
      <c r="J809" s="217">
        <f>BK809</f>
        <v>0</v>
      </c>
      <c r="L809" s="216"/>
      <c r="M809" s="215"/>
      <c r="N809" s="213"/>
      <c r="O809" s="213"/>
      <c r="P809" s="214">
        <f>SUM(P810:P841)</f>
        <v>0</v>
      </c>
      <c r="Q809" s="213"/>
      <c r="R809" s="214">
        <f>SUM(R810:R841)</f>
        <v>8.4595182399999995</v>
      </c>
      <c r="S809" s="213"/>
      <c r="T809" s="212">
        <f>SUM(T810:T841)</f>
        <v>0</v>
      </c>
      <c r="AR809" s="210" t="s">
        <v>38</v>
      </c>
      <c r="AT809" s="211" t="s">
        <v>36</v>
      </c>
      <c r="AU809" s="211" t="s">
        <v>38</v>
      </c>
      <c r="AY809" s="210" t="s">
        <v>108</v>
      </c>
      <c r="BK809" s="209">
        <f>SUM(BK810:BK841)</f>
        <v>0</v>
      </c>
    </row>
    <row r="810" spans="2:65" s="188" customFormat="1" ht="31.5" customHeight="1" x14ac:dyDescent="0.3">
      <c r="B810" s="207"/>
      <c r="C810" s="206" t="s">
        <v>920</v>
      </c>
      <c r="D810" s="206" t="s">
        <v>110</v>
      </c>
      <c r="E810" s="205" t="s">
        <v>903</v>
      </c>
      <c r="F810" s="200" t="s">
        <v>904</v>
      </c>
      <c r="G810" s="204" t="s">
        <v>135</v>
      </c>
      <c r="H810" s="203">
        <v>39.4</v>
      </c>
      <c r="I810" s="202"/>
      <c r="J810" s="201">
        <f>ROUND(I810*H810,2)</f>
        <v>0</v>
      </c>
      <c r="K810" s="200" t="s">
        <v>114</v>
      </c>
      <c r="L810" s="189"/>
      <c r="M810" s="199" t="s">
        <v>1</v>
      </c>
      <c r="N810" s="224" t="s">
        <v>26</v>
      </c>
      <c r="O810" s="223"/>
      <c r="P810" s="222">
        <f>O810*H810</f>
        <v>0</v>
      </c>
      <c r="Q810" s="222">
        <v>0.1295</v>
      </c>
      <c r="R810" s="222">
        <f>Q810*H810</f>
        <v>5.1022999999999996</v>
      </c>
      <c r="S810" s="222">
        <v>0</v>
      </c>
      <c r="T810" s="221">
        <f>S810*H810</f>
        <v>0</v>
      </c>
      <c r="AR810" s="193" t="s">
        <v>115</v>
      </c>
      <c r="AT810" s="193" t="s">
        <v>110</v>
      </c>
      <c r="AU810" s="193" t="s">
        <v>42</v>
      </c>
      <c r="AY810" s="193" t="s">
        <v>108</v>
      </c>
      <c r="BE810" s="194">
        <f>IF(N810="základní",J810,0)</f>
        <v>0</v>
      </c>
      <c r="BF810" s="194">
        <f>IF(N810="snížená",J810,0)</f>
        <v>0</v>
      </c>
      <c r="BG810" s="194">
        <f>IF(N810="zákl. přenesená",J810,0)</f>
        <v>0</v>
      </c>
      <c r="BH810" s="194">
        <f>IF(N810="sníž. přenesená",J810,0)</f>
        <v>0</v>
      </c>
      <c r="BI810" s="194">
        <f>IF(N810="nulová",J810,0)</f>
        <v>0</v>
      </c>
      <c r="BJ810" s="193" t="s">
        <v>38</v>
      </c>
      <c r="BK810" s="194">
        <f>ROUND(I810*H810,2)</f>
        <v>0</v>
      </c>
      <c r="BL810" s="193" t="s">
        <v>115</v>
      </c>
      <c r="BM810" s="193" t="s">
        <v>905</v>
      </c>
    </row>
    <row r="811" spans="2:65" s="257" customFormat="1" x14ac:dyDescent="0.3">
      <c r="B811" s="262"/>
      <c r="D811" s="236" t="s">
        <v>117</v>
      </c>
      <c r="E811" s="258" t="s">
        <v>1</v>
      </c>
      <c r="F811" s="264" t="s">
        <v>118</v>
      </c>
      <c r="H811" s="258" t="s">
        <v>1</v>
      </c>
      <c r="I811" s="263"/>
      <c r="L811" s="262"/>
      <c r="M811" s="261"/>
      <c r="N811" s="260"/>
      <c r="O811" s="260"/>
      <c r="P811" s="260"/>
      <c r="Q811" s="260"/>
      <c r="R811" s="260"/>
      <c r="S811" s="260"/>
      <c r="T811" s="259"/>
      <c r="AT811" s="258" t="s">
        <v>117</v>
      </c>
      <c r="AU811" s="258" t="s">
        <v>42</v>
      </c>
      <c r="AV811" s="257" t="s">
        <v>38</v>
      </c>
      <c r="AW811" s="257" t="s">
        <v>19</v>
      </c>
      <c r="AX811" s="257" t="s">
        <v>37</v>
      </c>
      <c r="AY811" s="258" t="s">
        <v>108</v>
      </c>
    </row>
    <row r="812" spans="2:65" s="227" customFormat="1" x14ac:dyDescent="0.3">
      <c r="B812" s="232"/>
      <c r="D812" s="236" t="s">
        <v>117</v>
      </c>
      <c r="E812" s="228" t="s">
        <v>1</v>
      </c>
      <c r="F812" s="235" t="s">
        <v>906</v>
      </c>
      <c r="H812" s="234">
        <v>18.8</v>
      </c>
      <c r="I812" s="233"/>
      <c r="L812" s="232"/>
      <c r="M812" s="231"/>
      <c r="N812" s="230"/>
      <c r="O812" s="230"/>
      <c r="P812" s="230"/>
      <c r="Q812" s="230"/>
      <c r="R812" s="230"/>
      <c r="S812" s="230"/>
      <c r="T812" s="229"/>
      <c r="AT812" s="228" t="s">
        <v>117</v>
      </c>
      <c r="AU812" s="228" t="s">
        <v>42</v>
      </c>
      <c r="AV812" s="227" t="s">
        <v>42</v>
      </c>
      <c r="AW812" s="227" t="s">
        <v>19</v>
      </c>
      <c r="AX812" s="227" t="s">
        <v>37</v>
      </c>
      <c r="AY812" s="228" t="s">
        <v>108</v>
      </c>
    </row>
    <row r="813" spans="2:65" s="227" customFormat="1" x14ac:dyDescent="0.3">
      <c r="B813" s="232"/>
      <c r="D813" s="240" t="s">
        <v>117</v>
      </c>
      <c r="E813" s="239" t="s">
        <v>1</v>
      </c>
      <c r="F813" s="238" t="s">
        <v>907</v>
      </c>
      <c r="H813" s="237">
        <v>20.6</v>
      </c>
      <c r="I813" s="233"/>
      <c r="L813" s="232"/>
      <c r="M813" s="231"/>
      <c r="N813" s="230"/>
      <c r="O813" s="230"/>
      <c r="P813" s="230"/>
      <c r="Q813" s="230"/>
      <c r="R813" s="230"/>
      <c r="S813" s="230"/>
      <c r="T813" s="229"/>
      <c r="AT813" s="228" t="s">
        <v>117</v>
      </c>
      <c r="AU813" s="228" t="s">
        <v>42</v>
      </c>
      <c r="AV813" s="227" t="s">
        <v>42</v>
      </c>
      <c r="AW813" s="227" t="s">
        <v>19</v>
      </c>
      <c r="AX813" s="227" t="s">
        <v>37</v>
      </c>
      <c r="AY813" s="228" t="s">
        <v>108</v>
      </c>
    </row>
    <row r="814" spans="2:65" s="188" customFormat="1" ht="22.5" customHeight="1" x14ac:dyDescent="0.3">
      <c r="B814" s="207"/>
      <c r="C814" s="252" t="s">
        <v>926</v>
      </c>
      <c r="D814" s="252" t="s">
        <v>213</v>
      </c>
      <c r="E814" s="251" t="s">
        <v>909</v>
      </c>
      <c r="F814" s="246" t="s">
        <v>910</v>
      </c>
      <c r="G814" s="250" t="s">
        <v>254</v>
      </c>
      <c r="H814" s="249">
        <v>39.4</v>
      </c>
      <c r="I814" s="248"/>
      <c r="J814" s="247">
        <f>ROUND(I814*H814,2)</f>
        <v>0</v>
      </c>
      <c r="K814" s="246" t="s">
        <v>114</v>
      </c>
      <c r="L814" s="245"/>
      <c r="M814" s="244" t="s">
        <v>1</v>
      </c>
      <c r="N814" s="243" t="s">
        <v>26</v>
      </c>
      <c r="O814" s="223"/>
      <c r="P814" s="222">
        <f>O814*H814</f>
        <v>0</v>
      </c>
      <c r="Q814" s="222">
        <v>5.8000000000000003E-2</v>
      </c>
      <c r="R814" s="222">
        <f>Q814*H814</f>
        <v>2.2852000000000001</v>
      </c>
      <c r="S814" s="222">
        <v>0</v>
      </c>
      <c r="T814" s="221">
        <f>S814*H814</f>
        <v>0</v>
      </c>
      <c r="AR814" s="193" t="s">
        <v>158</v>
      </c>
      <c r="AT814" s="193" t="s">
        <v>213</v>
      </c>
      <c r="AU814" s="193" t="s">
        <v>42</v>
      </c>
      <c r="AY814" s="193" t="s">
        <v>108</v>
      </c>
      <c r="BE814" s="194">
        <f>IF(N814="základní",J814,0)</f>
        <v>0</v>
      </c>
      <c r="BF814" s="194">
        <f>IF(N814="snížená",J814,0)</f>
        <v>0</v>
      </c>
      <c r="BG814" s="194">
        <f>IF(N814="zákl. přenesená",J814,0)</f>
        <v>0</v>
      </c>
      <c r="BH814" s="194">
        <f>IF(N814="sníž. přenesená",J814,0)</f>
        <v>0</v>
      </c>
      <c r="BI814" s="194">
        <f>IF(N814="nulová",J814,0)</f>
        <v>0</v>
      </c>
      <c r="BJ814" s="193" t="s">
        <v>38</v>
      </c>
      <c r="BK814" s="194">
        <f>ROUND(I814*H814,2)</f>
        <v>0</v>
      </c>
      <c r="BL814" s="193" t="s">
        <v>115</v>
      </c>
      <c r="BM814" s="193" t="s">
        <v>911</v>
      </c>
    </row>
    <row r="815" spans="2:65" s="188" customFormat="1" ht="22.5" customHeight="1" x14ac:dyDescent="0.3">
      <c r="B815" s="207"/>
      <c r="C815" s="206" t="s">
        <v>930</v>
      </c>
      <c r="D815" s="206" t="s">
        <v>110</v>
      </c>
      <c r="E815" s="205" t="s">
        <v>913</v>
      </c>
      <c r="F815" s="200" t="s">
        <v>914</v>
      </c>
      <c r="G815" s="204" t="s">
        <v>135</v>
      </c>
      <c r="H815" s="203">
        <v>8</v>
      </c>
      <c r="I815" s="202"/>
      <c r="J815" s="201">
        <f>ROUND(I815*H815,2)</f>
        <v>0</v>
      </c>
      <c r="K815" s="200" t="s">
        <v>114</v>
      </c>
      <c r="L815" s="189"/>
      <c r="M815" s="199" t="s">
        <v>1</v>
      </c>
      <c r="N815" s="224" t="s">
        <v>26</v>
      </c>
      <c r="O815" s="223"/>
      <c r="P815" s="222">
        <f>O815*H815</f>
        <v>0</v>
      </c>
      <c r="Q815" s="222">
        <v>0.10095</v>
      </c>
      <c r="R815" s="222">
        <f>Q815*H815</f>
        <v>0.80759999999999998</v>
      </c>
      <c r="S815" s="222">
        <v>0</v>
      </c>
      <c r="T815" s="221">
        <f>S815*H815</f>
        <v>0</v>
      </c>
      <c r="AR815" s="193" t="s">
        <v>115</v>
      </c>
      <c r="AT815" s="193" t="s">
        <v>110</v>
      </c>
      <c r="AU815" s="193" t="s">
        <v>42</v>
      </c>
      <c r="AY815" s="193" t="s">
        <v>108</v>
      </c>
      <c r="BE815" s="194">
        <f>IF(N815="základní",J815,0)</f>
        <v>0</v>
      </c>
      <c r="BF815" s="194">
        <f>IF(N815="snížená",J815,0)</f>
        <v>0</v>
      </c>
      <c r="BG815" s="194">
        <f>IF(N815="zákl. přenesená",J815,0)</f>
        <v>0</v>
      </c>
      <c r="BH815" s="194">
        <f>IF(N815="sníž. přenesená",J815,0)</f>
        <v>0</v>
      </c>
      <c r="BI815" s="194">
        <f>IF(N815="nulová",J815,0)</f>
        <v>0</v>
      </c>
      <c r="BJ815" s="193" t="s">
        <v>38</v>
      </c>
      <c r="BK815" s="194">
        <f>ROUND(I815*H815,2)</f>
        <v>0</v>
      </c>
      <c r="BL815" s="193" t="s">
        <v>115</v>
      </c>
      <c r="BM815" s="193" t="s">
        <v>915</v>
      </c>
    </row>
    <row r="816" spans="2:65" s="257" customFormat="1" x14ac:dyDescent="0.3">
      <c r="B816" s="262"/>
      <c r="D816" s="236" t="s">
        <v>117</v>
      </c>
      <c r="E816" s="258" t="s">
        <v>1</v>
      </c>
      <c r="F816" s="264" t="s">
        <v>118</v>
      </c>
      <c r="H816" s="258" t="s">
        <v>1</v>
      </c>
      <c r="I816" s="263"/>
      <c r="L816" s="262"/>
      <c r="M816" s="261"/>
      <c r="N816" s="260"/>
      <c r="O816" s="260"/>
      <c r="P816" s="260"/>
      <c r="Q816" s="260"/>
      <c r="R816" s="260"/>
      <c r="S816" s="260"/>
      <c r="T816" s="259"/>
      <c r="AT816" s="258" t="s">
        <v>117</v>
      </c>
      <c r="AU816" s="258" t="s">
        <v>42</v>
      </c>
      <c r="AV816" s="257" t="s">
        <v>38</v>
      </c>
      <c r="AW816" s="257" t="s">
        <v>19</v>
      </c>
      <c r="AX816" s="257" t="s">
        <v>37</v>
      </c>
      <c r="AY816" s="258" t="s">
        <v>108</v>
      </c>
    </row>
    <row r="817" spans="2:65" s="227" customFormat="1" x14ac:dyDescent="0.3">
      <c r="B817" s="232"/>
      <c r="D817" s="240" t="s">
        <v>117</v>
      </c>
      <c r="E817" s="239" t="s">
        <v>1</v>
      </c>
      <c r="F817" s="238" t="s">
        <v>137</v>
      </c>
      <c r="H817" s="237">
        <v>8</v>
      </c>
      <c r="I817" s="233"/>
      <c r="L817" s="232"/>
      <c r="M817" s="231"/>
      <c r="N817" s="230"/>
      <c r="O817" s="230"/>
      <c r="P817" s="230"/>
      <c r="Q817" s="230"/>
      <c r="R817" s="230"/>
      <c r="S817" s="230"/>
      <c r="T817" s="229"/>
      <c r="AT817" s="228" t="s">
        <v>117</v>
      </c>
      <c r="AU817" s="228" t="s">
        <v>42</v>
      </c>
      <c r="AV817" s="227" t="s">
        <v>42</v>
      </c>
      <c r="AW817" s="227" t="s">
        <v>19</v>
      </c>
      <c r="AX817" s="227" t="s">
        <v>37</v>
      </c>
      <c r="AY817" s="228" t="s">
        <v>108</v>
      </c>
    </row>
    <row r="818" spans="2:65" s="188" customFormat="1" ht="22.5" customHeight="1" x14ac:dyDescent="0.3">
      <c r="B818" s="207"/>
      <c r="C818" s="252" t="s">
        <v>936</v>
      </c>
      <c r="D818" s="252" t="s">
        <v>213</v>
      </c>
      <c r="E818" s="251" t="s">
        <v>917</v>
      </c>
      <c r="F818" s="246" t="s">
        <v>918</v>
      </c>
      <c r="G818" s="250" t="s">
        <v>254</v>
      </c>
      <c r="H818" s="249">
        <v>8</v>
      </c>
      <c r="I818" s="248"/>
      <c r="J818" s="247">
        <f>ROUND(I818*H818,2)</f>
        <v>0</v>
      </c>
      <c r="K818" s="246" t="s">
        <v>114</v>
      </c>
      <c r="L818" s="245"/>
      <c r="M818" s="244" t="s">
        <v>1</v>
      </c>
      <c r="N818" s="243" t="s">
        <v>26</v>
      </c>
      <c r="O818" s="223"/>
      <c r="P818" s="222">
        <f>O818*H818</f>
        <v>0</v>
      </c>
      <c r="Q818" s="222">
        <v>2.8000000000000001E-2</v>
      </c>
      <c r="R818" s="222">
        <f>Q818*H818</f>
        <v>0.224</v>
      </c>
      <c r="S818" s="222">
        <v>0</v>
      </c>
      <c r="T818" s="221">
        <f>S818*H818</f>
        <v>0</v>
      </c>
      <c r="AR818" s="193" t="s">
        <v>158</v>
      </c>
      <c r="AT818" s="193" t="s">
        <v>213</v>
      </c>
      <c r="AU818" s="193" t="s">
        <v>42</v>
      </c>
      <c r="AY818" s="193" t="s">
        <v>108</v>
      </c>
      <c r="BE818" s="194">
        <f>IF(N818="základní",J818,0)</f>
        <v>0</v>
      </c>
      <c r="BF818" s="194">
        <f>IF(N818="snížená",J818,0)</f>
        <v>0</v>
      </c>
      <c r="BG818" s="194">
        <f>IF(N818="zákl. přenesená",J818,0)</f>
        <v>0</v>
      </c>
      <c r="BH818" s="194">
        <f>IF(N818="sníž. přenesená",J818,0)</f>
        <v>0</v>
      </c>
      <c r="BI818" s="194">
        <f>IF(N818="nulová",J818,0)</f>
        <v>0</v>
      </c>
      <c r="BJ818" s="193" t="s">
        <v>38</v>
      </c>
      <c r="BK818" s="194">
        <f>ROUND(I818*H818,2)</f>
        <v>0</v>
      </c>
      <c r="BL818" s="193" t="s">
        <v>115</v>
      </c>
      <c r="BM818" s="193" t="s">
        <v>919</v>
      </c>
    </row>
    <row r="819" spans="2:65" s="188" customFormat="1" ht="31.5" customHeight="1" x14ac:dyDescent="0.3">
      <c r="B819" s="207"/>
      <c r="C819" s="206" t="s">
        <v>941</v>
      </c>
      <c r="D819" s="206" t="s">
        <v>110</v>
      </c>
      <c r="E819" s="205" t="s">
        <v>921</v>
      </c>
      <c r="F819" s="200" t="s">
        <v>922</v>
      </c>
      <c r="G819" s="204" t="s">
        <v>135</v>
      </c>
      <c r="H819" s="203">
        <v>37.799999999999997</v>
      </c>
      <c r="I819" s="202"/>
      <c r="J819" s="201">
        <f>ROUND(I819*H819,2)</f>
        <v>0</v>
      </c>
      <c r="K819" s="200" t="s">
        <v>114</v>
      </c>
      <c r="L819" s="189"/>
      <c r="M819" s="199" t="s">
        <v>1</v>
      </c>
      <c r="N819" s="224" t="s">
        <v>26</v>
      </c>
      <c r="O819" s="223"/>
      <c r="P819" s="222">
        <f>O819*H819</f>
        <v>0</v>
      </c>
      <c r="Q819" s="222">
        <v>0</v>
      </c>
      <c r="R819" s="222">
        <f>Q819*H819</f>
        <v>0</v>
      </c>
      <c r="S819" s="222">
        <v>0</v>
      </c>
      <c r="T819" s="221">
        <f>S819*H819</f>
        <v>0</v>
      </c>
      <c r="AR819" s="193" t="s">
        <v>115</v>
      </c>
      <c r="AT819" s="193" t="s">
        <v>110</v>
      </c>
      <c r="AU819" s="193" t="s">
        <v>42</v>
      </c>
      <c r="AY819" s="193" t="s">
        <v>108</v>
      </c>
      <c r="BE819" s="194">
        <f>IF(N819="základní",J819,0)</f>
        <v>0</v>
      </c>
      <c r="BF819" s="194">
        <f>IF(N819="snížená",J819,0)</f>
        <v>0</v>
      </c>
      <c r="BG819" s="194">
        <f>IF(N819="zákl. přenesená",J819,0)</f>
        <v>0</v>
      </c>
      <c r="BH819" s="194">
        <f>IF(N819="sníž. přenesená",J819,0)</f>
        <v>0</v>
      </c>
      <c r="BI819" s="194">
        <f>IF(N819="nulová",J819,0)</f>
        <v>0</v>
      </c>
      <c r="BJ819" s="193" t="s">
        <v>38</v>
      </c>
      <c r="BK819" s="194">
        <f>ROUND(I819*H819,2)</f>
        <v>0</v>
      </c>
      <c r="BL819" s="193" t="s">
        <v>115</v>
      </c>
      <c r="BM819" s="193" t="s">
        <v>923</v>
      </c>
    </row>
    <row r="820" spans="2:65" s="257" customFormat="1" x14ac:dyDescent="0.3">
      <c r="B820" s="262"/>
      <c r="D820" s="236" t="s">
        <v>117</v>
      </c>
      <c r="E820" s="258" t="s">
        <v>1</v>
      </c>
      <c r="F820" s="264" t="s">
        <v>118</v>
      </c>
      <c r="H820" s="258" t="s">
        <v>1</v>
      </c>
      <c r="I820" s="263"/>
      <c r="L820" s="262"/>
      <c r="M820" s="261"/>
      <c r="N820" s="260"/>
      <c r="O820" s="260"/>
      <c r="P820" s="260"/>
      <c r="Q820" s="260"/>
      <c r="R820" s="260"/>
      <c r="S820" s="260"/>
      <c r="T820" s="259"/>
      <c r="AT820" s="258" t="s">
        <v>117</v>
      </c>
      <c r="AU820" s="258" t="s">
        <v>42</v>
      </c>
      <c r="AV820" s="257" t="s">
        <v>38</v>
      </c>
      <c r="AW820" s="257" t="s">
        <v>19</v>
      </c>
      <c r="AX820" s="257" t="s">
        <v>37</v>
      </c>
      <c r="AY820" s="258" t="s">
        <v>108</v>
      </c>
    </row>
    <row r="821" spans="2:65" s="227" customFormat="1" x14ac:dyDescent="0.3">
      <c r="B821" s="232"/>
      <c r="D821" s="236" t="s">
        <v>117</v>
      </c>
      <c r="E821" s="228" t="s">
        <v>1</v>
      </c>
      <c r="F821" s="235" t="s">
        <v>924</v>
      </c>
      <c r="H821" s="234">
        <v>17.2</v>
      </c>
      <c r="I821" s="233"/>
      <c r="L821" s="232"/>
      <c r="M821" s="231"/>
      <c r="N821" s="230"/>
      <c r="O821" s="230"/>
      <c r="P821" s="230"/>
      <c r="Q821" s="230"/>
      <c r="R821" s="230"/>
      <c r="S821" s="230"/>
      <c r="T821" s="229"/>
      <c r="AT821" s="228" t="s">
        <v>117</v>
      </c>
      <c r="AU821" s="228" t="s">
        <v>42</v>
      </c>
      <c r="AV821" s="227" t="s">
        <v>42</v>
      </c>
      <c r="AW821" s="227" t="s">
        <v>19</v>
      </c>
      <c r="AX821" s="227" t="s">
        <v>37</v>
      </c>
      <c r="AY821" s="228" t="s">
        <v>108</v>
      </c>
    </row>
    <row r="822" spans="2:65" s="227" customFormat="1" ht="27" x14ac:dyDescent="0.3">
      <c r="B822" s="232"/>
      <c r="D822" s="240" t="s">
        <v>117</v>
      </c>
      <c r="E822" s="239" t="s">
        <v>1</v>
      </c>
      <c r="F822" s="238" t="s">
        <v>925</v>
      </c>
      <c r="H822" s="237">
        <v>20.6</v>
      </c>
      <c r="I822" s="233"/>
      <c r="L822" s="232"/>
      <c r="M822" s="231"/>
      <c r="N822" s="230"/>
      <c r="O822" s="230"/>
      <c r="P822" s="230"/>
      <c r="Q822" s="230"/>
      <c r="R822" s="230"/>
      <c r="S822" s="230"/>
      <c r="T822" s="229"/>
      <c r="AT822" s="228" t="s">
        <v>117</v>
      </c>
      <c r="AU822" s="228" t="s">
        <v>42</v>
      </c>
      <c r="AV822" s="227" t="s">
        <v>42</v>
      </c>
      <c r="AW822" s="227" t="s">
        <v>19</v>
      </c>
      <c r="AX822" s="227" t="s">
        <v>37</v>
      </c>
      <c r="AY822" s="228" t="s">
        <v>108</v>
      </c>
    </row>
    <row r="823" spans="2:65" s="188" customFormat="1" ht="22.5" customHeight="1" x14ac:dyDescent="0.3">
      <c r="B823" s="207"/>
      <c r="C823" s="206" t="s">
        <v>947</v>
      </c>
      <c r="D823" s="206" t="s">
        <v>110</v>
      </c>
      <c r="E823" s="205" t="s">
        <v>927</v>
      </c>
      <c r="F823" s="200" t="s">
        <v>928</v>
      </c>
      <c r="G823" s="204" t="s">
        <v>135</v>
      </c>
      <c r="H823" s="203">
        <v>37.799999999999997</v>
      </c>
      <c r="I823" s="202"/>
      <c r="J823" s="201">
        <f>ROUND(I823*H823,2)</f>
        <v>0</v>
      </c>
      <c r="K823" s="200" t="s">
        <v>114</v>
      </c>
      <c r="L823" s="189"/>
      <c r="M823" s="199" t="s">
        <v>1</v>
      </c>
      <c r="N823" s="224" t="s">
        <v>26</v>
      </c>
      <c r="O823" s="223"/>
      <c r="P823" s="222">
        <f>O823*H823</f>
        <v>0</v>
      </c>
      <c r="Q823" s="222">
        <v>1.1E-4</v>
      </c>
      <c r="R823" s="222">
        <f>Q823*H823</f>
        <v>4.1580000000000002E-3</v>
      </c>
      <c r="S823" s="222">
        <v>0</v>
      </c>
      <c r="T823" s="221">
        <f>S823*H823</f>
        <v>0</v>
      </c>
      <c r="AR823" s="193" t="s">
        <v>115</v>
      </c>
      <c r="AT823" s="193" t="s">
        <v>110</v>
      </c>
      <c r="AU823" s="193" t="s">
        <v>42</v>
      </c>
      <c r="AY823" s="193" t="s">
        <v>108</v>
      </c>
      <c r="BE823" s="194">
        <f>IF(N823="základní",J823,0)</f>
        <v>0</v>
      </c>
      <c r="BF823" s="194">
        <f>IF(N823="snížená",J823,0)</f>
        <v>0</v>
      </c>
      <c r="BG823" s="194">
        <f>IF(N823="zákl. přenesená",J823,0)</f>
        <v>0</v>
      </c>
      <c r="BH823" s="194">
        <f>IF(N823="sníž. přenesená",J823,0)</f>
        <v>0</v>
      </c>
      <c r="BI823" s="194">
        <f>IF(N823="nulová",J823,0)</f>
        <v>0</v>
      </c>
      <c r="BJ823" s="193" t="s">
        <v>38</v>
      </c>
      <c r="BK823" s="194">
        <f>ROUND(I823*H823,2)</f>
        <v>0</v>
      </c>
      <c r="BL823" s="193" t="s">
        <v>115</v>
      </c>
      <c r="BM823" s="193" t="s">
        <v>929</v>
      </c>
    </row>
    <row r="824" spans="2:65" s="257" customFormat="1" x14ac:dyDescent="0.3">
      <c r="B824" s="262"/>
      <c r="D824" s="236" t="s">
        <v>117</v>
      </c>
      <c r="E824" s="258" t="s">
        <v>1</v>
      </c>
      <c r="F824" s="264" t="s">
        <v>118</v>
      </c>
      <c r="H824" s="258" t="s">
        <v>1</v>
      </c>
      <c r="I824" s="263"/>
      <c r="L824" s="262"/>
      <c r="M824" s="261"/>
      <c r="N824" s="260"/>
      <c r="O824" s="260"/>
      <c r="P824" s="260"/>
      <c r="Q824" s="260"/>
      <c r="R824" s="260"/>
      <c r="S824" s="260"/>
      <c r="T824" s="259"/>
      <c r="AT824" s="258" t="s">
        <v>117</v>
      </c>
      <c r="AU824" s="258" t="s">
        <v>42</v>
      </c>
      <c r="AV824" s="257" t="s">
        <v>38</v>
      </c>
      <c r="AW824" s="257" t="s">
        <v>19</v>
      </c>
      <c r="AX824" s="257" t="s">
        <v>37</v>
      </c>
      <c r="AY824" s="258" t="s">
        <v>108</v>
      </c>
    </row>
    <row r="825" spans="2:65" s="227" customFormat="1" x14ac:dyDescent="0.3">
      <c r="B825" s="232"/>
      <c r="D825" s="236" t="s">
        <v>117</v>
      </c>
      <c r="E825" s="228" t="s">
        <v>1</v>
      </c>
      <c r="F825" s="235" t="s">
        <v>924</v>
      </c>
      <c r="H825" s="234">
        <v>17.2</v>
      </c>
      <c r="I825" s="233"/>
      <c r="L825" s="232"/>
      <c r="M825" s="231"/>
      <c r="N825" s="230"/>
      <c r="O825" s="230"/>
      <c r="P825" s="230"/>
      <c r="Q825" s="230"/>
      <c r="R825" s="230"/>
      <c r="S825" s="230"/>
      <c r="T825" s="229"/>
      <c r="AT825" s="228" t="s">
        <v>117</v>
      </c>
      <c r="AU825" s="228" t="s">
        <v>42</v>
      </c>
      <c r="AV825" s="227" t="s">
        <v>42</v>
      </c>
      <c r="AW825" s="227" t="s">
        <v>19</v>
      </c>
      <c r="AX825" s="227" t="s">
        <v>37</v>
      </c>
      <c r="AY825" s="228" t="s">
        <v>108</v>
      </c>
    </row>
    <row r="826" spans="2:65" s="227" customFormat="1" ht="27" x14ac:dyDescent="0.3">
      <c r="B826" s="232"/>
      <c r="D826" s="240" t="s">
        <v>117</v>
      </c>
      <c r="E826" s="239" t="s">
        <v>1</v>
      </c>
      <c r="F826" s="238" t="s">
        <v>925</v>
      </c>
      <c r="H826" s="237">
        <v>20.6</v>
      </c>
      <c r="I826" s="233"/>
      <c r="L826" s="232"/>
      <c r="M826" s="231"/>
      <c r="N826" s="230"/>
      <c r="O826" s="230"/>
      <c r="P826" s="230"/>
      <c r="Q826" s="230"/>
      <c r="R826" s="230"/>
      <c r="S826" s="230"/>
      <c r="T826" s="229"/>
      <c r="AT826" s="228" t="s">
        <v>117</v>
      </c>
      <c r="AU826" s="228" t="s">
        <v>42</v>
      </c>
      <c r="AV826" s="227" t="s">
        <v>42</v>
      </c>
      <c r="AW826" s="227" t="s">
        <v>19</v>
      </c>
      <c r="AX826" s="227" t="s">
        <v>37</v>
      </c>
      <c r="AY826" s="228" t="s">
        <v>108</v>
      </c>
    </row>
    <row r="827" spans="2:65" s="188" customFormat="1" ht="22.5" customHeight="1" x14ac:dyDescent="0.3">
      <c r="B827" s="207"/>
      <c r="C827" s="206" t="s">
        <v>951</v>
      </c>
      <c r="D827" s="206" t="s">
        <v>110</v>
      </c>
      <c r="E827" s="205" t="s">
        <v>931</v>
      </c>
      <c r="F827" s="200" t="s">
        <v>932</v>
      </c>
      <c r="G827" s="204" t="s">
        <v>135</v>
      </c>
      <c r="H827" s="203">
        <v>41.4</v>
      </c>
      <c r="I827" s="202"/>
      <c r="J827" s="201">
        <f>ROUND(I827*H827,2)</f>
        <v>0</v>
      </c>
      <c r="K827" s="200" t="s">
        <v>114</v>
      </c>
      <c r="L827" s="189"/>
      <c r="M827" s="199" t="s">
        <v>1</v>
      </c>
      <c r="N827" s="224" t="s">
        <v>26</v>
      </c>
      <c r="O827" s="223"/>
      <c r="P827" s="222">
        <f>O827*H827</f>
        <v>0</v>
      </c>
      <c r="Q827" s="222">
        <v>0</v>
      </c>
      <c r="R827" s="222">
        <f>Q827*H827</f>
        <v>0</v>
      </c>
      <c r="S827" s="222">
        <v>0</v>
      </c>
      <c r="T827" s="221">
        <f>S827*H827</f>
        <v>0</v>
      </c>
      <c r="AR827" s="193" t="s">
        <v>115</v>
      </c>
      <c r="AT827" s="193" t="s">
        <v>110</v>
      </c>
      <c r="AU827" s="193" t="s">
        <v>42</v>
      </c>
      <c r="AY827" s="193" t="s">
        <v>108</v>
      </c>
      <c r="BE827" s="194">
        <f>IF(N827="základní",J827,0)</f>
        <v>0</v>
      </c>
      <c r="BF827" s="194">
        <f>IF(N827="snížená",J827,0)</f>
        <v>0</v>
      </c>
      <c r="BG827" s="194">
        <f>IF(N827="zákl. přenesená",J827,0)</f>
        <v>0</v>
      </c>
      <c r="BH827" s="194">
        <f>IF(N827="sníž. přenesená",J827,0)</f>
        <v>0</v>
      </c>
      <c r="BI827" s="194">
        <f>IF(N827="nulová",J827,0)</f>
        <v>0</v>
      </c>
      <c r="BJ827" s="193" t="s">
        <v>38</v>
      </c>
      <c r="BK827" s="194">
        <f>ROUND(I827*H827,2)</f>
        <v>0</v>
      </c>
      <c r="BL827" s="193" t="s">
        <v>115</v>
      </c>
      <c r="BM827" s="193" t="s">
        <v>933</v>
      </c>
    </row>
    <row r="828" spans="2:65" s="257" customFormat="1" x14ac:dyDescent="0.3">
      <c r="B828" s="262"/>
      <c r="D828" s="236" t="s">
        <v>117</v>
      </c>
      <c r="E828" s="258" t="s">
        <v>1</v>
      </c>
      <c r="F828" s="264" t="s">
        <v>118</v>
      </c>
      <c r="H828" s="258" t="s">
        <v>1</v>
      </c>
      <c r="I828" s="263"/>
      <c r="L828" s="262"/>
      <c r="M828" s="261"/>
      <c r="N828" s="260"/>
      <c r="O828" s="260"/>
      <c r="P828" s="260"/>
      <c r="Q828" s="260"/>
      <c r="R828" s="260"/>
      <c r="S828" s="260"/>
      <c r="T828" s="259"/>
      <c r="AT828" s="258" t="s">
        <v>117</v>
      </c>
      <c r="AU828" s="258" t="s">
        <v>42</v>
      </c>
      <c r="AV828" s="257" t="s">
        <v>38</v>
      </c>
      <c r="AW828" s="257" t="s">
        <v>19</v>
      </c>
      <c r="AX828" s="257" t="s">
        <v>37</v>
      </c>
      <c r="AY828" s="258" t="s">
        <v>108</v>
      </c>
    </row>
    <row r="829" spans="2:65" s="227" customFormat="1" x14ac:dyDescent="0.3">
      <c r="B829" s="232"/>
      <c r="D829" s="236" t="s">
        <v>117</v>
      </c>
      <c r="E829" s="228" t="s">
        <v>1</v>
      </c>
      <c r="F829" s="235" t="s">
        <v>934</v>
      </c>
      <c r="H829" s="234">
        <v>25.4</v>
      </c>
      <c r="I829" s="233"/>
      <c r="L829" s="232"/>
      <c r="M829" s="231"/>
      <c r="N829" s="230"/>
      <c r="O829" s="230"/>
      <c r="P829" s="230"/>
      <c r="Q829" s="230"/>
      <c r="R829" s="230"/>
      <c r="S829" s="230"/>
      <c r="T829" s="229"/>
      <c r="AT829" s="228" t="s">
        <v>117</v>
      </c>
      <c r="AU829" s="228" t="s">
        <v>42</v>
      </c>
      <c r="AV829" s="227" t="s">
        <v>42</v>
      </c>
      <c r="AW829" s="227" t="s">
        <v>19</v>
      </c>
      <c r="AX829" s="227" t="s">
        <v>37</v>
      </c>
      <c r="AY829" s="228" t="s">
        <v>108</v>
      </c>
    </row>
    <row r="830" spans="2:65" s="227" customFormat="1" x14ac:dyDescent="0.3">
      <c r="B830" s="232"/>
      <c r="D830" s="240" t="s">
        <v>117</v>
      </c>
      <c r="E830" s="239" t="s">
        <v>1</v>
      </c>
      <c r="F830" s="238" t="s">
        <v>935</v>
      </c>
      <c r="H830" s="237">
        <v>16</v>
      </c>
      <c r="I830" s="233"/>
      <c r="L830" s="232"/>
      <c r="M830" s="231"/>
      <c r="N830" s="230"/>
      <c r="O830" s="230"/>
      <c r="P830" s="230"/>
      <c r="Q830" s="230"/>
      <c r="R830" s="230"/>
      <c r="S830" s="230"/>
      <c r="T830" s="229"/>
      <c r="AT830" s="228" t="s">
        <v>117</v>
      </c>
      <c r="AU830" s="228" t="s">
        <v>42</v>
      </c>
      <c r="AV830" s="227" t="s">
        <v>42</v>
      </c>
      <c r="AW830" s="227" t="s">
        <v>19</v>
      </c>
      <c r="AX830" s="227" t="s">
        <v>37</v>
      </c>
      <c r="AY830" s="228" t="s">
        <v>108</v>
      </c>
    </row>
    <row r="831" spans="2:65" s="188" customFormat="1" ht="22.5" customHeight="1" x14ac:dyDescent="0.3">
      <c r="B831" s="207"/>
      <c r="C831" s="206" t="s">
        <v>957</v>
      </c>
      <c r="D831" s="206" t="s">
        <v>110</v>
      </c>
      <c r="E831" s="205" t="s">
        <v>937</v>
      </c>
      <c r="F831" s="200" t="s">
        <v>938</v>
      </c>
      <c r="G831" s="204" t="s">
        <v>135</v>
      </c>
      <c r="H831" s="203">
        <v>2.5</v>
      </c>
      <c r="I831" s="202"/>
      <c r="J831" s="201">
        <f>ROUND(I831*H831,2)</f>
        <v>0</v>
      </c>
      <c r="K831" s="200" t="s">
        <v>114</v>
      </c>
      <c r="L831" s="189"/>
      <c r="M831" s="199" t="s">
        <v>1</v>
      </c>
      <c r="N831" s="224" t="s">
        <v>26</v>
      </c>
      <c r="O831" s="223"/>
      <c r="P831" s="222">
        <f>O831*H831</f>
        <v>0</v>
      </c>
      <c r="Q831" s="222">
        <v>8.0000000000000007E-5</v>
      </c>
      <c r="R831" s="222">
        <f>Q831*H831</f>
        <v>2.0000000000000001E-4</v>
      </c>
      <c r="S831" s="222">
        <v>0</v>
      </c>
      <c r="T831" s="221">
        <f>S831*H831</f>
        <v>0</v>
      </c>
      <c r="AR831" s="193" t="s">
        <v>115</v>
      </c>
      <c r="AT831" s="193" t="s">
        <v>110</v>
      </c>
      <c r="AU831" s="193" t="s">
        <v>42</v>
      </c>
      <c r="AY831" s="193" t="s">
        <v>108</v>
      </c>
      <c r="BE831" s="194">
        <f>IF(N831="základní",J831,0)</f>
        <v>0</v>
      </c>
      <c r="BF831" s="194">
        <f>IF(N831="snížená",J831,0)</f>
        <v>0</v>
      </c>
      <c r="BG831" s="194">
        <f>IF(N831="zákl. přenesená",J831,0)</f>
        <v>0</v>
      </c>
      <c r="BH831" s="194">
        <f>IF(N831="sníž. přenesená",J831,0)</f>
        <v>0</v>
      </c>
      <c r="BI831" s="194">
        <f>IF(N831="nulová",J831,0)</f>
        <v>0</v>
      </c>
      <c r="BJ831" s="193" t="s">
        <v>38</v>
      </c>
      <c r="BK831" s="194">
        <f>ROUND(I831*H831,2)</f>
        <v>0</v>
      </c>
      <c r="BL831" s="193" t="s">
        <v>115</v>
      </c>
      <c r="BM831" s="193" t="s">
        <v>939</v>
      </c>
    </row>
    <row r="832" spans="2:65" s="257" customFormat="1" x14ac:dyDescent="0.3">
      <c r="B832" s="262"/>
      <c r="D832" s="236" t="s">
        <v>117</v>
      </c>
      <c r="E832" s="258" t="s">
        <v>1</v>
      </c>
      <c r="F832" s="264" t="s">
        <v>118</v>
      </c>
      <c r="H832" s="258" t="s">
        <v>1</v>
      </c>
      <c r="I832" s="263"/>
      <c r="L832" s="262"/>
      <c r="M832" s="261"/>
      <c r="N832" s="260"/>
      <c r="O832" s="260"/>
      <c r="P832" s="260"/>
      <c r="Q832" s="260"/>
      <c r="R832" s="260"/>
      <c r="S832" s="260"/>
      <c r="T832" s="259"/>
      <c r="AT832" s="258" t="s">
        <v>117</v>
      </c>
      <c r="AU832" s="258" t="s">
        <v>42</v>
      </c>
      <c r="AV832" s="257" t="s">
        <v>38</v>
      </c>
      <c r="AW832" s="257" t="s">
        <v>19</v>
      </c>
      <c r="AX832" s="257" t="s">
        <v>37</v>
      </c>
      <c r="AY832" s="258" t="s">
        <v>108</v>
      </c>
    </row>
    <row r="833" spans="2:65" s="227" customFormat="1" x14ac:dyDescent="0.3">
      <c r="B833" s="232"/>
      <c r="D833" s="240" t="s">
        <v>117</v>
      </c>
      <c r="E833" s="239" t="s">
        <v>1</v>
      </c>
      <c r="F833" s="238" t="s">
        <v>940</v>
      </c>
      <c r="H833" s="237">
        <v>2.5</v>
      </c>
      <c r="I833" s="233"/>
      <c r="L833" s="232"/>
      <c r="M833" s="231"/>
      <c r="N833" s="230"/>
      <c r="O833" s="230"/>
      <c r="P833" s="230"/>
      <c r="Q833" s="230"/>
      <c r="R833" s="230"/>
      <c r="S833" s="230"/>
      <c r="T833" s="229"/>
      <c r="AT833" s="228" t="s">
        <v>117</v>
      </c>
      <c r="AU833" s="228" t="s">
        <v>42</v>
      </c>
      <c r="AV833" s="227" t="s">
        <v>42</v>
      </c>
      <c r="AW833" s="227" t="s">
        <v>19</v>
      </c>
      <c r="AX833" s="227" t="s">
        <v>37</v>
      </c>
      <c r="AY833" s="228" t="s">
        <v>108</v>
      </c>
    </row>
    <row r="834" spans="2:65" s="188" customFormat="1" ht="22.5" customHeight="1" x14ac:dyDescent="0.3">
      <c r="B834" s="207"/>
      <c r="C834" s="366" t="s">
        <v>965</v>
      </c>
      <c r="D834" s="366" t="s">
        <v>110</v>
      </c>
      <c r="E834" s="367" t="s">
        <v>942</v>
      </c>
      <c r="F834" s="368" t="s">
        <v>943</v>
      </c>
      <c r="G834" s="369" t="s">
        <v>113</v>
      </c>
      <c r="H834" s="370">
        <v>879.25599999999997</v>
      </c>
      <c r="I834" s="371"/>
      <c r="J834" s="371">
        <f>ROUND(I834*H834,2)</f>
        <v>0</v>
      </c>
      <c r="K834" s="368" t="s">
        <v>114</v>
      </c>
      <c r="L834" s="189"/>
      <c r="M834" s="199" t="s">
        <v>1</v>
      </c>
      <c r="N834" s="224" t="s">
        <v>26</v>
      </c>
      <c r="O834" s="223"/>
      <c r="P834" s="222">
        <f>O834*H834</f>
        <v>0</v>
      </c>
      <c r="Q834" s="222">
        <v>4.0000000000000003E-5</v>
      </c>
      <c r="R834" s="222">
        <f>Q834*H834</f>
        <v>3.5170239999999998E-2</v>
      </c>
      <c r="S834" s="222">
        <v>0</v>
      </c>
      <c r="T834" s="221">
        <f>S834*H834</f>
        <v>0</v>
      </c>
      <c r="AR834" s="193" t="s">
        <v>115</v>
      </c>
      <c r="AT834" s="193" t="s">
        <v>110</v>
      </c>
      <c r="AU834" s="193" t="s">
        <v>42</v>
      </c>
      <c r="AY834" s="193" t="s">
        <v>108</v>
      </c>
      <c r="BE834" s="194">
        <f>IF(N834="základní",J834,0)</f>
        <v>0</v>
      </c>
      <c r="BF834" s="194">
        <f>IF(N834="snížená",J834,0)</f>
        <v>0</v>
      </c>
      <c r="BG834" s="194">
        <f>IF(N834="zákl. přenesená",J834,0)</f>
        <v>0</v>
      </c>
      <c r="BH834" s="194">
        <f>IF(N834="sníž. přenesená",J834,0)</f>
        <v>0</v>
      </c>
      <c r="BI834" s="194">
        <f>IF(N834="nulová",J834,0)</f>
        <v>0</v>
      </c>
      <c r="BJ834" s="193" t="s">
        <v>38</v>
      </c>
      <c r="BK834" s="194">
        <f>ROUND(I834*H834,2)</f>
        <v>0</v>
      </c>
      <c r="BL834" s="193" t="s">
        <v>115</v>
      </c>
      <c r="BM834" s="193" t="s">
        <v>944</v>
      </c>
    </row>
    <row r="835" spans="2:65" s="227" customFormat="1" x14ac:dyDescent="0.3">
      <c r="B835" s="232"/>
      <c r="D835" s="236" t="s">
        <v>117</v>
      </c>
      <c r="E835" s="228" t="s">
        <v>1</v>
      </c>
      <c r="F835" s="235" t="s">
        <v>335</v>
      </c>
      <c r="H835" s="234">
        <v>168.84299999999999</v>
      </c>
      <c r="I835" s="233"/>
      <c r="L835" s="232"/>
      <c r="M835" s="231"/>
      <c r="N835" s="230"/>
      <c r="O835" s="230"/>
      <c r="P835" s="230"/>
      <c r="Q835" s="230"/>
      <c r="R835" s="230"/>
      <c r="S835" s="230"/>
      <c r="T835" s="229"/>
      <c r="AT835" s="228" t="s">
        <v>117</v>
      </c>
      <c r="AU835" s="228" t="s">
        <v>42</v>
      </c>
      <c r="AV835" s="227" t="s">
        <v>42</v>
      </c>
      <c r="AW835" s="227" t="s">
        <v>19</v>
      </c>
      <c r="AX835" s="227" t="s">
        <v>37</v>
      </c>
      <c r="AY835" s="228" t="s">
        <v>108</v>
      </c>
    </row>
    <row r="836" spans="2:65" s="227" customFormat="1" x14ac:dyDescent="0.3">
      <c r="B836" s="232"/>
      <c r="D836" s="236" t="s">
        <v>117</v>
      </c>
      <c r="E836" s="228" t="s">
        <v>1</v>
      </c>
      <c r="F836" s="235" t="s">
        <v>336</v>
      </c>
      <c r="H836" s="234">
        <v>162.613</v>
      </c>
      <c r="I836" s="233"/>
      <c r="L836" s="232"/>
      <c r="M836" s="231"/>
      <c r="N836" s="230"/>
      <c r="O836" s="230"/>
      <c r="P836" s="230"/>
      <c r="Q836" s="230"/>
      <c r="R836" s="230"/>
      <c r="S836" s="230"/>
      <c r="T836" s="229"/>
      <c r="AT836" s="228" t="s">
        <v>117</v>
      </c>
      <c r="AU836" s="228" t="s">
        <v>42</v>
      </c>
      <c r="AV836" s="227" t="s">
        <v>42</v>
      </c>
      <c r="AW836" s="227" t="s">
        <v>19</v>
      </c>
      <c r="AX836" s="227" t="s">
        <v>37</v>
      </c>
      <c r="AY836" s="228" t="s">
        <v>108</v>
      </c>
    </row>
    <row r="837" spans="2:65" s="227" customFormat="1" x14ac:dyDescent="0.3">
      <c r="B837" s="232"/>
      <c r="D837" s="236" t="s">
        <v>117</v>
      </c>
      <c r="E837" s="228" t="s">
        <v>1</v>
      </c>
      <c r="F837" s="235" t="s">
        <v>945</v>
      </c>
      <c r="H837" s="234">
        <v>106.4</v>
      </c>
      <c r="I837" s="233"/>
      <c r="L837" s="232"/>
      <c r="M837" s="231"/>
      <c r="N837" s="230"/>
      <c r="O837" s="230"/>
      <c r="P837" s="230"/>
      <c r="Q837" s="230"/>
      <c r="R837" s="230"/>
      <c r="S837" s="230"/>
      <c r="T837" s="229"/>
      <c r="AT837" s="228" t="s">
        <v>117</v>
      </c>
      <c r="AU837" s="228" t="s">
        <v>42</v>
      </c>
      <c r="AV837" s="227" t="s">
        <v>42</v>
      </c>
      <c r="AW837" s="227" t="s">
        <v>19</v>
      </c>
      <c r="AX837" s="227" t="s">
        <v>37</v>
      </c>
      <c r="AY837" s="228" t="s">
        <v>108</v>
      </c>
    </row>
    <row r="838" spans="2:65" s="227" customFormat="1" x14ac:dyDescent="0.3">
      <c r="B838" s="232"/>
      <c r="D838" s="240" t="s">
        <v>117</v>
      </c>
      <c r="E838" s="239" t="s">
        <v>1</v>
      </c>
      <c r="F838" s="238" t="s">
        <v>946</v>
      </c>
      <c r="H838" s="237">
        <v>441.4</v>
      </c>
      <c r="I838" s="233"/>
      <c r="L838" s="232"/>
      <c r="M838" s="231"/>
      <c r="N838" s="230"/>
      <c r="O838" s="230"/>
      <c r="P838" s="230"/>
      <c r="Q838" s="230"/>
      <c r="R838" s="230"/>
      <c r="S838" s="230"/>
      <c r="T838" s="229"/>
      <c r="AT838" s="228" t="s">
        <v>117</v>
      </c>
      <c r="AU838" s="228" t="s">
        <v>42</v>
      </c>
      <c r="AV838" s="227" t="s">
        <v>42</v>
      </c>
      <c r="AW838" s="227" t="s">
        <v>19</v>
      </c>
      <c r="AX838" s="227" t="s">
        <v>37</v>
      </c>
      <c r="AY838" s="228" t="s">
        <v>108</v>
      </c>
    </row>
    <row r="839" spans="2:65" s="188" customFormat="1" ht="22.5" customHeight="1" x14ac:dyDescent="0.3">
      <c r="B839" s="207"/>
      <c r="C839" s="206" t="s">
        <v>970</v>
      </c>
      <c r="D839" s="206" t="s">
        <v>110</v>
      </c>
      <c r="E839" s="205" t="s">
        <v>948</v>
      </c>
      <c r="F839" s="200" t="s">
        <v>949</v>
      </c>
      <c r="G839" s="204" t="s">
        <v>283</v>
      </c>
      <c r="H839" s="203">
        <v>1</v>
      </c>
      <c r="I839" s="202"/>
      <c r="J839" s="201">
        <f>ROUND(I839*H839,2)</f>
        <v>0</v>
      </c>
      <c r="K839" s="200" t="s">
        <v>1</v>
      </c>
      <c r="L839" s="189"/>
      <c r="M839" s="199" t="s">
        <v>1</v>
      </c>
      <c r="N839" s="224" t="s">
        <v>26</v>
      </c>
      <c r="O839" s="223"/>
      <c r="P839" s="222">
        <f>O839*H839</f>
        <v>0</v>
      </c>
      <c r="Q839" s="222">
        <v>1.0000000000000001E-5</v>
      </c>
      <c r="R839" s="222">
        <f>Q839*H839</f>
        <v>1.0000000000000001E-5</v>
      </c>
      <c r="S839" s="222">
        <v>0</v>
      </c>
      <c r="T839" s="221">
        <f>S839*H839</f>
        <v>0</v>
      </c>
      <c r="AR839" s="193" t="s">
        <v>115</v>
      </c>
      <c r="AT839" s="193" t="s">
        <v>110</v>
      </c>
      <c r="AU839" s="193" t="s">
        <v>42</v>
      </c>
      <c r="AY839" s="193" t="s">
        <v>108</v>
      </c>
      <c r="BE839" s="194">
        <f>IF(N839="základní",J839,0)</f>
        <v>0</v>
      </c>
      <c r="BF839" s="194">
        <f>IF(N839="snížená",J839,0)</f>
        <v>0</v>
      </c>
      <c r="BG839" s="194">
        <f>IF(N839="zákl. přenesená",J839,0)</f>
        <v>0</v>
      </c>
      <c r="BH839" s="194">
        <f>IF(N839="sníž. přenesená",J839,0)</f>
        <v>0</v>
      </c>
      <c r="BI839" s="194">
        <f>IF(N839="nulová",J839,0)</f>
        <v>0</v>
      </c>
      <c r="BJ839" s="193" t="s">
        <v>38</v>
      </c>
      <c r="BK839" s="194">
        <f>ROUND(I839*H839,2)</f>
        <v>0</v>
      </c>
      <c r="BL839" s="193" t="s">
        <v>115</v>
      </c>
      <c r="BM839" s="193" t="s">
        <v>950</v>
      </c>
    </row>
    <row r="840" spans="2:65" s="188" customFormat="1" ht="22.5" customHeight="1" x14ac:dyDescent="0.3">
      <c r="B840" s="207"/>
      <c r="C840" s="206" t="s">
        <v>975</v>
      </c>
      <c r="D840" s="206" t="s">
        <v>110</v>
      </c>
      <c r="E840" s="205" t="s">
        <v>952</v>
      </c>
      <c r="F840" s="200" t="s">
        <v>953</v>
      </c>
      <c r="G840" s="204" t="s">
        <v>254</v>
      </c>
      <c r="H840" s="203">
        <v>88</v>
      </c>
      <c r="I840" s="202"/>
      <c r="J840" s="201">
        <f>ROUND(I840*H840,2)</f>
        <v>0</v>
      </c>
      <c r="K840" s="200" t="s">
        <v>114</v>
      </c>
      <c r="L840" s="189"/>
      <c r="M840" s="199" t="s">
        <v>1</v>
      </c>
      <c r="N840" s="224" t="s">
        <v>26</v>
      </c>
      <c r="O840" s="223"/>
      <c r="P840" s="222">
        <f>O840*H840</f>
        <v>0</v>
      </c>
      <c r="Q840" s="222">
        <v>1.0000000000000001E-5</v>
      </c>
      <c r="R840" s="222">
        <f>Q840*H840</f>
        <v>8.8000000000000003E-4</v>
      </c>
      <c r="S840" s="222">
        <v>0</v>
      </c>
      <c r="T840" s="221">
        <f>S840*H840</f>
        <v>0</v>
      </c>
      <c r="AR840" s="193" t="s">
        <v>115</v>
      </c>
      <c r="AT840" s="193" t="s">
        <v>110</v>
      </c>
      <c r="AU840" s="193" t="s">
        <v>42</v>
      </c>
      <c r="AY840" s="193" t="s">
        <v>108</v>
      </c>
      <c r="BE840" s="194">
        <f>IF(N840="základní",J840,0)</f>
        <v>0</v>
      </c>
      <c r="BF840" s="194">
        <f>IF(N840="snížená",J840,0)</f>
        <v>0</v>
      </c>
      <c r="BG840" s="194">
        <f>IF(N840="zákl. přenesená",J840,0)</f>
        <v>0</v>
      </c>
      <c r="BH840" s="194">
        <f>IF(N840="sníž. přenesená",J840,0)</f>
        <v>0</v>
      </c>
      <c r="BI840" s="194">
        <f>IF(N840="nulová",J840,0)</f>
        <v>0</v>
      </c>
      <c r="BJ840" s="193" t="s">
        <v>38</v>
      </c>
      <c r="BK840" s="194">
        <f>ROUND(I840*H840,2)</f>
        <v>0</v>
      </c>
      <c r="BL840" s="193" t="s">
        <v>115</v>
      </c>
      <c r="BM840" s="193" t="s">
        <v>954</v>
      </c>
    </row>
    <row r="841" spans="2:65" s="227" customFormat="1" x14ac:dyDescent="0.3">
      <c r="B841" s="232"/>
      <c r="D841" s="236" t="s">
        <v>117</v>
      </c>
      <c r="E841" s="228" t="s">
        <v>1</v>
      </c>
      <c r="F841" s="235" t="s">
        <v>955</v>
      </c>
      <c r="H841" s="234">
        <v>88</v>
      </c>
      <c r="I841" s="233"/>
      <c r="L841" s="232"/>
      <c r="M841" s="231"/>
      <c r="N841" s="230"/>
      <c r="O841" s="230"/>
      <c r="P841" s="230"/>
      <c r="Q841" s="230"/>
      <c r="R841" s="230"/>
      <c r="S841" s="230"/>
      <c r="T841" s="229"/>
      <c r="AT841" s="228" t="s">
        <v>117</v>
      </c>
      <c r="AU841" s="228" t="s">
        <v>42</v>
      </c>
      <c r="AV841" s="227" t="s">
        <v>42</v>
      </c>
      <c r="AW841" s="227" t="s">
        <v>19</v>
      </c>
      <c r="AX841" s="227" t="s">
        <v>37</v>
      </c>
      <c r="AY841" s="228" t="s">
        <v>108</v>
      </c>
    </row>
    <row r="842" spans="2:65" s="208" customFormat="1" ht="29.85" customHeight="1" x14ac:dyDescent="0.3">
      <c r="B842" s="216"/>
      <c r="D842" s="220" t="s">
        <v>36</v>
      </c>
      <c r="E842" s="219" t="s">
        <v>882</v>
      </c>
      <c r="F842" s="219" t="s">
        <v>956</v>
      </c>
      <c r="I842" s="218"/>
      <c r="J842" s="217">
        <f>BK842</f>
        <v>0</v>
      </c>
      <c r="L842" s="216"/>
      <c r="M842" s="215"/>
      <c r="N842" s="213"/>
      <c r="O842" s="213"/>
      <c r="P842" s="214">
        <f>SUM(P843:P863)</f>
        <v>0</v>
      </c>
      <c r="Q842" s="213"/>
      <c r="R842" s="214">
        <f>SUM(R843:R863)</f>
        <v>5.9945279999999997E-2</v>
      </c>
      <c r="S842" s="213"/>
      <c r="T842" s="212">
        <f>SUM(T843:T863)</f>
        <v>0</v>
      </c>
      <c r="AR842" s="210" t="s">
        <v>38</v>
      </c>
      <c r="AT842" s="211" t="s">
        <v>36</v>
      </c>
      <c r="AU842" s="211" t="s">
        <v>38</v>
      </c>
      <c r="AY842" s="210" t="s">
        <v>108</v>
      </c>
      <c r="BK842" s="209">
        <f>SUM(BK843:BK863)</f>
        <v>0</v>
      </c>
    </row>
    <row r="843" spans="2:65" s="188" customFormat="1" ht="22.5" customHeight="1" x14ac:dyDescent="0.3">
      <c r="B843" s="207"/>
      <c r="C843" s="206" t="s">
        <v>979</v>
      </c>
      <c r="D843" s="206" t="s">
        <v>110</v>
      </c>
      <c r="E843" s="205" t="s">
        <v>958</v>
      </c>
      <c r="F843" s="200" t="s">
        <v>959</v>
      </c>
      <c r="G843" s="204" t="s">
        <v>113</v>
      </c>
      <c r="H843" s="203">
        <v>1012.32</v>
      </c>
      <c r="I843" s="202"/>
      <c r="J843" s="201">
        <f>ROUND(I843*H843,2)</f>
        <v>0</v>
      </c>
      <c r="K843" s="200" t="s">
        <v>114</v>
      </c>
      <c r="L843" s="189"/>
      <c r="M843" s="199" t="s">
        <v>1</v>
      </c>
      <c r="N843" s="224" t="s">
        <v>26</v>
      </c>
      <c r="O843" s="223"/>
      <c r="P843" s="222">
        <f>O843*H843</f>
        <v>0</v>
      </c>
      <c r="Q843" s="222">
        <v>0</v>
      </c>
      <c r="R843" s="222">
        <f>Q843*H843</f>
        <v>0</v>
      </c>
      <c r="S843" s="222">
        <v>0</v>
      </c>
      <c r="T843" s="221">
        <f>S843*H843</f>
        <v>0</v>
      </c>
      <c r="AR843" s="193" t="s">
        <v>115</v>
      </c>
      <c r="AT843" s="193" t="s">
        <v>110</v>
      </c>
      <c r="AU843" s="193" t="s">
        <v>42</v>
      </c>
      <c r="AY843" s="193" t="s">
        <v>108</v>
      </c>
      <c r="BE843" s="194">
        <f>IF(N843="základní",J843,0)</f>
        <v>0</v>
      </c>
      <c r="BF843" s="194">
        <f>IF(N843="snížená",J843,0)</f>
        <v>0</v>
      </c>
      <c r="BG843" s="194">
        <f>IF(N843="zákl. přenesená",J843,0)</f>
        <v>0</v>
      </c>
      <c r="BH843" s="194">
        <f>IF(N843="sníž. přenesená",J843,0)</f>
        <v>0</v>
      </c>
      <c r="BI843" s="194">
        <f>IF(N843="nulová",J843,0)</f>
        <v>0</v>
      </c>
      <c r="BJ843" s="193" t="s">
        <v>38</v>
      </c>
      <c r="BK843" s="194">
        <f>ROUND(I843*H843,2)</f>
        <v>0</v>
      </c>
      <c r="BL843" s="193" t="s">
        <v>115</v>
      </c>
      <c r="BM843" s="193" t="s">
        <v>960</v>
      </c>
    </row>
    <row r="844" spans="2:65" s="227" customFormat="1" x14ac:dyDescent="0.3">
      <c r="B844" s="232"/>
      <c r="D844" s="236" t="s">
        <v>117</v>
      </c>
      <c r="E844" s="228" t="s">
        <v>1</v>
      </c>
      <c r="F844" s="235" t="s">
        <v>961</v>
      </c>
      <c r="H844" s="234">
        <v>254.16</v>
      </c>
      <c r="I844" s="233"/>
      <c r="L844" s="232"/>
      <c r="M844" s="231"/>
      <c r="N844" s="230"/>
      <c r="O844" s="230"/>
      <c r="P844" s="230"/>
      <c r="Q844" s="230"/>
      <c r="R844" s="230"/>
      <c r="S844" s="230"/>
      <c r="T844" s="229"/>
      <c r="AT844" s="228" t="s">
        <v>117</v>
      </c>
      <c r="AU844" s="228" t="s">
        <v>42</v>
      </c>
      <c r="AV844" s="227" t="s">
        <v>42</v>
      </c>
      <c r="AW844" s="227" t="s">
        <v>19</v>
      </c>
      <c r="AX844" s="227" t="s">
        <v>37</v>
      </c>
      <c r="AY844" s="228" t="s">
        <v>108</v>
      </c>
    </row>
    <row r="845" spans="2:65" s="227" customFormat="1" x14ac:dyDescent="0.3">
      <c r="B845" s="232"/>
      <c r="D845" s="236" t="s">
        <v>117</v>
      </c>
      <c r="E845" s="228" t="s">
        <v>1</v>
      </c>
      <c r="F845" s="235" t="s">
        <v>962</v>
      </c>
      <c r="H845" s="234">
        <v>270</v>
      </c>
      <c r="I845" s="233"/>
      <c r="L845" s="232"/>
      <c r="M845" s="231"/>
      <c r="N845" s="230"/>
      <c r="O845" s="230"/>
      <c r="P845" s="230"/>
      <c r="Q845" s="230"/>
      <c r="R845" s="230"/>
      <c r="S845" s="230"/>
      <c r="T845" s="229"/>
      <c r="AT845" s="228" t="s">
        <v>117</v>
      </c>
      <c r="AU845" s="228" t="s">
        <v>42</v>
      </c>
      <c r="AV845" s="227" t="s">
        <v>42</v>
      </c>
      <c r="AW845" s="227" t="s">
        <v>19</v>
      </c>
      <c r="AX845" s="227" t="s">
        <v>37</v>
      </c>
      <c r="AY845" s="228" t="s">
        <v>108</v>
      </c>
    </row>
    <row r="846" spans="2:65" s="227" customFormat="1" x14ac:dyDescent="0.3">
      <c r="B846" s="232"/>
      <c r="D846" s="236" t="s">
        <v>117</v>
      </c>
      <c r="E846" s="228" t="s">
        <v>1</v>
      </c>
      <c r="F846" s="235" t="s">
        <v>963</v>
      </c>
      <c r="H846" s="234">
        <v>239.76</v>
      </c>
      <c r="I846" s="233"/>
      <c r="L846" s="232"/>
      <c r="M846" s="231"/>
      <c r="N846" s="230"/>
      <c r="O846" s="230"/>
      <c r="P846" s="230"/>
      <c r="Q846" s="230"/>
      <c r="R846" s="230"/>
      <c r="S846" s="230"/>
      <c r="T846" s="229"/>
      <c r="AT846" s="228" t="s">
        <v>117</v>
      </c>
      <c r="AU846" s="228" t="s">
        <v>42</v>
      </c>
      <c r="AV846" s="227" t="s">
        <v>42</v>
      </c>
      <c r="AW846" s="227" t="s">
        <v>19</v>
      </c>
      <c r="AX846" s="227" t="s">
        <v>37</v>
      </c>
      <c r="AY846" s="228" t="s">
        <v>108</v>
      </c>
    </row>
    <row r="847" spans="2:65" s="227" customFormat="1" x14ac:dyDescent="0.3">
      <c r="B847" s="232"/>
      <c r="D847" s="240" t="s">
        <v>117</v>
      </c>
      <c r="E847" s="239" t="s">
        <v>1</v>
      </c>
      <c r="F847" s="238" t="s">
        <v>964</v>
      </c>
      <c r="H847" s="237">
        <v>248.4</v>
      </c>
      <c r="I847" s="233"/>
      <c r="L847" s="232"/>
      <c r="M847" s="231"/>
      <c r="N847" s="230"/>
      <c r="O847" s="230"/>
      <c r="P847" s="230"/>
      <c r="Q847" s="230"/>
      <c r="R847" s="230"/>
      <c r="S847" s="230"/>
      <c r="T847" s="229"/>
      <c r="AT847" s="228" t="s">
        <v>117</v>
      </c>
      <c r="AU847" s="228" t="s">
        <v>42</v>
      </c>
      <c r="AV847" s="227" t="s">
        <v>42</v>
      </c>
      <c r="AW847" s="227" t="s">
        <v>19</v>
      </c>
      <c r="AX847" s="227" t="s">
        <v>37</v>
      </c>
      <c r="AY847" s="228" t="s">
        <v>108</v>
      </c>
    </row>
    <row r="848" spans="2:65" s="188" customFormat="1" ht="31.5" customHeight="1" x14ac:dyDescent="0.3">
      <c r="B848" s="207"/>
      <c r="C848" s="206" t="s">
        <v>983</v>
      </c>
      <c r="D848" s="206" t="s">
        <v>110</v>
      </c>
      <c r="E848" s="205" t="s">
        <v>966</v>
      </c>
      <c r="F848" s="200" t="s">
        <v>967</v>
      </c>
      <c r="G848" s="204" t="s">
        <v>113</v>
      </c>
      <c r="H848" s="203">
        <v>91108.800000000003</v>
      </c>
      <c r="I848" s="202"/>
      <c r="J848" s="201">
        <f>ROUND(I848*H848,2)</f>
        <v>0</v>
      </c>
      <c r="K848" s="200" t="s">
        <v>114</v>
      </c>
      <c r="L848" s="189"/>
      <c r="M848" s="199" t="s">
        <v>1</v>
      </c>
      <c r="N848" s="224" t="s">
        <v>26</v>
      </c>
      <c r="O848" s="223"/>
      <c r="P848" s="222">
        <f>O848*H848</f>
        <v>0</v>
      </c>
      <c r="Q848" s="222">
        <v>0</v>
      </c>
      <c r="R848" s="222">
        <f>Q848*H848</f>
        <v>0</v>
      </c>
      <c r="S848" s="222">
        <v>0</v>
      </c>
      <c r="T848" s="221">
        <f>S848*H848</f>
        <v>0</v>
      </c>
      <c r="AR848" s="193" t="s">
        <v>115</v>
      </c>
      <c r="AT848" s="193" t="s">
        <v>110</v>
      </c>
      <c r="AU848" s="193" t="s">
        <v>42</v>
      </c>
      <c r="AY848" s="193" t="s">
        <v>108</v>
      </c>
      <c r="BE848" s="194">
        <f>IF(N848="základní",J848,0)</f>
        <v>0</v>
      </c>
      <c r="BF848" s="194">
        <f>IF(N848="snížená",J848,0)</f>
        <v>0</v>
      </c>
      <c r="BG848" s="194">
        <f>IF(N848="zákl. přenesená",J848,0)</f>
        <v>0</v>
      </c>
      <c r="BH848" s="194">
        <f>IF(N848="sníž. přenesená",J848,0)</f>
        <v>0</v>
      </c>
      <c r="BI848" s="194">
        <f>IF(N848="nulová",J848,0)</f>
        <v>0</v>
      </c>
      <c r="BJ848" s="193" t="s">
        <v>38</v>
      </c>
      <c r="BK848" s="194">
        <f>ROUND(I848*H848,2)</f>
        <v>0</v>
      </c>
      <c r="BL848" s="193" t="s">
        <v>115</v>
      </c>
      <c r="BM848" s="193" t="s">
        <v>968</v>
      </c>
    </row>
    <row r="849" spans="2:65" s="227" customFormat="1" x14ac:dyDescent="0.3">
      <c r="B849" s="232"/>
      <c r="D849" s="240" t="s">
        <v>117</v>
      </c>
      <c r="E849" s="239" t="s">
        <v>1</v>
      </c>
      <c r="F849" s="238" t="s">
        <v>969</v>
      </c>
      <c r="H849" s="237">
        <v>91108.800000000003</v>
      </c>
      <c r="I849" s="233"/>
      <c r="L849" s="232"/>
      <c r="M849" s="231"/>
      <c r="N849" s="230"/>
      <c r="O849" s="230"/>
      <c r="P849" s="230"/>
      <c r="Q849" s="230"/>
      <c r="R849" s="230"/>
      <c r="S849" s="230"/>
      <c r="T849" s="229"/>
      <c r="AT849" s="228" t="s">
        <v>117</v>
      </c>
      <c r="AU849" s="228" t="s">
        <v>42</v>
      </c>
      <c r="AV849" s="227" t="s">
        <v>42</v>
      </c>
      <c r="AW849" s="227" t="s">
        <v>19</v>
      </c>
      <c r="AX849" s="227" t="s">
        <v>37</v>
      </c>
      <c r="AY849" s="228" t="s">
        <v>108</v>
      </c>
    </row>
    <row r="850" spans="2:65" s="188" customFormat="1" ht="22.5" customHeight="1" x14ac:dyDescent="0.3">
      <c r="B850" s="207"/>
      <c r="C850" s="206" t="s">
        <v>987</v>
      </c>
      <c r="D850" s="206" t="s">
        <v>110</v>
      </c>
      <c r="E850" s="205" t="s">
        <v>971</v>
      </c>
      <c r="F850" s="200" t="s">
        <v>972</v>
      </c>
      <c r="G850" s="204" t="s">
        <v>113</v>
      </c>
      <c r="H850" s="203">
        <v>1012.32</v>
      </c>
      <c r="I850" s="202"/>
      <c r="J850" s="201">
        <f>ROUND(I850*H850,2)</f>
        <v>0</v>
      </c>
      <c r="K850" s="200" t="s">
        <v>114</v>
      </c>
      <c r="L850" s="189"/>
      <c r="M850" s="199" t="s">
        <v>1</v>
      </c>
      <c r="N850" s="224" t="s">
        <v>26</v>
      </c>
      <c r="O850" s="223"/>
      <c r="P850" s="222">
        <f>O850*H850</f>
        <v>0</v>
      </c>
      <c r="Q850" s="222">
        <v>0</v>
      </c>
      <c r="R850" s="222">
        <f>Q850*H850</f>
        <v>0</v>
      </c>
      <c r="S850" s="222">
        <v>0</v>
      </c>
      <c r="T850" s="221">
        <f>S850*H850</f>
        <v>0</v>
      </c>
      <c r="AR850" s="193" t="s">
        <v>115</v>
      </c>
      <c r="AT850" s="193" t="s">
        <v>110</v>
      </c>
      <c r="AU850" s="193" t="s">
        <v>42</v>
      </c>
      <c r="AY850" s="193" t="s">
        <v>108</v>
      </c>
      <c r="BE850" s="194">
        <f>IF(N850="základní",J850,0)</f>
        <v>0</v>
      </c>
      <c r="BF850" s="194">
        <f>IF(N850="snížená",J850,0)</f>
        <v>0</v>
      </c>
      <c r="BG850" s="194">
        <f>IF(N850="zákl. přenesená",J850,0)</f>
        <v>0</v>
      </c>
      <c r="BH850" s="194">
        <f>IF(N850="sníž. přenesená",J850,0)</f>
        <v>0</v>
      </c>
      <c r="BI850" s="194">
        <f>IF(N850="nulová",J850,0)</f>
        <v>0</v>
      </c>
      <c r="BJ850" s="193" t="s">
        <v>38</v>
      </c>
      <c r="BK850" s="194">
        <f>ROUND(I850*H850,2)</f>
        <v>0</v>
      </c>
      <c r="BL850" s="193" t="s">
        <v>115</v>
      </c>
      <c r="BM850" s="193" t="s">
        <v>973</v>
      </c>
    </row>
    <row r="851" spans="2:65" s="227" customFormat="1" x14ac:dyDescent="0.3">
      <c r="B851" s="232"/>
      <c r="D851" s="240" t="s">
        <v>117</v>
      </c>
      <c r="E851" s="239" t="s">
        <v>1</v>
      </c>
      <c r="F851" s="238" t="s">
        <v>974</v>
      </c>
      <c r="H851" s="237">
        <v>1012.32</v>
      </c>
      <c r="I851" s="233"/>
      <c r="L851" s="232"/>
      <c r="M851" s="231"/>
      <c r="N851" s="230"/>
      <c r="O851" s="230"/>
      <c r="P851" s="230"/>
      <c r="Q851" s="230"/>
      <c r="R851" s="230"/>
      <c r="S851" s="230"/>
      <c r="T851" s="229"/>
      <c r="AT851" s="228" t="s">
        <v>117</v>
      </c>
      <c r="AU851" s="228" t="s">
        <v>42</v>
      </c>
      <c r="AV851" s="227" t="s">
        <v>42</v>
      </c>
      <c r="AW851" s="227" t="s">
        <v>19</v>
      </c>
      <c r="AX851" s="227" t="s">
        <v>37</v>
      </c>
      <c r="AY851" s="228" t="s">
        <v>108</v>
      </c>
    </row>
    <row r="852" spans="2:65" s="188" customFormat="1" ht="22.5" customHeight="1" x14ac:dyDescent="0.3">
      <c r="B852" s="207"/>
      <c r="C852" s="206" t="s">
        <v>992</v>
      </c>
      <c r="D852" s="206" t="s">
        <v>110</v>
      </c>
      <c r="E852" s="205" t="s">
        <v>976</v>
      </c>
      <c r="F852" s="200" t="s">
        <v>977</v>
      </c>
      <c r="G852" s="204" t="s">
        <v>113</v>
      </c>
      <c r="H852" s="203">
        <v>1012.32</v>
      </c>
      <c r="I852" s="202"/>
      <c r="J852" s="201">
        <f>ROUND(I852*H852,2)</f>
        <v>0</v>
      </c>
      <c r="K852" s="200" t="s">
        <v>114</v>
      </c>
      <c r="L852" s="189"/>
      <c r="M852" s="199" t="s">
        <v>1</v>
      </c>
      <c r="N852" s="224" t="s">
        <v>26</v>
      </c>
      <c r="O852" s="223"/>
      <c r="P852" s="222">
        <f>O852*H852</f>
        <v>0</v>
      </c>
      <c r="Q852" s="222">
        <v>0</v>
      </c>
      <c r="R852" s="222">
        <f>Q852*H852</f>
        <v>0</v>
      </c>
      <c r="S852" s="222">
        <v>0</v>
      </c>
      <c r="T852" s="221">
        <f>S852*H852</f>
        <v>0</v>
      </c>
      <c r="AR852" s="193" t="s">
        <v>115</v>
      </c>
      <c r="AT852" s="193" t="s">
        <v>110</v>
      </c>
      <c r="AU852" s="193" t="s">
        <v>42</v>
      </c>
      <c r="AY852" s="193" t="s">
        <v>108</v>
      </c>
      <c r="BE852" s="194">
        <f>IF(N852="základní",J852,0)</f>
        <v>0</v>
      </c>
      <c r="BF852" s="194">
        <f>IF(N852="snížená",J852,0)</f>
        <v>0</v>
      </c>
      <c r="BG852" s="194">
        <f>IF(N852="zákl. přenesená",J852,0)</f>
        <v>0</v>
      </c>
      <c r="BH852" s="194">
        <f>IF(N852="sníž. přenesená",J852,0)</f>
        <v>0</v>
      </c>
      <c r="BI852" s="194">
        <f>IF(N852="nulová",J852,0)</f>
        <v>0</v>
      </c>
      <c r="BJ852" s="193" t="s">
        <v>38</v>
      </c>
      <c r="BK852" s="194">
        <f>ROUND(I852*H852,2)</f>
        <v>0</v>
      </c>
      <c r="BL852" s="193" t="s">
        <v>115</v>
      </c>
      <c r="BM852" s="193" t="s">
        <v>978</v>
      </c>
    </row>
    <row r="853" spans="2:65" s="227" customFormat="1" x14ac:dyDescent="0.3">
      <c r="B853" s="232"/>
      <c r="D853" s="240" t="s">
        <v>117</v>
      </c>
      <c r="E853" s="239" t="s">
        <v>1</v>
      </c>
      <c r="F853" s="238" t="s">
        <v>974</v>
      </c>
      <c r="H853" s="237">
        <v>1012.32</v>
      </c>
      <c r="I853" s="233"/>
      <c r="L853" s="232"/>
      <c r="M853" s="231"/>
      <c r="N853" s="230"/>
      <c r="O853" s="230"/>
      <c r="P853" s="230"/>
      <c r="Q853" s="230"/>
      <c r="R853" s="230"/>
      <c r="S853" s="230"/>
      <c r="T853" s="229"/>
      <c r="AT853" s="228" t="s">
        <v>117</v>
      </c>
      <c r="AU853" s="228" t="s">
        <v>42</v>
      </c>
      <c r="AV853" s="227" t="s">
        <v>42</v>
      </c>
      <c r="AW853" s="227" t="s">
        <v>19</v>
      </c>
      <c r="AX853" s="227" t="s">
        <v>37</v>
      </c>
      <c r="AY853" s="228" t="s">
        <v>108</v>
      </c>
    </row>
    <row r="854" spans="2:65" s="188" customFormat="1" ht="22.5" customHeight="1" x14ac:dyDescent="0.3">
      <c r="B854" s="207"/>
      <c r="C854" s="206" t="s">
        <v>998</v>
      </c>
      <c r="D854" s="206" t="s">
        <v>110</v>
      </c>
      <c r="E854" s="205" t="s">
        <v>980</v>
      </c>
      <c r="F854" s="200" t="s">
        <v>981</v>
      </c>
      <c r="G854" s="204" t="s">
        <v>113</v>
      </c>
      <c r="H854" s="203">
        <v>91108.800000000003</v>
      </c>
      <c r="I854" s="202"/>
      <c r="J854" s="201">
        <f>ROUND(I854*H854,2)</f>
        <v>0</v>
      </c>
      <c r="K854" s="200" t="s">
        <v>114</v>
      </c>
      <c r="L854" s="189"/>
      <c r="M854" s="199" t="s">
        <v>1</v>
      </c>
      <c r="N854" s="224" t="s">
        <v>26</v>
      </c>
      <c r="O854" s="223"/>
      <c r="P854" s="222">
        <f>O854*H854</f>
        <v>0</v>
      </c>
      <c r="Q854" s="222">
        <v>0</v>
      </c>
      <c r="R854" s="222">
        <f>Q854*H854</f>
        <v>0</v>
      </c>
      <c r="S854" s="222">
        <v>0</v>
      </c>
      <c r="T854" s="221">
        <f>S854*H854</f>
        <v>0</v>
      </c>
      <c r="AR854" s="193" t="s">
        <v>115</v>
      </c>
      <c r="AT854" s="193" t="s">
        <v>110</v>
      </c>
      <c r="AU854" s="193" t="s">
        <v>42</v>
      </c>
      <c r="AY854" s="193" t="s">
        <v>108</v>
      </c>
      <c r="BE854" s="194">
        <f>IF(N854="základní",J854,0)</f>
        <v>0</v>
      </c>
      <c r="BF854" s="194">
        <f>IF(N854="snížená",J854,0)</f>
        <v>0</v>
      </c>
      <c r="BG854" s="194">
        <f>IF(N854="zákl. přenesená",J854,0)</f>
        <v>0</v>
      </c>
      <c r="BH854" s="194">
        <f>IF(N854="sníž. přenesená",J854,0)</f>
        <v>0</v>
      </c>
      <c r="BI854" s="194">
        <f>IF(N854="nulová",J854,0)</f>
        <v>0</v>
      </c>
      <c r="BJ854" s="193" t="s">
        <v>38</v>
      </c>
      <c r="BK854" s="194">
        <f>ROUND(I854*H854,2)</f>
        <v>0</v>
      </c>
      <c r="BL854" s="193" t="s">
        <v>115</v>
      </c>
      <c r="BM854" s="193" t="s">
        <v>982</v>
      </c>
    </row>
    <row r="855" spans="2:65" s="227" customFormat="1" x14ac:dyDescent="0.3">
      <c r="B855" s="232"/>
      <c r="D855" s="240" t="s">
        <v>117</v>
      </c>
      <c r="E855" s="239" t="s">
        <v>1</v>
      </c>
      <c r="F855" s="238" t="s">
        <v>969</v>
      </c>
      <c r="H855" s="237">
        <v>91108.800000000003</v>
      </c>
      <c r="I855" s="233"/>
      <c r="L855" s="232"/>
      <c r="M855" s="231"/>
      <c r="N855" s="230"/>
      <c r="O855" s="230"/>
      <c r="P855" s="230"/>
      <c r="Q855" s="230"/>
      <c r="R855" s="230"/>
      <c r="S855" s="230"/>
      <c r="T855" s="229"/>
      <c r="AT855" s="228" t="s">
        <v>117</v>
      </c>
      <c r="AU855" s="228" t="s">
        <v>42</v>
      </c>
      <c r="AV855" s="227" t="s">
        <v>42</v>
      </c>
      <c r="AW855" s="227" t="s">
        <v>19</v>
      </c>
      <c r="AX855" s="227" t="s">
        <v>37</v>
      </c>
      <c r="AY855" s="228" t="s">
        <v>108</v>
      </c>
    </row>
    <row r="856" spans="2:65" s="188" customFormat="1" ht="22.5" customHeight="1" x14ac:dyDescent="0.3">
      <c r="B856" s="207"/>
      <c r="C856" s="206" t="s">
        <v>1005</v>
      </c>
      <c r="D856" s="206" t="s">
        <v>110</v>
      </c>
      <c r="E856" s="205" t="s">
        <v>984</v>
      </c>
      <c r="F856" s="200" t="s">
        <v>985</v>
      </c>
      <c r="G856" s="204" t="s">
        <v>113</v>
      </c>
      <c r="H856" s="203">
        <v>1012.32</v>
      </c>
      <c r="I856" s="202"/>
      <c r="J856" s="201">
        <f>ROUND(I856*H856,2)</f>
        <v>0</v>
      </c>
      <c r="K856" s="200" t="s">
        <v>114</v>
      </c>
      <c r="L856" s="189"/>
      <c r="M856" s="199" t="s">
        <v>1</v>
      </c>
      <c r="N856" s="224" t="s">
        <v>26</v>
      </c>
      <c r="O856" s="223"/>
      <c r="P856" s="222">
        <f>O856*H856</f>
        <v>0</v>
      </c>
      <c r="Q856" s="222">
        <v>0</v>
      </c>
      <c r="R856" s="222">
        <f>Q856*H856</f>
        <v>0</v>
      </c>
      <c r="S856" s="222">
        <v>0</v>
      </c>
      <c r="T856" s="221">
        <f>S856*H856</f>
        <v>0</v>
      </c>
      <c r="AR856" s="193" t="s">
        <v>115</v>
      </c>
      <c r="AT856" s="193" t="s">
        <v>110</v>
      </c>
      <c r="AU856" s="193" t="s">
        <v>42</v>
      </c>
      <c r="AY856" s="193" t="s">
        <v>108</v>
      </c>
      <c r="BE856" s="194">
        <f>IF(N856="základní",J856,0)</f>
        <v>0</v>
      </c>
      <c r="BF856" s="194">
        <f>IF(N856="snížená",J856,0)</f>
        <v>0</v>
      </c>
      <c r="BG856" s="194">
        <f>IF(N856="zákl. přenesená",J856,0)</f>
        <v>0</v>
      </c>
      <c r="BH856" s="194">
        <f>IF(N856="sníž. přenesená",J856,0)</f>
        <v>0</v>
      </c>
      <c r="BI856" s="194">
        <f>IF(N856="nulová",J856,0)</f>
        <v>0</v>
      </c>
      <c r="BJ856" s="193" t="s">
        <v>38</v>
      </c>
      <c r="BK856" s="194">
        <f>ROUND(I856*H856,2)</f>
        <v>0</v>
      </c>
      <c r="BL856" s="193" t="s">
        <v>115</v>
      </c>
      <c r="BM856" s="193" t="s">
        <v>986</v>
      </c>
    </row>
    <row r="857" spans="2:65" s="227" customFormat="1" x14ac:dyDescent="0.3">
      <c r="B857" s="232"/>
      <c r="D857" s="240" t="s">
        <v>117</v>
      </c>
      <c r="E857" s="239" t="s">
        <v>1</v>
      </c>
      <c r="F857" s="238" t="s">
        <v>974</v>
      </c>
      <c r="H857" s="237">
        <v>1012.32</v>
      </c>
      <c r="I857" s="233"/>
      <c r="L857" s="232"/>
      <c r="M857" s="231"/>
      <c r="N857" s="230"/>
      <c r="O857" s="230"/>
      <c r="P857" s="230"/>
      <c r="Q857" s="230"/>
      <c r="R857" s="230"/>
      <c r="S857" s="230"/>
      <c r="T857" s="229"/>
      <c r="AT857" s="228" t="s">
        <v>117</v>
      </c>
      <c r="AU857" s="228" t="s">
        <v>42</v>
      </c>
      <c r="AV857" s="227" t="s">
        <v>42</v>
      </c>
      <c r="AW857" s="227" t="s">
        <v>19</v>
      </c>
      <c r="AX857" s="227" t="s">
        <v>37</v>
      </c>
      <c r="AY857" s="228" t="s">
        <v>108</v>
      </c>
    </row>
    <row r="858" spans="2:65" s="188" customFormat="1" ht="31.5" customHeight="1" x14ac:dyDescent="0.3">
      <c r="B858" s="207"/>
      <c r="C858" s="206" t="s">
        <v>1010</v>
      </c>
      <c r="D858" s="206" t="s">
        <v>110</v>
      </c>
      <c r="E858" s="205" t="s">
        <v>988</v>
      </c>
      <c r="F858" s="200" t="s">
        <v>989</v>
      </c>
      <c r="G858" s="204" t="s">
        <v>113</v>
      </c>
      <c r="H858" s="203">
        <v>437.85599999999999</v>
      </c>
      <c r="I858" s="202"/>
      <c r="J858" s="201">
        <f>ROUND(I858*H858,2)</f>
        <v>0</v>
      </c>
      <c r="K858" s="200" t="s">
        <v>114</v>
      </c>
      <c r="L858" s="189"/>
      <c r="M858" s="199" t="s">
        <v>1</v>
      </c>
      <c r="N858" s="224" t="s">
        <v>26</v>
      </c>
      <c r="O858" s="223"/>
      <c r="P858" s="222">
        <f>O858*H858</f>
        <v>0</v>
      </c>
      <c r="Q858" s="222">
        <v>1.2999999999999999E-4</v>
      </c>
      <c r="R858" s="222">
        <f>Q858*H858</f>
        <v>5.6921279999999998E-2</v>
      </c>
      <c r="S858" s="222">
        <v>0</v>
      </c>
      <c r="T858" s="221">
        <f>S858*H858</f>
        <v>0</v>
      </c>
      <c r="AR858" s="193" t="s">
        <v>115</v>
      </c>
      <c r="AT858" s="193" t="s">
        <v>110</v>
      </c>
      <c r="AU858" s="193" t="s">
        <v>42</v>
      </c>
      <c r="AY858" s="193" t="s">
        <v>108</v>
      </c>
      <c r="BE858" s="194">
        <f>IF(N858="základní",J858,0)</f>
        <v>0</v>
      </c>
      <c r="BF858" s="194">
        <f>IF(N858="snížená",J858,0)</f>
        <v>0</v>
      </c>
      <c r="BG858" s="194">
        <f>IF(N858="zákl. přenesená",J858,0)</f>
        <v>0</v>
      </c>
      <c r="BH858" s="194">
        <f>IF(N858="sníž. přenesená",J858,0)</f>
        <v>0</v>
      </c>
      <c r="BI858" s="194">
        <f>IF(N858="nulová",J858,0)</f>
        <v>0</v>
      </c>
      <c r="BJ858" s="193" t="s">
        <v>38</v>
      </c>
      <c r="BK858" s="194">
        <f>ROUND(I858*H858,2)</f>
        <v>0</v>
      </c>
      <c r="BL858" s="193" t="s">
        <v>115</v>
      </c>
      <c r="BM858" s="193" t="s">
        <v>990</v>
      </c>
    </row>
    <row r="859" spans="2:65" s="227" customFormat="1" x14ac:dyDescent="0.3">
      <c r="B859" s="232"/>
      <c r="D859" s="236" t="s">
        <v>117</v>
      </c>
      <c r="E859" s="228" t="s">
        <v>1</v>
      </c>
      <c r="F859" s="235" t="s">
        <v>991</v>
      </c>
      <c r="H859" s="234">
        <v>106.4</v>
      </c>
      <c r="I859" s="233"/>
      <c r="L859" s="232"/>
      <c r="M859" s="231"/>
      <c r="N859" s="230"/>
      <c r="O859" s="230"/>
      <c r="P859" s="230"/>
      <c r="Q859" s="230"/>
      <c r="R859" s="230"/>
      <c r="S859" s="230"/>
      <c r="T859" s="229"/>
      <c r="AT859" s="228" t="s">
        <v>117</v>
      </c>
      <c r="AU859" s="228" t="s">
        <v>42</v>
      </c>
      <c r="AV859" s="227" t="s">
        <v>42</v>
      </c>
      <c r="AW859" s="227" t="s">
        <v>19</v>
      </c>
      <c r="AX859" s="227" t="s">
        <v>37</v>
      </c>
      <c r="AY859" s="228" t="s">
        <v>108</v>
      </c>
    </row>
    <row r="860" spans="2:65" s="227" customFormat="1" x14ac:dyDescent="0.3">
      <c r="B860" s="232"/>
      <c r="D860" s="236" t="s">
        <v>117</v>
      </c>
      <c r="E860" s="228" t="s">
        <v>1</v>
      </c>
      <c r="F860" s="235" t="s">
        <v>335</v>
      </c>
      <c r="H860" s="234">
        <v>168.84299999999999</v>
      </c>
      <c r="I860" s="233"/>
      <c r="L860" s="232"/>
      <c r="M860" s="231"/>
      <c r="N860" s="230"/>
      <c r="O860" s="230"/>
      <c r="P860" s="230"/>
      <c r="Q860" s="230"/>
      <c r="R860" s="230"/>
      <c r="S860" s="230"/>
      <c r="T860" s="229"/>
      <c r="AT860" s="228" t="s">
        <v>117</v>
      </c>
      <c r="AU860" s="228" t="s">
        <v>42</v>
      </c>
      <c r="AV860" s="227" t="s">
        <v>42</v>
      </c>
      <c r="AW860" s="227" t="s">
        <v>19</v>
      </c>
      <c r="AX860" s="227" t="s">
        <v>37</v>
      </c>
      <c r="AY860" s="228" t="s">
        <v>108</v>
      </c>
    </row>
    <row r="861" spans="2:65" s="227" customFormat="1" x14ac:dyDescent="0.3">
      <c r="B861" s="232"/>
      <c r="D861" s="240" t="s">
        <v>117</v>
      </c>
      <c r="E861" s="239" t="s">
        <v>1</v>
      </c>
      <c r="F861" s="238" t="s">
        <v>336</v>
      </c>
      <c r="H861" s="237">
        <v>162.613</v>
      </c>
      <c r="I861" s="233"/>
      <c r="L861" s="232"/>
      <c r="M861" s="231"/>
      <c r="N861" s="230"/>
      <c r="O861" s="230"/>
      <c r="P861" s="230"/>
      <c r="Q861" s="230"/>
      <c r="R861" s="230"/>
      <c r="S861" s="230"/>
      <c r="T861" s="229"/>
      <c r="AT861" s="228" t="s">
        <v>117</v>
      </c>
      <c r="AU861" s="228" t="s">
        <v>42</v>
      </c>
      <c r="AV861" s="227" t="s">
        <v>42</v>
      </c>
      <c r="AW861" s="227" t="s">
        <v>19</v>
      </c>
      <c r="AX861" s="227" t="s">
        <v>37</v>
      </c>
      <c r="AY861" s="228" t="s">
        <v>108</v>
      </c>
    </row>
    <row r="862" spans="2:65" s="188" customFormat="1" ht="31.5" customHeight="1" x14ac:dyDescent="0.3">
      <c r="B862" s="207"/>
      <c r="C862" s="206" t="s">
        <v>1014</v>
      </c>
      <c r="D862" s="206" t="s">
        <v>110</v>
      </c>
      <c r="E862" s="205" t="s">
        <v>993</v>
      </c>
      <c r="F862" s="200" t="s">
        <v>994</v>
      </c>
      <c r="G862" s="204" t="s">
        <v>113</v>
      </c>
      <c r="H862" s="203">
        <v>14.4</v>
      </c>
      <c r="I862" s="202"/>
      <c r="J862" s="201">
        <f>ROUND(I862*H862,2)</f>
        <v>0</v>
      </c>
      <c r="K862" s="200" t="s">
        <v>114</v>
      </c>
      <c r="L862" s="189"/>
      <c r="M862" s="199" t="s">
        <v>1</v>
      </c>
      <c r="N862" s="224" t="s">
        <v>26</v>
      </c>
      <c r="O862" s="223"/>
      <c r="P862" s="222">
        <f>O862*H862</f>
        <v>0</v>
      </c>
      <c r="Q862" s="222">
        <v>2.1000000000000001E-4</v>
      </c>
      <c r="R862" s="222">
        <f>Q862*H862</f>
        <v>3.0240000000000002E-3</v>
      </c>
      <c r="S862" s="222">
        <v>0</v>
      </c>
      <c r="T862" s="221">
        <f>S862*H862</f>
        <v>0</v>
      </c>
      <c r="AR862" s="193" t="s">
        <v>115</v>
      </c>
      <c r="AT862" s="193" t="s">
        <v>110</v>
      </c>
      <c r="AU862" s="193" t="s">
        <v>42</v>
      </c>
      <c r="AY862" s="193" t="s">
        <v>108</v>
      </c>
      <c r="BE862" s="194">
        <f>IF(N862="základní",J862,0)</f>
        <v>0</v>
      </c>
      <c r="BF862" s="194">
        <f>IF(N862="snížená",J862,0)</f>
        <v>0</v>
      </c>
      <c r="BG862" s="194">
        <f>IF(N862="zákl. přenesená",J862,0)</f>
        <v>0</v>
      </c>
      <c r="BH862" s="194">
        <f>IF(N862="sníž. přenesená",J862,0)</f>
        <v>0</v>
      </c>
      <c r="BI862" s="194">
        <f>IF(N862="nulová",J862,0)</f>
        <v>0</v>
      </c>
      <c r="BJ862" s="193" t="s">
        <v>38</v>
      </c>
      <c r="BK862" s="194">
        <f>ROUND(I862*H862,2)</f>
        <v>0</v>
      </c>
      <c r="BL862" s="193" t="s">
        <v>115</v>
      </c>
      <c r="BM862" s="193" t="s">
        <v>995</v>
      </c>
    </row>
    <row r="863" spans="2:65" s="227" customFormat="1" x14ac:dyDescent="0.3">
      <c r="B863" s="232"/>
      <c r="D863" s="236" t="s">
        <v>117</v>
      </c>
      <c r="E863" s="228" t="s">
        <v>1</v>
      </c>
      <c r="F863" s="235" t="s">
        <v>996</v>
      </c>
      <c r="H863" s="234">
        <v>14.4</v>
      </c>
      <c r="I863" s="233"/>
      <c r="L863" s="232"/>
      <c r="M863" s="231"/>
      <c r="N863" s="230"/>
      <c r="O863" s="230"/>
      <c r="P863" s="230"/>
      <c r="Q863" s="230"/>
      <c r="R863" s="230"/>
      <c r="S863" s="230"/>
      <c r="T863" s="229"/>
      <c r="AT863" s="228" t="s">
        <v>117</v>
      </c>
      <c r="AU863" s="228" t="s">
        <v>42</v>
      </c>
      <c r="AV863" s="227" t="s">
        <v>42</v>
      </c>
      <c r="AW863" s="227" t="s">
        <v>19</v>
      </c>
      <c r="AX863" s="227" t="s">
        <v>37</v>
      </c>
      <c r="AY863" s="228" t="s">
        <v>108</v>
      </c>
    </row>
    <row r="864" spans="2:65" s="208" customFormat="1" ht="29.85" customHeight="1" x14ac:dyDescent="0.3">
      <c r="B864" s="216"/>
      <c r="D864" s="220" t="s">
        <v>36</v>
      </c>
      <c r="E864" s="219" t="s">
        <v>891</v>
      </c>
      <c r="F864" s="219" t="s">
        <v>997</v>
      </c>
      <c r="I864" s="218"/>
      <c r="J864" s="217">
        <f>BK864</f>
        <v>0</v>
      </c>
      <c r="L864" s="216"/>
      <c r="M864" s="215"/>
      <c r="N864" s="213"/>
      <c r="O864" s="213"/>
      <c r="P864" s="214">
        <f>SUM(P865:P958)</f>
        <v>0</v>
      </c>
      <c r="Q864" s="213"/>
      <c r="R864" s="214">
        <f>SUM(R865:R958)</f>
        <v>0</v>
      </c>
      <c r="S864" s="213"/>
      <c r="T864" s="212">
        <f>SUM(T865:T958)</f>
        <v>134.06117699999996</v>
      </c>
      <c r="AR864" s="210" t="s">
        <v>38</v>
      </c>
      <c r="AT864" s="211" t="s">
        <v>36</v>
      </c>
      <c r="AU864" s="211" t="s">
        <v>38</v>
      </c>
      <c r="AY864" s="210" t="s">
        <v>108</v>
      </c>
      <c r="BK864" s="209">
        <f>SUM(BK865:BK958)</f>
        <v>0</v>
      </c>
    </row>
    <row r="865" spans="2:65" s="188" customFormat="1" ht="31.5" customHeight="1" x14ac:dyDescent="0.3">
      <c r="B865" s="207"/>
      <c r="C865" s="206" t="s">
        <v>1019</v>
      </c>
      <c r="D865" s="206" t="s">
        <v>110</v>
      </c>
      <c r="E865" s="205" t="s">
        <v>2414</v>
      </c>
      <c r="F865" s="200" t="s">
        <v>2415</v>
      </c>
      <c r="G865" s="204" t="s">
        <v>141</v>
      </c>
      <c r="H865" s="203">
        <v>0.6</v>
      </c>
      <c r="I865" s="202"/>
      <c r="J865" s="201">
        <f>ROUND(I865*H865,2)</f>
        <v>0</v>
      </c>
      <c r="K865" s="200" t="s">
        <v>166</v>
      </c>
      <c r="L865" s="189"/>
      <c r="M865" s="199" t="s">
        <v>1</v>
      </c>
      <c r="N865" s="224" t="s">
        <v>26</v>
      </c>
      <c r="O865" s="223"/>
      <c r="P865" s="222">
        <f>O865*H865</f>
        <v>0</v>
      </c>
      <c r="Q865" s="222">
        <v>0</v>
      </c>
      <c r="R865" s="222">
        <f>Q865*H865</f>
        <v>0</v>
      </c>
      <c r="S865" s="222">
        <v>2.2000000000000002</v>
      </c>
      <c r="T865" s="221">
        <f>S865*H865</f>
        <v>1.32</v>
      </c>
      <c r="AR865" s="193" t="s">
        <v>115</v>
      </c>
      <c r="AT865" s="193" t="s">
        <v>110</v>
      </c>
      <c r="AU865" s="193" t="s">
        <v>42</v>
      </c>
      <c r="AY865" s="193" t="s">
        <v>108</v>
      </c>
      <c r="BE865" s="194">
        <f>IF(N865="základní",J865,0)</f>
        <v>0</v>
      </c>
      <c r="BF865" s="194">
        <f>IF(N865="snížená",J865,0)</f>
        <v>0</v>
      </c>
      <c r="BG865" s="194">
        <f>IF(N865="zákl. přenesená",J865,0)</f>
        <v>0</v>
      </c>
      <c r="BH865" s="194">
        <f>IF(N865="sníž. přenesená",J865,0)</f>
        <v>0</v>
      </c>
      <c r="BI865" s="194">
        <f>IF(N865="nulová",J865,0)</f>
        <v>0</v>
      </c>
      <c r="BJ865" s="193" t="s">
        <v>38</v>
      </c>
      <c r="BK865" s="194">
        <f>ROUND(I865*H865,2)</f>
        <v>0</v>
      </c>
      <c r="BL865" s="193" t="s">
        <v>115</v>
      </c>
      <c r="BM865" s="193" t="s">
        <v>2416</v>
      </c>
    </row>
    <row r="866" spans="2:65" s="227" customFormat="1" x14ac:dyDescent="0.3">
      <c r="B866" s="232"/>
      <c r="D866" s="240" t="s">
        <v>117</v>
      </c>
      <c r="E866" s="239" t="s">
        <v>1</v>
      </c>
      <c r="F866" s="238" t="s">
        <v>2417</v>
      </c>
      <c r="H866" s="237">
        <v>0.6</v>
      </c>
      <c r="I866" s="233"/>
      <c r="L866" s="232"/>
      <c r="M866" s="231"/>
      <c r="N866" s="230"/>
      <c r="O866" s="230"/>
      <c r="P866" s="230"/>
      <c r="Q866" s="230"/>
      <c r="R866" s="230"/>
      <c r="S866" s="230"/>
      <c r="T866" s="229"/>
      <c r="AT866" s="228" t="s">
        <v>117</v>
      </c>
      <c r="AU866" s="228" t="s">
        <v>42</v>
      </c>
      <c r="AV866" s="227" t="s">
        <v>42</v>
      </c>
      <c r="AW866" s="227" t="s">
        <v>19</v>
      </c>
      <c r="AX866" s="227" t="s">
        <v>37</v>
      </c>
      <c r="AY866" s="228" t="s">
        <v>108</v>
      </c>
    </row>
    <row r="867" spans="2:65" s="188" customFormat="1" ht="31.5" customHeight="1" x14ac:dyDescent="0.3">
      <c r="B867" s="207"/>
      <c r="C867" s="206" t="s">
        <v>1025</v>
      </c>
      <c r="D867" s="206" t="s">
        <v>110</v>
      </c>
      <c r="E867" s="205" t="s">
        <v>999</v>
      </c>
      <c r="F867" s="200" t="s">
        <v>1000</v>
      </c>
      <c r="G867" s="204" t="s">
        <v>141</v>
      </c>
      <c r="H867" s="203">
        <v>0.85</v>
      </c>
      <c r="I867" s="202"/>
      <c r="J867" s="201">
        <f>ROUND(I867*H867,2)</f>
        <v>0</v>
      </c>
      <c r="K867" s="200" t="s">
        <v>114</v>
      </c>
      <c r="L867" s="189"/>
      <c r="M867" s="199" t="s">
        <v>1</v>
      </c>
      <c r="N867" s="224" t="s">
        <v>26</v>
      </c>
      <c r="O867" s="223"/>
      <c r="P867" s="222">
        <f>O867*H867</f>
        <v>0</v>
      </c>
      <c r="Q867" s="222">
        <v>0</v>
      </c>
      <c r="R867" s="222">
        <f>Q867*H867</f>
        <v>0</v>
      </c>
      <c r="S867" s="222">
        <v>2.2000000000000002</v>
      </c>
      <c r="T867" s="221">
        <f>S867*H867</f>
        <v>1.87</v>
      </c>
      <c r="AR867" s="193" t="s">
        <v>115</v>
      </c>
      <c r="AT867" s="193" t="s">
        <v>110</v>
      </c>
      <c r="AU867" s="193" t="s">
        <v>42</v>
      </c>
      <c r="AY867" s="193" t="s">
        <v>108</v>
      </c>
      <c r="BE867" s="194">
        <f>IF(N867="základní",J867,0)</f>
        <v>0</v>
      </c>
      <c r="BF867" s="194">
        <f>IF(N867="snížená",J867,0)</f>
        <v>0</v>
      </c>
      <c r="BG867" s="194">
        <f>IF(N867="zákl. přenesená",J867,0)</f>
        <v>0</v>
      </c>
      <c r="BH867" s="194">
        <f>IF(N867="sníž. přenesená",J867,0)</f>
        <v>0</v>
      </c>
      <c r="BI867" s="194">
        <f>IF(N867="nulová",J867,0)</f>
        <v>0</v>
      </c>
      <c r="BJ867" s="193" t="s">
        <v>38</v>
      </c>
      <c r="BK867" s="194">
        <f>ROUND(I867*H867,2)</f>
        <v>0</v>
      </c>
      <c r="BL867" s="193" t="s">
        <v>115</v>
      </c>
      <c r="BM867" s="193" t="s">
        <v>1001</v>
      </c>
    </row>
    <row r="868" spans="2:65" s="257" customFormat="1" x14ac:dyDescent="0.3">
      <c r="B868" s="262"/>
      <c r="D868" s="236" t="s">
        <v>117</v>
      </c>
      <c r="E868" s="258" t="s">
        <v>1</v>
      </c>
      <c r="F868" s="264" t="s">
        <v>332</v>
      </c>
      <c r="H868" s="258" t="s">
        <v>1</v>
      </c>
      <c r="I868" s="263"/>
      <c r="L868" s="262"/>
      <c r="M868" s="261"/>
      <c r="N868" s="260"/>
      <c r="O868" s="260"/>
      <c r="P868" s="260"/>
      <c r="Q868" s="260"/>
      <c r="R868" s="260"/>
      <c r="S868" s="260"/>
      <c r="T868" s="259"/>
      <c r="AT868" s="258" t="s">
        <v>117</v>
      </c>
      <c r="AU868" s="258" t="s">
        <v>42</v>
      </c>
      <c r="AV868" s="257" t="s">
        <v>38</v>
      </c>
      <c r="AW868" s="257" t="s">
        <v>19</v>
      </c>
      <c r="AX868" s="257" t="s">
        <v>37</v>
      </c>
      <c r="AY868" s="258" t="s">
        <v>108</v>
      </c>
    </row>
    <row r="869" spans="2:65" s="227" customFormat="1" x14ac:dyDescent="0.3">
      <c r="B869" s="232"/>
      <c r="D869" s="236" t="s">
        <v>117</v>
      </c>
      <c r="E869" s="228" t="s">
        <v>1</v>
      </c>
      <c r="F869" s="235" t="s">
        <v>1002</v>
      </c>
      <c r="H869" s="234">
        <v>0.214</v>
      </c>
      <c r="I869" s="233"/>
      <c r="L869" s="232"/>
      <c r="M869" s="231"/>
      <c r="N869" s="230"/>
      <c r="O869" s="230"/>
      <c r="P869" s="230"/>
      <c r="Q869" s="230"/>
      <c r="R869" s="230"/>
      <c r="S869" s="230"/>
      <c r="T869" s="229"/>
      <c r="AT869" s="228" t="s">
        <v>117</v>
      </c>
      <c r="AU869" s="228" t="s">
        <v>42</v>
      </c>
      <c r="AV869" s="227" t="s">
        <v>42</v>
      </c>
      <c r="AW869" s="227" t="s">
        <v>19</v>
      </c>
      <c r="AX869" s="227" t="s">
        <v>37</v>
      </c>
      <c r="AY869" s="228" t="s">
        <v>108</v>
      </c>
    </row>
    <row r="870" spans="2:65" s="227" customFormat="1" x14ac:dyDescent="0.3">
      <c r="B870" s="232"/>
      <c r="D870" s="236" t="s">
        <v>117</v>
      </c>
      <c r="E870" s="228" t="s">
        <v>1</v>
      </c>
      <c r="F870" s="235" t="s">
        <v>1003</v>
      </c>
      <c r="H870" s="234">
        <v>0.214</v>
      </c>
      <c r="I870" s="233"/>
      <c r="L870" s="232"/>
      <c r="M870" s="231"/>
      <c r="N870" s="230"/>
      <c r="O870" s="230"/>
      <c r="P870" s="230"/>
      <c r="Q870" s="230"/>
      <c r="R870" s="230"/>
      <c r="S870" s="230"/>
      <c r="T870" s="229"/>
      <c r="AT870" s="228" t="s">
        <v>117</v>
      </c>
      <c r="AU870" s="228" t="s">
        <v>42</v>
      </c>
      <c r="AV870" s="227" t="s">
        <v>42</v>
      </c>
      <c r="AW870" s="227" t="s">
        <v>19</v>
      </c>
      <c r="AX870" s="227" t="s">
        <v>37</v>
      </c>
      <c r="AY870" s="228" t="s">
        <v>108</v>
      </c>
    </row>
    <row r="871" spans="2:65" s="227" customFormat="1" x14ac:dyDescent="0.3">
      <c r="B871" s="232"/>
      <c r="D871" s="240" t="s">
        <v>117</v>
      </c>
      <c r="E871" s="239" t="s">
        <v>1</v>
      </c>
      <c r="F871" s="238" t="s">
        <v>1004</v>
      </c>
      <c r="H871" s="237">
        <v>0.42199999999999999</v>
      </c>
      <c r="I871" s="233"/>
      <c r="L871" s="232"/>
      <c r="M871" s="231"/>
      <c r="N871" s="230"/>
      <c r="O871" s="230"/>
      <c r="P871" s="230"/>
      <c r="Q871" s="230"/>
      <c r="R871" s="230"/>
      <c r="S871" s="230"/>
      <c r="T871" s="229"/>
      <c r="AT871" s="228" t="s">
        <v>117</v>
      </c>
      <c r="AU871" s="228" t="s">
        <v>42</v>
      </c>
      <c r="AV871" s="227" t="s">
        <v>42</v>
      </c>
      <c r="AW871" s="227" t="s">
        <v>19</v>
      </c>
      <c r="AX871" s="227" t="s">
        <v>37</v>
      </c>
      <c r="AY871" s="228" t="s">
        <v>108</v>
      </c>
    </row>
    <row r="872" spans="2:65" s="188" customFormat="1" ht="31.5" customHeight="1" x14ac:dyDescent="0.3">
      <c r="B872" s="207"/>
      <c r="C872" s="206" t="s">
        <v>1030</v>
      </c>
      <c r="D872" s="206" t="s">
        <v>110</v>
      </c>
      <c r="E872" s="205" t="s">
        <v>1006</v>
      </c>
      <c r="F872" s="200" t="s">
        <v>1007</v>
      </c>
      <c r="G872" s="204" t="s">
        <v>141</v>
      </c>
      <c r="H872" s="203">
        <v>22.07</v>
      </c>
      <c r="I872" s="202"/>
      <c r="J872" s="201">
        <f>ROUND(I872*H872,2)</f>
        <v>0</v>
      </c>
      <c r="K872" s="200" t="s">
        <v>114</v>
      </c>
      <c r="L872" s="189"/>
      <c r="M872" s="199" t="s">
        <v>1</v>
      </c>
      <c r="N872" s="224" t="s">
        <v>26</v>
      </c>
      <c r="O872" s="223"/>
      <c r="P872" s="222">
        <f>O872*H872</f>
        <v>0</v>
      </c>
      <c r="Q872" s="222">
        <v>0</v>
      </c>
      <c r="R872" s="222">
        <f>Q872*H872</f>
        <v>0</v>
      </c>
      <c r="S872" s="222">
        <v>2.2000000000000002</v>
      </c>
      <c r="T872" s="221">
        <f>S872*H872</f>
        <v>48.554000000000002</v>
      </c>
      <c r="AR872" s="193" t="s">
        <v>115</v>
      </c>
      <c r="AT872" s="193" t="s">
        <v>110</v>
      </c>
      <c r="AU872" s="193" t="s">
        <v>42</v>
      </c>
      <c r="AY872" s="193" t="s">
        <v>108</v>
      </c>
      <c r="BE872" s="194">
        <f>IF(N872="základní",J872,0)</f>
        <v>0</v>
      </c>
      <c r="BF872" s="194">
        <f>IF(N872="snížená",J872,0)</f>
        <v>0</v>
      </c>
      <c r="BG872" s="194">
        <f>IF(N872="zákl. přenesená",J872,0)</f>
        <v>0</v>
      </c>
      <c r="BH872" s="194">
        <f>IF(N872="sníž. přenesená",J872,0)</f>
        <v>0</v>
      </c>
      <c r="BI872" s="194">
        <f>IF(N872="nulová",J872,0)</f>
        <v>0</v>
      </c>
      <c r="BJ872" s="193" t="s">
        <v>38</v>
      </c>
      <c r="BK872" s="194">
        <f>ROUND(I872*H872,2)</f>
        <v>0</v>
      </c>
      <c r="BL872" s="193" t="s">
        <v>115</v>
      </c>
      <c r="BM872" s="193" t="s">
        <v>1008</v>
      </c>
    </row>
    <row r="873" spans="2:65" s="227" customFormat="1" x14ac:dyDescent="0.3">
      <c r="B873" s="232"/>
      <c r="D873" s="240" t="s">
        <v>117</v>
      </c>
      <c r="E873" s="239" t="s">
        <v>1</v>
      </c>
      <c r="F873" s="238" t="s">
        <v>1009</v>
      </c>
      <c r="H873" s="237">
        <v>22.07</v>
      </c>
      <c r="I873" s="233"/>
      <c r="L873" s="232"/>
      <c r="M873" s="231"/>
      <c r="N873" s="230"/>
      <c r="O873" s="230"/>
      <c r="P873" s="230"/>
      <c r="Q873" s="230"/>
      <c r="R873" s="230"/>
      <c r="S873" s="230"/>
      <c r="T873" s="229"/>
      <c r="AT873" s="228" t="s">
        <v>117</v>
      </c>
      <c r="AU873" s="228" t="s">
        <v>42</v>
      </c>
      <c r="AV873" s="227" t="s">
        <v>42</v>
      </c>
      <c r="AW873" s="227" t="s">
        <v>19</v>
      </c>
      <c r="AX873" s="227" t="s">
        <v>37</v>
      </c>
      <c r="AY873" s="228" t="s">
        <v>108</v>
      </c>
    </row>
    <row r="874" spans="2:65" s="188" customFormat="1" ht="22.5" customHeight="1" x14ac:dyDescent="0.3">
      <c r="B874" s="207"/>
      <c r="C874" s="206" t="s">
        <v>1035</v>
      </c>
      <c r="D874" s="206" t="s">
        <v>110</v>
      </c>
      <c r="E874" s="205" t="s">
        <v>1011</v>
      </c>
      <c r="F874" s="200" t="s">
        <v>1012</v>
      </c>
      <c r="G874" s="204" t="s">
        <v>141</v>
      </c>
      <c r="H874" s="203">
        <v>22.07</v>
      </c>
      <c r="I874" s="202"/>
      <c r="J874" s="201">
        <f>ROUND(I874*H874,2)</f>
        <v>0</v>
      </c>
      <c r="K874" s="200" t="s">
        <v>114</v>
      </c>
      <c r="L874" s="189"/>
      <c r="M874" s="199" t="s">
        <v>1</v>
      </c>
      <c r="N874" s="224" t="s">
        <v>26</v>
      </c>
      <c r="O874" s="223"/>
      <c r="P874" s="222">
        <f>O874*H874</f>
        <v>0</v>
      </c>
      <c r="Q874" s="222">
        <v>0</v>
      </c>
      <c r="R874" s="222">
        <f>Q874*H874</f>
        <v>0</v>
      </c>
      <c r="S874" s="222">
        <v>1.4</v>
      </c>
      <c r="T874" s="221">
        <f>S874*H874</f>
        <v>30.898</v>
      </c>
      <c r="AR874" s="193" t="s">
        <v>115</v>
      </c>
      <c r="AT874" s="193" t="s">
        <v>110</v>
      </c>
      <c r="AU874" s="193" t="s">
        <v>42</v>
      </c>
      <c r="AY874" s="193" t="s">
        <v>108</v>
      </c>
      <c r="BE874" s="194">
        <f>IF(N874="základní",J874,0)</f>
        <v>0</v>
      </c>
      <c r="BF874" s="194">
        <f>IF(N874="snížená",J874,0)</f>
        <v>0</v>
      </c>
      <c r="BG874" s="194">
        <f>IF(N874="zákl. přenesená",J874,0)</f>
        <v>0</v>
      </c>
      <c r="BH874" s="194">
        <f>IF(N874="sníž. přenesená",J874,0)</f>
        <v>0</v>
      </c>
      <c r="BI874" s="194">
        <f>IF(N874="nulová",J874,0)</f>
        <v>0</v>
      </c>
      <c r="BJ874" s="193" t="s">
        <v>38</v>
      </c>
      <c r="BK874" s="194">
        <f>ROUND(I874*H874,2)</f>
        <v>0</v>
      </c>
      <c r="BL874" s="193" t="s">
        <v>115</v>
      </c>
      <c r="BM874" s="193" t="s">
        <v>1013</v>
      </c>
    </row>
    <row r="875" spans="2:65" s="227" customFormat="1" x14ac:dyDescent="0.3">
      <c r="B875" s="232"/>
      <c r="D875" s="240" t="s">
        <v>117</v>
      </c>
      <c r="E875" s="239" t="s">
        <v>1</v>
      </c>
      <c r="F875" s="238" t="s">
        <v>1009</v>
      </c>
      <c r="H875" s="237">
        <v>22.07</v>
      </c>
      <c r="I875" s="233"/>
      <c r="L875" s="232"/>
      <c r="M875" s="231"/>
      <c r="N875" s="230"/>
      <c r="O875" s="230"/>
      <c r="P875" s="230"/>
      <c r="Q875" s="230"/>
      <c r="R875" s="230"/>
      <c r="S875" s="230"/>
      <c r="T875" s="229"/>
      <c r="AT875" s="228" t="s">
        <v>117</v>
      </c>
      <c r="AU875" s="228" t="s">
        <v>42</v>
      </c>
      <c r="AV875" s="227" t="s">
        <v>42</v>
      </c>
      <c r="AW875" s="227" t="s">
        <v>19</v>
      </c>
      <c r="AX875" s="227" t="s">
        <v>37</v>
      </c>
      <c r="AY875" s="228" t="s">
        <v>108</v>
      </c>
    </row>
    <row r="876" spans="2:65" s="188" customFormat="1" ht="22.5" customHeight="1" x14ac:dyDescent="0.3">
      <c r="B876" s="207"/>
      <c r="C876" s="206" t="s">
        <v>1041</v>
      </c>
      <c r="D876" s="206" t="s">
        <v>110</v>
      </c>
      <c r="E876" s="205" t="s">
        <v>1015</v>
      </c>
      <c r="F876" s="200" t="s">
        <v>1016</v>
      </c>
      <c r="G876" s="204" t="s">
        <v>135</v>
      </c>
      <c r="H876" s="203">
        <v>2.5</v>
      </c>
      <c r="I876" s="202"/>
      <c r="J876" s="201">
        <f>ROUND(I876*H876,2)</f>
        <v>0</v>
      </c>
      <c r="K876" s="200" t="s">
        <v>1</v>
      </c>
      <c r="L876" s="189"/>
      <c r="M876" s="199" t="s">
        <v>1</v>
      </c>
      <c r="N876" s="224" t="s">
        <v>26</v>
      </c>
      <c r="O876" s="223"/>
      <c r="P876" s="222">
        <f>O876*H876</f>
        <v>0</v>
      </c>
      <c r="Q876" s="222">
        <v>0</v>
      </c>
      <c r="R876" s="222">
        <f>Q876*H876</f>
        <v>0</v>
      </c>
      <c r="S876" s="222">
        <v>2.4E-2</v>
      </c>
      <c r="T876" s="221">
        <f>S876*H876</f>
        <v>0.06</v>
      </c>
      <c r="AR876" s="193" t="s">
        <v>115</v>
      </c>
      <c r="AT876" s="193" t="s">
        <v>110</v>
      </c>
      <c r="AU876" s="193" t="s">
        <v>42</v>
      </c>
      <c r="AY876" s="193" t="s">
        <v>108</v>
      </c>
      <c r="BE876" s="194">
        <f>IF(N876="základní",J876,0)</f>
        <v>0</v>
      </c>
      <c r="BF876" s="194">
        <f>IF(N876="snížená",J876,0)</f>
        <v>0</v>
      </c>
      <c r="BG876" s="194">
        <f>IF(N876="zákl. přenesená",J876,0)</f>
        <v>0</v>
      </c>
      <c r="BH876" s="194">
        <f>IF(N876="sníž. přenesená",J876,0)</f>
        <v>0</v>
      </c>
      <c r="BI876" s="194">
        <f>IF(N876="nulová",J876,0)</f>
        <v>0</v>
      </c>
      <c r="BJ876" s="193" t="s">
        <v>38</v>
      </c>
      <c r="BK876" s="194">
        <f>ROUND(I876*H876,2)</f>
        <v>0</v>
      </c>
      <c r="BL876" s="193" t="s">
        <v>115</v>
      </c>
      <c r="BM876" s="193" t="s">
        <v>1017</v>
      </c>
    </row>
    <row r="877" spans="2:65" s="227" customFormat="1" x14ac:dyDescent="0.3">
      <c r="B877" s="232"/>
      <c r="D877" s="240" t="s">
        <v>117</v>
      </c>
      <c r="E877" s="239" t="s">
        <v>1</v>
      </c>
      <c r="F877" s="238" t="s">
        <v>1018</v>
      </c>
      <c r="H877" s="237">
        <v>2.5</v>
      </c>
      <c r="I877" s="233"/>
      <c r="L877" s="232"/>
      <c r="M877" s="231"/>
      <c r="N877" s="230"/>
      <c r="O877" s="230"/>
      <c r="P877" s="230"/>
      <c r="Q877" s="230"/>
      <c r="R877" s="230"/>
      <c r="S877" s="230"/>
      <c r="T877" s="229"/>
      <c r="AT877" s="228" t="s">
        <v>117</v>
      </c>
      <c r="AU877" s="228" t="s">
        <v>42</v>
      </c>
      <c r="AV877" s="227" t="s">
        <v>42</v>
      </c>
      <c r="AW877" s="227" t="s">
        <v>19</v>
      </c>
      <c r="AX877" s="227" t="s">
        <v>37</v>
      </c>
      <c r="AY877" s="228" t="s">
        <v>108</v>
      </c>
    </row>
    <row r="878" spans="2:65" s="188" customFormat="1" ht="31.5" customHeight="1" x14ac:dyDescent="0.3">
      <c r="B878" s="207"/>
      <c r="C878" s="206" t="s">
        <v>1046</v>
      </c>
      <c r="D878" s="206" t="s">
        <v>110</v>
      </c>
      <c r="E878" s="205" t="s">
        <v>1020</v>
      </c>
      <c r="F878" s="200" t="s">
        <v>1021</v>
      </c>
      <c r="G878" s="204" t="s">
        <v>141</v>
      </c>
      <c r="H878" s="203">
        <v>3.77</v>
      </c>
      <c r="I878" s="202"/>
      <c r="J878" s="201">
        <f>ROUND(I878*H878,2)</f>
        <v>0</v>
      </c>
      <c r="K878" s="200" t="s">
        <v>114</v>
      </c>
      <c r="L878" s="189"/>
      <c r="M878" s="199" t="s">
        <v>1</v>
      </c>
      <c r="N878" s="224" t="s">
        <v>26</v>
      </c>
      <c r="O878" s="223"/>
      <c r="P878" s="222">
        <f>O878*H878</f>
        <v>0</v>
      </c>
      <c r="Q878" s="222">
        <v>0</v>
      </c>
      <c r="R878" s="222">
        <f>Q878*H878</f>
        <v>0</v>
      </c>
      <c r="S878" s="222">
        <v>1.8</v>
      </c>
      <c r="T878" s="221">
        <f>S878*H878</f>
        <v>6.7860000000000005</v>
      </c>
      <c r="AR878" s="193" t="s">
        <v>115</v>
      </c>
      <c r="AT878" s="193" t="s">
        <v>110</v>
      </c>
      <c r="AU878" s="193" t="s">
        <v>42</v>
      </c>
      <c r="AY878" s="193" t="s">
        <v>108</v>
      </c>
      <c r="BE878" s="194">
        <f>IF(N878="základní",J878,0)</f>
        <v>0</v>
      </c>
      <c r="BF878" s="194">
        <f>IF(N878="snížená",J878,0)</f>
        <v>0</v>
      </c>
      <c r="BG878" s="194">
        <f>IF(N878="zákl. přenesená",J878,0)</f>
        <v>0</v>
      </c>
      <c r="BH878" s="194">
        <f>IF(N878="sníž. přenesená",J878,0)</f>
        <v>0</v>
      </c>
      <c r="BI878" s="194">
        <f>IF(N878="nulová",J878,0)</f>
        <v>0</v>
      </c>
      <c r="BJ878" s="193" t="s">
        <v>38</v>
      </c>
      <c r="BK878" s="194">
        <f>ROUND(I878*H878,2)</f>
        <v>0</v>
      </c>
      <c r="BL878" s="193" t="s">
        <v>115</v>
      </c>
      <c r="BM878" s="193" t="s">
        <v>1022</v>
      </c>
    </row>
    <row r="879" spans="2:65" s="227" customFormat="1" x14ac:dyDescent="0.3">
      <c r="B879" s="232"/>
      <c r="D879" s="236" t="s">
        <v>117</v>
      </c>
      <c r="E879" s="228" t="s">
        <v>1</v>
      </c>
      <c r="F879" s="235" t="s">
        <v>1023</v>
      </c>
      <c r="H879" s="234">
        <v>2.97</v>
      </c>
      <c r="I879" s="233"/>
      <c r="L879" s="232"/>
      <c r="M879" s="231"/>
      <c r="N879" s="230"/>
      <c r="O879" s="230"/>
      <c r="P879" s="230"/>
      <c r="Q879" s="230"/>
      <c r="R879" s="230"/>
      <c r="S879" s="230"/>
      <c r="T879" s="229"/>
      <c r="AT879" s="228" t="s">
        <v>117</v>
      </c>
      <c r="AU879" s="228" t="s">
        <v>42</v>
      </c>
      <c r="AV879" s="227" t="s">
        <v>42</v>
      </c>
      <c r="AW879" s="227" t="s">
        <v>19</v>
      </c>
      <c r="AX879" s="227" t="s">
        <v>37</v>
      </c>
      <c r="AY879" s="228" t="s">
        <v>108</v>
      </c>
    </row>
    <row r="880" spans="2:65" s="227" customFormat="1" x14ac:dyDescent="0.3">
      <c r="B880" s="232"/>
      <c r="D880" s="240" t="s">
        <v>117</v>
      </c>
      <c r="E880" s="239" t="s">
        <v>1</v>
      </c>
      <c r="F880" s="238" t="s">
        <v>1024</v>
      </c>
      <c r="H880" s="237">
        <v>0.8</v>
      </c>
      <c r="I880" s="233"/>
      <c r="L880" s="232"/>
      <c r="M880" s="231"/>
      <c r="N880" s="230"/>
      <c r="O880" s="230"/>
      <c r="P880" s="230"/>
      <c r="Q880" s="230"/>
      <c r="R880" s="230"/>
      <c r="S880" s="230"/>
      <c r="T880" s="229"/>
      <c r="AT880" s="228" t="s">
        <v>117</v>
      </c>
      <c r="AU880" s="228" t="s">
        <v>42</v>
      </c>
      <c r="AV880" s="227" t="s">
        <v>42</v>
      </c>
      <c r="AW880" s="227" t="s">
        <v>19</v>
      </c>
      <c r="AX880" s="227" t="s">
        <v>37</v>
      </c>
      <c r="AY880" s="228" t="s">
        <v>108</v>
      </c>
    </row>
    <row r="881" spans="2:65" s="188" customFormat="1" ht="22.5" customHeight="1" x14ac:dyDescent="0.3">
      <c r="B881" s="207"/>
      <c r="C881" s="206" t="s">
        <v>1052</v>
      </c>
      <c r="D881" s="206" t="s">
        <v>110</v>
      </c>
      <c r="E881" s="205" t="s">
        <v>1026</v>
      </c>
      <c r="F881" s="200" t="s">
        <v>1027</v>
      </c>
      <c r="G881" s="204" t="s">
        <v>141</v>
      </c>
      <c r="H881" s="203">
        <v>1.4179999999999999</v>
      </c>
      <c r="I881" s="202"/>
      <c r="J881" s="201">
        <f>ROUND(I881*H881,2)</f>
        <v>0</v>
      </c>
      <c r="K881" s="200" t="s">
        <v>114</v>
      </c>
      <c r="L881" s="189"/>
      <c r="M881" s="199" t="s">
        <v>1</v>
      </c>
      <c r="N881" s="224" t="s">
        <v>26</v>
      </c>
      <c r="O881" s="223"/>
      <c r="P881" s="222">
        <f>O881*H881</f>
        <v>0</v>
      </c>
      <c r="Q881" s="222">
        <v>0</v>
      </c>
      <c r="R881" s="222">
        <f>Q881*H881</f>
        <v>0</v>
      </c>
      <c r="S881" s="222">
        <v>2.4</v>
      </c>
      <c r="T881" s="221">
        <f>S881*H881</f>
        <v>3.4031999999999996</v>
      </c>
      <c r="AR881" s="193" t="s">
        <v>115</v>
      </c>
      <c r="AT881" s="193" t="s">
        <v>110</v>
      </c>
      <c r="AU881" s="193" t="s">
        <v>42</v>
      </c>
      <c r="AY881" s="193" t="s">
        <v>108</v>
      </c>
      <c r="BE881" s="194">
        <f>IF(N881="základní",J881,0)</f>
        <v>0</v>
      </c>
      <c r="BF881" s="194">
        <f>IF(N881="snížená",J881,0)</f>
        <v>0</v>
      </c>
      <c r="BG881" s="194">
        <f>IF(N881="zákl. přenesená",J881,0)</f>
        <v>0</v>
      </c>
      <c r="BH881" s="194">
        <f>IF(N881="sníž. přenesená",J881,0)</f>
        <v>0</v>
      </c>
      <c r="BI881" s="194">
        <f>IF(N881="nulová",J881,0)</f>
        <v>0</v>
      </c>
      <c r="BJ881" s="193" t="s">
        <v>38</v>
      </c>
      <c r="BK881" s="194">
        <f>ROUND(I881*H881,2)</f>
        <v>0</v>
      </c>
      <c r="BL881" s="193" t="s">
        <v>115</v>
      </c>
      <c r="BM881" s="193" t="s">
        <v>1028</v>
      </c>
    </row>
    <row r="882" spans="2:65" s="227" customFormat="1" x14ac:dyDescent="0.3">
      <c r="B882" s="232"/>
      <c r="D882" s="240" t="s">
        <v>117</v>
      </c>
      <c r="E882" s="239" t="s">
        <v>1</v>
      </c>
      <c r="F882" s="238" t="s">
        <v>1029</v>
      </c>
      <c r="H882" s="237">
        <v>1.4179999999999999</v>
      </c>
      <c r="I882" s="233"/>
      <c r="L882" s="232"/>
      <c r="M882" s="231"/>
      <c r="N882" s="230"/>
      <c r="O882" s="230"/>
      <c r="P882" s="230"/>
      <c r="Q882" s="230"/>
      <c r="R882" s="230"/>
      <c r="S882" s="230"/>
      <c r="T882" s="229"/>
      <c r="AT882" s="228" t="s">
        <v>117</v>
      </c>
      <c r="AU882" s="228" t="s">
        <v>42</v>
      </c>
      <c r="AV882" s="227" t="s">
        <v>42</v>
      </c>
      <c r="AW882" s="227" t="s">
        <v>19</v>
      </c>
      <c r="AX882" s="227" t="s">
        <v>37</v>
      </c>
      <c r="AY882" s="228" t="s">
        <v>108</v>
      </c>
    </row>
    <row r="883" spans="2:65" s="188" customFormat="1" ht="22.5" customHeight="1" x14ac:dyDescent="0.3">
      <c r="B883" s="207"/>
      <c r="C883" s="206" t="s">
        <v>1058</v>
      </c>
      <c r="D883" s="206" t="s">
        <v>110</v>
      </c>
      <c r="E883" s="205" t="s">
        <v>1031</v>
      </c>
      <c r="F883" s="200" t="s">
        <v>1032</v>
      </c>
      <c r="G883" s="204" t="s">
        <v>135</v>
      </c>
      <c r="H883" s="203">
        <v>125.8</v>
      </c>
      <c r="I883" s="202"/>
      <c r="J883" s="201">
        <f>ROUND(I883*H883,2)</f>
        <v>0</v>
      </c>
      <c r="K883" s="200" t="s">
        <v>114</v>
      </c>
      <c r="L883" s="189"/>
      <c r="M883" s="199" t="s">
        <v>1</v>
      </c>
      <c r="N883" s="224" t="s">
        <v>26</v>
      </c>
      <c r="O883" s="223"/>
      <c r="P883" s="222">
        <f>O883*H883</f>
        <v>0</v>
      </c>
      <c r="Q883" s="222">
        <v>0</v>
      </c>
      <c r="R883" s="222">
        <f>Q883*H883</f>
        <v>0</v>
      </c>
      <c r="S883" s="222">
        <v>5.8000000000000003E-2</v>
      </c>
      <c r="T883" s="221">
        <f>S883*H883</f>
        <v>7.2964000000000002</v>
      </c>
      <c r="AR883" s="193" t="s">
        <v>115</v>
      </c>
      <c r="AT883" s="193" t="s">
        <v>110</v>
      </c>
      <c r="AU883" s="193" t="s">
        <v>42</v>
      </c>
      <c r="AY883" s="193" t="s">
        <v>108</v>
      </c>
      <c r="BE883" s="194">
        <f>IF(N883="základní",J883,0)</f>
        <v>0</v>
      </c>
      <c r="BF883" s="194">
        <f>IF(N883="snížená",J883,0)</f>
        <v>0</v>
      </c>
      <c r="BG883" s="194">
        <f>IF(N883="zákl. přenesená",J883,0)</f>
        <v>0</v>
      </c>
      <c r="BH883" s="194">
        <f>IF(N883="sníž. přenesená",J883,0)</f>
        <v>0</v>
      </c>
      <c r="BI883" s="194">
        <f>IF(N883="nulová",J883,0)</f>
        <v>0</v>
      </c>
      <c r="BJ883" s="193" t="s">
        <v>38</v>
      </c>
      <c r="BK883" s="194">
        <f>ROUND(I883*H883,2)</f>
        <v>0</v>
      </c>
      <c r="BL883" s="193" t="s">
        <v>115</v>
      </c>
      <c r="BM883" s="193" t="s">
        <v>1033</v>
      </c>
    </row>
    <row r="884" spans="2:65" s="257" customFormat="1" x14ac:dyDescent="0.3">
      <c r="B884" s="262"/>
      <c r="D884" s="236" t="s">
        <v>117</v>
      </c>
      <c r="E884" s="258" t="s">
        <v>1</v>
      </c>
      <c r="F884" s="264" t="s">
        <v>118</v>
      </c>
      <c r="H884" s="258" t="s">
        <v>1</v>
      </c>
      <c r="I884" s="263"/>
      <c r="L884" s="262"/>
      <c r="M884" s="261"/>
      <c r="N884" s="260"/>
      <c r="O884" s="260"/>
      <c r="P884" s="260"/>
      <c r="Q884" s="260"/>
      <c r="R884" s="260"/>
      <c r="S884" s="260"/>
      <c r="T884" s="259"/>
      <c r="AT884" s="258" t="s">
        <v>117</v>
      </c>
      <c r="AU884" s="258" t="s">
        <v>42</v>
      </c>
      <c r="AV884" s="257" t="s">
        <v>38</v>
      </c>
      <c r="AW884" s="257" t="s">
        <v>19</v>
      </c>
      <c r="AX884" s="257" t="s">
        <v>37</v>
      </c>
      <c r="AY884" s="258" t="s">
        <v>108</v>
      </c>
    </row>
    <row r="885" spans="2:65" s="227" customFormat="1" x14ac:dyDescent="0.3">
      <c r="B885" s="232"/>
      <c r="D885" s="240" t="s">
        <v>117</v>
      </c>
      <c r="E885" s="239" t="s">
        <v>1</v>
      </c>
      <c r="F885" s="238" t="s">
        <v>1034</v>
      </c>
      <c r="H885" s="237">
        <v>125.8</v>
      </c>
      <c r="I885" s="233"/>
      <c r="L885" s="232"/>
      <c r="M885" s="231"/>
      <c r="N885" s="230"/>
      <c r="O885" s="230"/>
      <c r="P885" s="230"/>
      <c r="Q885" s="230"/>
      <c r="R885" s="230"/>
      <c r="S885" s="230"/>
      <c r="T885" s="229"/>
      <c r="AT885" s="228" t="s">
        <v>117</v>
      </c>
      <c r="AU885" s="228" t="s">
        <v>42</v>
      </c>
      <c r="AV885" s="227" t="s">
        <v>42</v>
      </c>
      <c r="AW885" s="227" t="s">
        <v>19</v>
      </c>
      <c r="AX885" s="227" t="s">
        <v>37</v>
      </c>
      <c r="AY885" s="228" t="s">
        <v>108</v>
      </c>
    </row>
    <row r="886" spans="2:65" s="188" customFormat="1" ht="22.5" customHeight="1" x14ac:dyDescent="0.3">
      <c r="B886" s="207"/>
      <c r="C886" s="206" t="s">
        <v>1062</v>
      </c>
      <c r="D886" s="206" t="s">
        <v>110</v>
      </c>
      <c r="E886" s="205" t="s">
        <v>1036</v>
      </c>
      <c r="F886" s="200" t="s">
        <v>1037</v>
      </c>
      <c r="G886" s="204" t="s">
        <v>135</v>
      </c>
      <c r="H886" s="203">
        <v>158.9</v>
      </c>
      <c r="I886" s="202"/>
      <c r="J886" s="201">
        <f>ROUND(I886*H886,2)</f>
        <v>0</v>
      </c>
      <c r="K886" s="200" t="s">
        <v>114</v>
      </c>
      <c r="L886" s="189"/>
      <c r="M886" s="199" t="s">
        <v>1</v>
      </c>
      <c r="N886" s="224" t="s">
        <v>26</v>
      </c>
      <c r="O886" s="223"/>
      <c r="P886" s="222">
        <f>O886*H886</f>
        <v>0</v>
      </c>
      <c r="Q886" s="222">
        <v>0</v>
      </c>
      <c r="R886" s="222">
        <f>Q886*H886</f>
        <v>0</v>
      </c>
      <c r="S886" s="222">
        <v>0.108</v>
      </c>
      <c r="T886" s="221">
        <f>S886*H886</f>
        <v>17.161200000000001</v>
      </c>
      <c r="AR886" s="193" t="s">
        <v>115</v>
      </c>
      <c r="AT886" s="193" t="s">
        <v>110</v>
      </c>
      <c r="AU886" s="193" t="s">
        <v>42</v>
      </c>
      <c r="AY886" s="193" t="s">
        <v>108</v>
      </c>
      <c r="BE886" s="194">
        <f>IF(N886="základní",J886,0)</f>
        <v>0</v>
      </c>
      <c r="BF886" s="194">
        <f>IF(N886="snížená",J886,0)</f>
        <v>0</v>
      </c>
      <c r="BG886" s="194">
        <f>IF(N886="zákl. přenesená",J886,0)</f>
        <v>0</v>
      </c>
      <c r="BH886" s="194">
        <f>IF(N886="sníž. přenesená",J886,0)</f>
        <v>0</v>
      </c>
      <c r="BI886" s="194">
        <f>IF(N886="nulová",J886,0)</f>
        <v>0</v>
      </c>
      <c r="BJ886" s="193" t="s">
        <v>38</v>
      </c>
      <c r="BK886" s="194">
        <f>ROUND(I886*H886,2)</f>
        <v>0</v>
      </c>
      <c r="BL886" s="193" t="s">
        <v>115</v>
      </c>
      <c r="BM886" s="193" t="s">
        <v>1038</v>
      </c>
    </row>
    <row r="887" spans="2:65" s="257" customFormat="1" x14ac:dyDescent="0.3">
      <c r="B887" s="262"/>
      <c r="D887" s="236" t="s">
        <v>117</v>
      </c>
      <c r="E887" s="258" t="s">
        <v>1</v>
      </c>
      <c r="F887" s="264" t="s">
        <v>665</v>
      </c>
      <c r="H887" s="258" t="s">
        <v>1</v>
      </c>
      <c r="I887" s="263"/>
      <c r="L887" s="262"/>
      <c r="M887" s="261"/>
      <c r="N887" s="260"/>
      <c r="O887" s="260"/>
      <c r="P887" s="260"/>
      <c r="Q887" s="260"/>
      <c r="R887" s="260"/>
      <c r="S887" s="260"/>
      <c r="T887" s="259"/>
      <c r="AT887" s="258" t="s">
        <v>117</v>
      </c>
      <c r="AU887" s="258" t="s">
        <v>42</v>
      </c>
      <c r="AV887" s="257" t="s">
        <v>38</v>
      </c>
      <c r="AW887" s="257" t="s">
        <v>19</v>
      </c>
      <c r="AX887" s="257" t="s">
        <v>37</v>
      </c>
      <c r="AY887" s="258" t="s">
        <v>108</v>
      </c>
    </row>
    <row r="888" spans="2:65" s="227" customFormat="1" x14ac:dyDescent="0.3">
      <c r="B888" s="232"/>
      <c r="D888" s="236" t="s">
        <v>117</v>
      </c>
      <c r="E888" s="228" t="s">
        <v>1</v>
      </c>
      <c r="F888" s="235" t="s">
        <v>1039</v>
      </c>
      <c r="H888" s="234">
        <v>137.30000000000001</v>
      </c>
      <c r="I888" s="233"/>
      <c r="L888" s="232"/>
      <c r="M888" s="231"/>
      <c r="N888" s="230"/>
      <c r="O888" s="230"/>
      <c r="P888" s="230"/>
      <c r="Q888" s="230"/>
      <c r="R888" s="230"/>
      <c r="S888" s="230"/>
      <c r="T888" s="229"/>
      <c r="AT888" s="228" t="s">
        <v>117</v>
      </c>
      <c r="AU888" s="228" t="s">
        <v>42</v>
      </c>
      <c r="AV888" s="227" t="s">
        <v>42</v>
      </c>
      <c r="AW888" s="227" t="s">
        <v>19</v>
      </c>
      <c r="AX888" s="227" t="s">
        <v>37</v>
      </c>
      <c r="AY888" s="228" t="s">
        <v>108</v>
      </c>
    </row>
    <row r="889" spans="2:65" s="227" customFormat="1" x14ac:dyDescent="0.3">
      <c r="B889" s="232"/>
      <c r="D889" s="240" t="s">
        <v>117</v>
      </c>
      <c r="E889" s="239" t="s">
        <v>1</v>
      </c>
      <c r="F889" s="238" t="s">
        <v>1040</v>
      </c>
      <c r="H889" s="237">
        <v>21.6</v>
      </c>
      <c r="I889" s="233"/>
      <c r="L889" s="232"/>
      <c r="M889" s="231"/>
      <c r="N889" s="230"/>
      <c r="O889" s="230"/>
      <c r="P889" s="230"/>
      <c r="Q889" s="230"/>
      <c r="R889" s="230"/>
      <c r="S889" s="230"/>
      <c r="T889" s="229"/>
      <c r="AT889" s="228" t="s">
        <v>117</v>
      </c>
      <c r="AU889" s="228" t="s">
        <v>42</v>
      </c>
      <c r="AV889" s="227" t="s">
        <v>42</v>
      </c>
      <c r="AW889" s="227" t="s">
        <v>19</v>
      </c>
      <c r="AX889" s="227" t="s">
        <v>37</v>
      </c>
      <c r="AY889" s="228" t="s">
        <v>108</v>
      </c>
    </row>
    <row r="890" spans="2:65" s="188" customFormat="1" ht="22.5" customHeight="1" x14ac:dyDescent="0.3">
      <c r="B890" s="207"/>
      <c r="C890" s="206" t="s">
        <v>1067</v>
      </c>
      <c r="D890" s="206" t="s">
        <v>110</v>
      </c>
      <c r="E890" s="205" t="s">
        <v>1042</v>
      </c>
      <c r="F890" s="200" t="s">
        <v>1043</v>
      </c>
      <c r="G890" s="204" t="s">
        <v>135</v>
      </c>
      <c r="H890" s="203">
        <v>8</v>
      </c>
      <c r="I890" s="202"/>
      <c r="J890" s="201">
        <f>ROUND(I890*H890,2)</f>
        <v>0</v>
      </c>
      <c r="K890" s="200" t="s">
        <v>114</v>
      </c>
      <c r="L890" s="189"/>
      <c r="M890" s="199" t="s">
        <v>1</v>
      </c>
      <c r="N890" s="224" t="s">
        <v>26</v>
      </c>
      <c r="O890" s="223"/>
      <c r="P890" s="222">
        <f>O890*H890</f>
        <v>0</v>
      </c>
      <c r="Q890" s="222">
        <v>0</v>
      </c>
      <c r="R890" s="222">
        <f>Q890*H890</f>
        <v>0</v>
      </c>
      <c r="S890" s="222">
        <v>0.187</v>
      </c>
      <c r="T890" s="221">
        <f>S890*H890</f>
        <v>1.496</v>
      </c>
      <c r="AR890" s="193" t="s">
        <v>115</v>
      </c>
      <c r="AT890" s="193" t="s">
        <v>110</v>
      </c>
      <c r="AU890" s="193" t="s">
        <v>42</v>
      </c>
      <c r="AY890" s="193" t="s">
        <v>108</v>
      </c>
      <c r="BE890" s="194">
        <f>IF(N890="základní",J890,0)</f>
        <v>0</v>
      </c>
      <c r="BF890" s="194">
        <f>IF(N890="snížená",J890,0)</f>
        <v>0</v>
      </c>
      <c r="BG890" s="194">
        <f>IF(N890="zákl. přenesená",J890,0)</f>
        <v>0</v>
      </c>
      <c r="BH890" s="194">
        <f>IF(N890="sníž. přenesená",J890,0)</f>
        <v>0</v>
      </c>
      <c r="BI890" s="194">
        <f>IF(N890="nulová",J890,0)</f>
        <v>0</v>
      </c>
      <c r="BJ890" s="193" t="s">
        <v>38</v>
      </c>
      <c r="BK890" s="194">
        <f>ROUND(I890*H890,2)</f>
        <v>0</v>
      </c>
      <c r="BL890" s="193" t="s">
        <v>115</v>
      </c>
      <c r="BM890" s="193" t="s">
        <v>1044</v>
      </c>
    </row>
    <row r="891" spans="2:65" s="227" customFormat="1" x14ac:dyDescent="0.3">
      <c r="B891" s="232"/>
      <c r="D891" s="240" t="s">
        <v>117</v>
      </c>
      <c r="E891" s="239" t="s">
        <v>1</v>
      </c>
      <c r="F891" s="238" t="s">
        <v>1045</v>
      </c>
      <c r="H891" s="237">
        <v>8</v>
      </c>
      <c r="I891" s="233"/>
      <c r="L891" s="232"/>
      <c r="M891" s="231"/>
      <c r="N891" s="230"/>
      <c r="O891" s="230"/>
      <c r="P891" s="230"/>
      <c r="Q891" s="230"/>
      <c r="R891" s="230"/>
      <c r="S891" s="230"/>
      <c r="T891" s="229"/>
      <c r="AT891" s="228" t="s">
        <v>117</v>
      </c>
      <c r="AU891" s="228" t="s">
        <v>42</v>
      </c>
      <c r="AV891" s="227" t="s">
        <v>42</v>
      </c>
      <c r="AW891" s="227" t="s">
        <v>19</v>
      </c>
      <c r="AX891" s="227" t="s">
        <v>37</v>
      </c>
      <c r="AY891" s="228" t="s">
        <v>108</v>
      </c>
    </row>
    <row r="892" spans="2:65" s="188" customFormat="1" ht="22.5" customHeight="1" x14ac:dyDescent="0.3">
      <c r="B892" s="207"/>
      <c r="C892" s="206" t="s">
        <v>1071</v>
      </c>
      <c r="D892" s="206" t="s">
        <v>110</v>
      </c>
      <c r="E892" s="205" t="s">
        <v>1047</v>
      </c>
      <c r="F892" s="200" t="s">
        <v>1048</v>
      </c>
      <c r="G892" s="204" t="s">
        <v>113</v>
      </c>
      <c r="H892" s="203">
        <v>10.157</v>
      </c>
      <c r="I892" s="202"/>
      <c r="J892" s="201">
        <f>ROUND(I892*H892,2)</f>
        <v>0</v>
      </c>
      <c r="K892" s="200" t="s">
        <v>114</v>
      </c>
      <c r="L892" s="189"/>
      <c r="M892" s="199" t="s">
        <v>1</v>
      </c>
      <c r="N892" s="224" t="s">
        <v>26</v>
      </c>
      <c r="O892" s="223"/>
      <c r="P892" s="222">
        <f>O892*H892</f>
        <v>0</v>
      </c>
      <c r="Q892" s="222">
        <v>0</v>
      </c>
      <c r="R892" s="222">
        <f>Q892*H892</f>
        <v>0</v>
      </c>
      <c r="S892" s="222">
        <v>6.5000000000000002E-2</v>
      </c>
      <c r="T892" s="221">
        <f>S892*H892</f>
        <v>0.66020500000000004</v>
      </c>
      <c r="AR892" s="193" t="s">
        <v>115</v>
      </c>
      <c r="AT892" s="193" t="s">
        <v>110</v>
      </c>
      <c r="AU892" s="193" t="s">
        <v>42</v>
      </c>
      <c r="AY892" s="193" t="s">
        <v>108</v>
      </c>
      <c r="BE892" s="194">
        <f>IF(N892="základní",J892,0)</f>
        <v>0</v>
      </c>
      <c r="BF892" s="194">
        <f>IF(N892="snížená",J892,0)</f>
        <v>0</v>
      </c>
      <c r="BG892" s="194">
        <f>IF(N892="zákl. přenesená",J892,0)</f>
        <v>0</v>
      </c>
      <c r="BH892" s="194">
        <f>IF(N892="sníž. přenesená",J892,0)</f>
        <v>0</v>
      </c>
      <c r="BI892" s="194">
        <f>IF(N892="nulová",J892,0)</f>
        <v>0</v>
      </c>
      <c r="BJ892" s="193" t="s">
        <v>38</v>
      </c>
      <c r="BK892" s="194">
        <f>ROUND(I892*H892,2)</f>
        <v>0</v>
      </c>
      <c r="BL892" s="193" t="s">
        <v>115</v>
      </c>
      <c r="BM892" s="193" t="s">
        <v>1049</v>
      </c>
    </row>
    <row r="893" spans="2:65" s="257" customFormat="1" x14ac:dyDescent="0.3">
      <c r="B893" s="262"/>
      <c r="D893" s="236" t="s">
        <v>117</v>
      </c>
      <c r="E893" s="258" t="s">
        <v>1</v>
      </c>
      <c r="F893" s="264" t="s">
        <v>368</v>
      </c>
      <c r="H893" s="258" t="s">
        <v>1</v>
      </c>
      <c r="I893" s="263"/>
      <c r="L893" s="262"/>
      <c r="M893" s="261"/>
      <c r="N893" s="260"/>
      <c r="O893" s="260"/>
      <c r="P893" s="260"/>
      <c r="Q893" s="260"/>
      <c r="R893" s="260"/>
      <c r="S893" s="260"/>
      <c r="T893" s="259"/>
      <c r="AT893" s="258" t="s">
        <v>117</v>
      </c>
      <c r="AU893" s="258" t="s">
        <v>42</v>
      </c>
      <c r="AV893" s="257" t="s">
        <v>38</v>
      </c>
      <c r="AW893" s="257" t="s">
        <v>19</v>
      </c>
      <c r="AX893" s="257" t="s">
        <v>37</v>
      </c>
      <c r="AY893" s="258" t="s">
        <v>108</v>
      </c>
    </row>
    <row r="894" spans="2:65" s="227" customFormat="1" ht="40.5" x14ac:dyDescent="0.3">
      <c r="B894" s="232"/>
      <c r="D894" s="236" t="s">
        <v>117</v>
      </c>
      <c r="E894" s="228" t="s">
        <v>1</v>
      </c>
      <c r="F894" s="235" t="s">
        <v>1050</v>
      </c>
      <c r="H894" s="234">
        <v>8.4600000000000009</v>
      </c>
      <c r="I894" s="233"/>
      <c r="L894" s="232"/>
      <c r="M894" s="231"/>
      <c r="N894" s="230"/>
      <c r="O894" s="230"/>
      <c r="P894" s="230"/>
      <c r="Q894" s="230"/>
      <c r="R894" s="230"/>
      <c r="S894" s="230"/>
      <c r="T894" s="229"/>
      <c r="AT894" s="228" t="s">
        <v>117</v>
      </c>
      <c r="AU894" s="228" t="s">
        <v>42</v>
      </c>
      <c r="AV894" s="227" t="s">
        <v>42</v>
      </c>
      <c r="AW894" s="227" t="s">
        <v>19</v>
      </c>
      <c r="AX894" s="227" t="s">
        <v>37</v>
      </c>
      <c r="AY894" s="228" t="s">
        <v>108</v>
      </c>
    </row>
    <row r="895" spans="2:65" s="227" customFormat="1" x14ac:dyDescent="0.3">
      <c r="B895" s="232"/>
      <c r="D895" s="240" t="s">
        <v>117</v>
      </c>
      <c r="E895" s="239" t="s">
        <v>1</v>
      </c>
      <c r="F895" s="238" t="s">
        <v>1051</v>
      </c>
      <c r="H895" s="237">
        <v>1.6970000000000001</v>
      </c>
      <c r="I895" s="233"/>
      <c r="L895" s="232"/>
      <c r="M895" s="231"/>
      <c r="N895" s="230"/>
      <c r="O895" s="230"/>
      <c r="P895" s="230"/>
      <c r="Q895" s="230"/>
      <c r="R895" s="230"/>
      <c r="S895" s="230"/>
      <c r="T895" s="229"/>
      <c r="AT895" s="228" t="s">
        <v>117</v>
      </c>
      <c r="AU895" s="228" t="s">
        <v>42</v>
      </c>
      <c r="AV895" s="227" t="s">
        <v>42</v>
      </c>
      <c r="AW895" s="227" t="s">
        <v>19</v>
      </c>
      <c r="AX895" s="227" t="s">
        <v>37</v>
      </c>
      <c r="AY895" s="228" t="s">
        <v>108</v>
      </c>
    </row>
    <row r="896" spans="2:65" s="188" customFormat="1" ht="22.5" customHeight="1" x14ac:dyDescent="0.3">
      <c r="B896" s="207"/>
      <c r="C896" s="206" t="s">
        <v>1077</v>
      </c>
      <c r="D896" s="206" t="s">
        <v>110</v>
      </c>
      <c r="E896" s="205" t="s">
        <v>1053</v>
      </c>
      <c r="F896" s="200" t="s">
        <v>1054</v>
      </c>
      <c r="G896" s="204" t="s">
        <v>113</v>
      </c>
      <c r="H896" s="203">
        <v>16.8</v>
      </c>
      <c r="I896" s="202"/>
      <c r="J896" s="201">
        <f>ROUND(I896*H896,2)</f>
        <v>0</v>
      </c>
      <c r="K896" s="200" t="s">
        <v>114</v>
      </c>
      <c r="L896" s="189"/>
      <c r="M896" s="199" t="s">
        <v>1</v>
      </c>
      <c r="N896" s="224" t="s">
        <v>26</v>
      </c>
      <c r="O896" s="223"/>
      <c r="P896" s="222">
        <f>O896*H896</f>
        <v>0</v>
      </c>
      <c r="Q896" s="222">
        <v>0</v>
      </c>
      <c r="R896" s="222">
        <f>Q896*H896</f>
        <v>0</v>
      </c>
      <c r="S896" s="222">
        <v>7.5999999999999998E-2</v>
      </c>
      <c r="T896" s="221">
        <f>S896*H896</f>
        <v>1.2767999999999999</v>
      </c>
      <c r="AR896" s="193" t="s">
        <v>115</v>
      </c>
      <c r="AT896" s="193" t="s">
        <v>110</v>
      </c>
      <c r="AU896" s="193" t="s">
        <v>42</v>
      </c>
      <c r="AY896" s="193" t="s">
        <v>108</v>
      </c>
      <c r="BE896" s="194">
        <f>IF(N896="základní",J896,0)</f>
        <v>0</v>
      </c>
      <c r="BF896" s="194">
        <f>IF(N896="snížená",J896,0)</f>
        <v>0</v>
      </c>
      <c r="BG896" s="194">
        <f>IF(N896="zákl. přenesená",J896,0)</f>
        <v>0</v>
      </c>
      <c r="BH896" s="194">
        <f>IF(N896="sníž. přenesená",J896,0)</f>
        <v>0</v>
      </c>
      <c r="BI896" s="194">
        <f>IF(N896="nulová",J896,0)</f>
        <v>0</v>
      </c>
      <c r="BJ896" s="193" t="s">
        <v>38</v>
      </c>
      <c r="BK896" s="194">
        <f>ROUND(I896*H896,2)</f>
        <v>0</v>
      </c>
      <c r="BL896" s="193" t="s">
        <v>115</v>
      </c>
      <c r="BM896" s="193" t="s">
        <v>1055</v>
      </c>
    </row>
    <row r="897" spans="2:65" s="227" customFormat="1" x14ac:dyDescent="0.3">
      <c r="B897" s="232"/>
      <c r="D897" s="236" t="s">
        <v>117</v>
      </c>
      <c r="E897" s="228" t="s">
        <v>1</v>
      </c>
      <c r="F897" s="235" t="s">
        <v>1056</v>
      </c>
      <c r="H897" s="234">
        <v>9.6</v>
      </c>
      <c r="I897" s="233"/>
      <c r="L897" s="232"/>
      <c r="M897" s="231"/>
      <c r="N897" s="230"/>
      <c r="O897" s="230"/>
      <c r="P897" s="230"/>
      <c r="Q897" s="230"/>
      <c r="R897" s="230"/>
      <c r="S897" s="230"/>
      <c r="T897" s="229"/>
      <c r="AT897" s="228" t="s">
        <v>117</v>
      </c>
      <c r="AU897" s="228" t="s">
        <v>42</v>
      </c>
      <c r="AV897" s="227" t="s">
        <v>42</v>
      </c>
      <c r="AW897" s="227" t="s">
        <v>19</v>
      </c>
      <c r="AX897" s="227" t="s">
        <v>37</v>
      </c>
      <c r="AY897" s="228" t="s">
        <v>108</v>
      </c>
    </row>
    <row r="898" spans="2:65" s="227" customFormat="1" x14ac:dyDescent="0.3">
      <c r="B898" s="232"/>
      <c r="D898" s="240" t="s">
        <v>117</v>
      </c>
      <c r="E898" s="239" t="s">
        <v>1</v>
      </c>
      <c r="F898" s="238" t="s">
        <v>1057</v>
      </c>
      <c r="H898" s="237">
        <v>7.2</v>
      </c>
      <c r="I898" s="233"/>
      <c r="L898" s="232"/>
      <c r="M898" s="231"/>
      <c r="N898" s="230"/>
      <c r="O898" s="230"/>
      <c r="P898" s="230"/>
      <c r="Q898" s="230"/>
      <c r="R898" s="230"/>
      <c r="S898" s="230"/>
      <c r="T898" s="229"/>
      <c r="AT898" s="228" t="s">
        <v>117</v>
      </c>
      <c r="AU898" s="228" t="s">
        <v>42</v>
      </c>
      <c r="AV898" s="227" t="s">
        <v>42</v>
      </c>
      <c r="AW898" s="227" t="s">
        <v>19</v>
      </c>
      <c r="AX898" s="227" t="s">
        <v>37</v>
      </c>
      <c r="AY898" s="228" t="s">
        <v>108</v>
      </c>
    </row>
    <row r="899" spans="2:65" s="188" customFormat="1" ht="22.5" customHeight="1" x14ac:dyDescent="0.3">
      <c r="B899" s="207"/>
      <c r="C899" s="206" t="s">
        <v>1081</v>
      </c>
      <c r="D899" s="206" t="s">
        <v>110</v>
      </c>
      <c r="E899" s="205" t="s">
        <v>2418</v>
      </c>
      <c r="F899" s="200" t="s">
        <v>2419</v>
      </c>
      <c r="G899" s="204" t="s">
        <v>254</v>
      </c>
      <c r="H899" s="203">
        <v>54</v>
      </c>
      <c r="I899" s="202"/>
      <c r="J899" s="201">
        <f>ROUND(I899*H899,2)</f>
        <v>0</v>
      </c>
      <c r="K899" s="200" t="s">
        <v>166</v>
      </c>
      <c r="L899" s="189"/>
      <c r="M899" s="199" t="s">
        <v>1</v>
      </c>
      <c r="N899" s="224" t="s">
        <v>26</v>
      </c>
      <c r="O899" s="223"/>
      <c r="P899" s="222">
        <f>O899*H899</f>
        <v>0</v>
      </c>
      <c r="Q899" s="222">
        <v>0</v>
      </c>
      <c r="R899" s="222">
        <f>Q899*H899</f>
        <v>0</v>
      </c>
      <c r="S899" s="222">
        <v>4.0000000000000001E-3</v>
      </c>
      <c r="T899" s="221">
        <f>S899*H899</f>
        <v>0.216</v>
      </c>
      <c r="AR899" s="193" t="s">
        <v>115</v>
      </c>
      <c r="AT899" s="193" t="s">
        <v>110</v>
      </c>
      <c r="AU899" s="193" t="s">
        <v>42</v>
      </c>
      <c r="AY899" s="193" t="s">
        <v>108</v>
      </c>
      <c r="BE899" s="194">
        <f>IF(N899="základní",J899,0)</f>
        <v>0</v>
      </c>
      <c r="BF899" s="194">
        <f>IF(N899="snížená",J899,0)</f>
        <v>0</v>
      </c>
      <c r="BG899" s="194">
        <f>IF(N899="zákl. přenesená",J899,0)</f>
        <v>0</v>
      </c>
      <c r="BH899" s="194">
        <f>IF(N899="sníž. přenesená",J899,0)</f>
        <v>0</v>
      </c>
      <c r="BI899" s="194">
        <f>IF(N899="nulová",J899,0)</f>
        <v>0</v>
      </c>
      <c r="BJ899" s="193" t="s">
        <v>38</v>
      </c>
      <c r="BK899" s="194">
        <f>ROUND(I899*H899,2)</f>
        <v>0</v>
      </c>
      <c r="BL899" s="193" t="s">
        <v>115</v>
      </c>
      <c r="BM899" s="193" t="s">
        <v>2420</v>
      </c>
    </row>
    <row r="900" spans="2:65" s="227" customFormat="1" x14ac:dyDescent="0.3">
      <c r="B900" s="232"/>
      <c r="D900" s="240" t="s">
        <v>117</v>
      </c>
      <c r="E900" s="239" t="s">
        <v>1</v>
      </c>
      <c r="F900" s="238" t="s">
        <v>2421</v>
      </c>
      <c r="H900" s="237">
        <v>54</v>
      </c>
      <c r="I900" s="233"/>
      <c r="L900" s="232"/>
      <c r="M900" s="231"/>
      <c r="N900" s="230"/>
      <c r="O900" s="230"/>
      <c r="P900" s="230"/>
      <c r="Q900" s="230"/>
      <c r="R900" s="230"/>
      <c r="S900" s="230"/>
      <c r="T900" s="229"/>
      <c r="AT900" s="228" t="s">
        <v>117</v>
      </c>
      <c r="AU900" s="228" t="s">
        <v>42</v>
      </c>
      <c r="AV900" s="227" t="s">
        <v>42</v>
      </c>
      <c r="AW900" s="227" t="s">
        <v>19</v>
      </c>
      <c r="AX900" s="227" t="s">
        <v>37</v>
      </c>
      <c r="AY900" s="228" t="s">
        <v>108</v>
      </c>
    </row>
    <row r="901" spans="2:65" s="188" customFormat="1" ht="22.5" customHeight="1" x14ac:dyDescent="0.3">
      <c r="B901" s="207"/>
      <c r="C901" s="206" t="s">
        <v>1085</v>
      </c>
      <c r="D901" s="206" t="s">
        <v>110</v>
      </c>
      <c r="E901" s="205" t="s">
        <v>2422</v>
      </c>
      <c r="F901" s="200" t="s">
        <v>2423</v>
      </c>
      <c r="G901" s="204" t="s">
        <v>254</v>
      </c>
      <c r="H901" s="203">
        <v>36</v>
      </c>
      <c r="I901" s="202"/>
      <c r="J901" s="201">
        <f>ROUND(I901*H901,2)</f>
        <v>0</v>
      </c>
      <c r="K901" s="200" t="s">
        <v>166</v>
      </c>
      <c r="L901" s="189"/>
      <c r="M901" s="199" t="s">
        <v>1</v>
      </c>
      <c r="N901" s="224" t="s">
        <v>26</v>
      </c>
      <c r="O901" s="223"/>
      <c r="P901" s="222">
        <f>O901*H901</f>
        <v>0</v>
      </c>
      <c r="Q901" s="222">
        <v>0</v>
      </c>
      <c r="R901" s="222">
        <f>Q901*H901</f>
        <v>0</v>
      </c>
      <c r="S901" s="222">
        <v>8.0000000000000002E-3</v>
      </c>
      <c r="T901" s="221">
        <f>S901*H901</f>
        <v>0.28800000000000003</v>
      </c>
      <c r="AR901" s="193" t="s">
        <v>115</v>
      </c>
      <c r="AT901" s="193" t="s">
        <v>110</v>
      </c>
      <c r="AU901" s="193" t="s">
        <v>42</v>
      </c>
      <c r="AY901" s="193" t="s">
        <v>108</v>
      </c>
      <c r="BE901" s="194">
        <f>IF(N901="základní",J901,0)</f>
        <v>0</v>
      </c>
      <c r="BF901" s="194">
        <f>IF(N901="snížená",J901,0)</f>
        <v>0</v>
      </c>
      <c r="BG901" s="194">
        <f>IF(N901="zákl. přenesená",J901,0)</f>
        <v>0</v>
      </c>
      <c r="BH901" s="194">
        <f>IF(N901="sníž. přenesená",J901,0)</f>
        <v>0</v>
      </c>
      <c r="BI901" s="194">
        <f>IF(N901="nulová",J901,0)</f>
        <v>0</v>
      </c>
      <c r="BJ901" s="193" t="s">
        <v>38</v>
      </c>
      <c r="BK901" s="194">
        <f>ROUND(I901*H901,2)</f>
        <v>0</v>
      </c>
      <c r="BL901" s="193" t="s">
        <v>115</v>
      </c>
      <c r="BM901" s="193" t="s">
        <v>2424</v>
      </c>
    </row>
    <row r="902" spans="2:65" s="227" customFormat="1" x14ac:dyDescent="0.3">
      <c r="B902" s="232"/>
      <c r="D902" s="240" t="s">
        <v>117</v>
      </c>
      <c r="E902" s="239" t="s">
        <v>1</v>
      </c>
      <c r="F902" s="238" t="s">
        <v>2425</v>
      </c>
      <c r="H902" s="237">
        <v>36</v>
      </c>
      <c r="I902" s="233"/>
      <c r="L902" s="232"/>
      <c r="M902" s="231"/>
      <c r="N902" s="230"/>
      <c r="O902" s="230"/>
      <c r="P902" s="230"/>
      <c r="Q902" s="230"/>
      <c r="R902" s="230"/>
      <c r="S902" s="230"/>
      <c r="T902" s="229"/>
      <c r="AT902" s="228" t="s">
        <v>117</v>
      </c>
      <c r="AU902" s="228" t="s">
        <v>42</v>
      </c>
      <c r="AV902" s="227" t="s">
        <v>42</v>
      </c>
      <c r="AW902" s="227" t="s">
        <v>19</v>
      </c>
      <c r="AX902" s="227" t="s">
        <v>37</v>
      </c>
      <c r="AY902" s="228" t="s">
        <v>108</v>
      </c>
    </row>
    <row r="903" spans="2:65" s="188" customFormat="1" ht="22.5" customHeight="1" x14ac:dyDescent="0.3">
      <c r="B903" s="207"/>
      <c r="C903" s="206" t="s">
        <v>1090</v>
      </c>
      <c r="D903" s="206" t="s">
        <v>110</v>
      </c>
      <c r="E903" s="205" t="s">
        <v>2426</v>
      </c>
      <c r="F903" s="200" t="s">
        <v>2427</v>
      </c>
      <c r="G903" s="204" t="s">
        <v>254</v>
      </c>
      <c r="H903" s="203">
        <v>36</v>
      </c>
      <c r="I903" s="202"/>
      <c r="J903" s="201">
        <f>ROUND(I903*H903,2)</f>
        <v>0</v>
      </c>
      <c r="K903" s="200" t="s">
        <v>166</v>
      </c>
      <c r="L903" s="189"/>
      <c r="M903" s="199" t="s">
        <v>1</v>
      </c>
      <c r="N903" s="224" t="s">
        <v>26</v>
      </c>
      <c r="O903" s="223"/>
      <c r="P903" s="222">
        <f>O903*H903</f>
        <v>0</v>
      </c>
      <c r="Q903" s="222">
        <v>0</v>
      </c>
      <c r="R903" s="222">
        <f>Q903*H903</f>
        <v>0</v>
      </c>
      <c r="S903" s="222">
        <v>1.2E-2</v>
      </c>
      <c r="T903" s="221">
        <f>S903*H903</f>
        <v>0.432</v>
      </c>
      <c r="AR903" s="193" t="s">
        <v>115</v>
      </c>
      <c r="AT903" s="193" t="s">
        <v>110</v>
      </c>
      <c r="AU903" s="193" t="s">
        <v>42</v>
      </c>
      <c r="AY903" s="193" t="s">
        <v>108</v>
      </c>
      <c r="BE903" s="194">
        <f>IF(N903="základní",J903,0)</f>
        <v>0</v>
      </c>
      <c r="BF903" s="194">
        <f>IF(N903="snížená",J903,0)</f>
        <v>0</v>
      </c>
      <c r="BG903" s="194">
        <f>IF(N903="zákl. přenesená",J903,0)</f>
        <v>0</v>
      </c>
      <c r="BH903" s="194">
        <f>IF(N903="sníž. přenesená",J903,0)</f>
        <v>0</v>
      </c>
      <c r="BI903" s="194">
        <f>IF(N903="nulová",J903,0)</f>
        <v>0</v>
      </c>
      <c r="BJ903" s="193" t="s">
        <v>38</v>
      </c>
      <c r="BK903" s="194">
        <f>ROUND(I903*H903,2)</f>
        <v>0</v>
      </c>
      <c r="BL903" s="193" t="s">
        <v>115</v>
      </c>
      <c r="BM903" s="193" t="s">
        <v>2428</v>
      </c>
    </row>
    <row r="904" spans="2:65" s="227" customFormat="1" x14ac:dyDescent="0.3">
      <c r="B904" s="232"/>
      <c r="D904" s="240" t="s">
        <v>117</v>
      </c>
      <c r="E904" s="239" t="s">
        <v>1</v>
      </c>
      <c r="F904" s="238" t="s">
        <v>2429</v>
      </c>
      <c r="H904" s="237">
        <v>36</v>
      </c>
      <c r="I904" s="233"/>
      <c r="L904" s="232"/>
      <c r="M904" s="231"/>
      <c r="N904" s="230"/>
      <c r="O904" s="230"/>
      <c r="P904" s="230"/>
      <c r="Q904" s="230"/>
      <c r="R904" s="230"/>
      <c r="S904" s="230"/>
      <c r="T904" s="229"/>
      <c r="AT904" s="228" t="s">
        <v>117</v>
      </c>
      <c r="AU904" s="228" t="s">
        <v>42</v>
      </c>
      <c r="AV904" s="227" t="s">
        <v>42</v>
      </c>
      <c r="AW904" s="227" t="s">
        <v>19</v>
      </c>
      <c r="AX904" s="227" t="s">
        <v>37</v>
      </c>
      <c r="AY904" s="228" t="s">
        <v>108</v>
      </c>
    </row>
    <row r="905" spans="2:65" s="188" customFormat="1" ht="22.5" customHeight="1" x14ac:dyDescent="0.3">
      <c r="B905" s="207"/>
      <c r="C905" s="206" t="s">
        <v>1095</v>
      </c>
      <c r="D905" s="206" t="s">
        <v>110</v>
      </c>
      <c r="E905" s="205" t="s">
        <v>2430</v>
      </c>
      <c r="F905" s="200" t="s">
        <v>2431</v>
      </c>
      <c r="G905" s="204" t="s">
        <v>254</v>
      </c>
      <c r="H905" s="203">
        <v>6</v>
      </c>
      <c r="I905" s="202"/>
      <c r="J905" s="201">
        <f>ROUND(I905*H905,2)</f>
        <v>0</v>
      </c>
      <c r="K905" s="200" t="s">
        <v>166</v>
      </c>
      <c r="L905" s="189"/>
      <c r="M905" s="199" t="s">
        <v>1</v>
      </c>
      <c r="N905" s="224" t="s">
        <v>26</v>
      </c>
      <c r="O905" s="223"/>
      <c r="P905" s="222">
        <f>O905*H905</f>
        <v>0</v>
      </c>
      <c r="Q905" s="222">
        <v>0</v>
      </c>
      <c r="R905" s="222">
        <f>Q905*H905</f>
        <v>0</v>
      </c>
      <c r="S905" s="222">
        <v>5.3999999999999999E-2</v>
      </c>
      <c r="T905" s="221">
        <f>S905*H905</f>
        <v>0.32400000000000001</v>
      </c>
      <c r="AR905" s="193" t="s">
        <v>115</v>
      </c>
      <c r="AT905" s="193" t="s">
        <v>110</v>
      </c>
      <c r="AU905" s="193" t="s">
        <v>42</v>
      </c>
      <c r="AY905" s="193" t="s">
        <v>108</v>
      </c>
      <c r="BE905" s="194">
        <f>IF(N905="základní",J905,0)</f>
        <v>0</v>
      </c>
      <c r="BF905" s="194">
        <f>IF(N905="snížená",J905,0)</f>
        <v>0</v>
      </c>
      <c r="BG905" s="194">
        <f>IF(N905="zákl. přenesená",J905,0)</f>
        <v>0</v>
      </c>
      <c r="BH905" s="194">
        <f>IF(N905="sníž. přenesená",J905,0)</f>
        <v>0</v>
      </c>
      <c r="BI905" s="194">
        <f>IF(N905="nulová",J905,0)</f>
        <v>0</v>
      </c>
      <c r="BJ905" s="193" t="s">
        <v>38</v>
      </c>
      <c r="BK905" s="194">
        <f>ROUND(I905*H905,2)</f>
        <v>0</v>
      </c>
      <c r="BL905" s="193" t="s">
        <v>115</v>
      </c>
      <c r="BM905" s="193" t="s">
        <v>2432</v>
      </c>
    </row>
    <row r="906" spans="2:65" s="227" customFormat="1" x14ac:dyDescent="0.3">
      <c r="B906" s="232"/>
      <c r="D906" s="240" t="s">
        <v>117</v>
      </c>
      <c r="E906" s="239" t="s">
        <v>1</v>
      </c>
      <c r="F906" s="238" t="s">
        <v>2433</v>
      </c>
      <c r="H906" s="237">
        <v>6</v>
      </c>
      <c r="I906" s="233"/>
      <c r="L906" s="232"/>
      <c r="M906" s="231"/>
      <c r="N906" s="230"/>
      <c r="O906" s="230"/>
      <c r="P906" s="230"/>
      <c r="Q906" s="230"/>
      <c r="R906" s="230"/>
      <c r="S906" s="230"/>
      <c r="T906" s="229"/>
      <c r="AT906" s="228" t="s">
        <v>117</v>
      </c>
      <c r="AU906" s="228" t="s">
        <v>42</v>
      </c>
      <c r="AV906" s="227" t="s">
        <v>42</v>
      </c>
      <c r="AW906" s="227" t="s">
        <v>19</v>
      </c>
      <c r="AX906" s="227" t="s">
        <v>37</v>
      </c>
      <c r="AY906" s="228" t="s">
        <v>108</v>
      </c>
    </row>
    <row r="907" spans="2:65" s="188" customFormat="1" ht="22.5" customHeight="1" x14ac:dyDescent="0.3">
      <c r="B907" s="207"/>
      <c r="C907" s="206" t="s">
        <v>1099</v>
      </c>
      <c r="D907" s="206" t="s">
        <v>110</v>
      </c>
      <c r="E907" s="205" t="s">
        <v>2434</v>
      </c>
      <c r="F907" s="200" t="s">
        <v>2435</v>
      </c>
      <c r="G907" s="204" t="s">
        <v>254</v>
      </c>
      <c r="H907" s="203">
        <v>12</v>
      </c>
      <c r="I907" s="202"/>
      <c r="J907" s="201">
        <f>ROUND(I907*H907,2)</f>
        <v>0</v>
      </c>
      <c r="K907" s="200" t="s">
        <v>166</v>
      </c>
      <c r="L907" s="189"/>
      <c r="M907" s="199" t="s">
        <v>1</v>
      </c>
      <c r="N907" s="224" t="s">
        <v>26</v>
      </c>
      <c r="O907" s="223"/>
      <c r="P907" s="222">
        <f>O907*H907</f>
        <v>0</v>
      </c>
      <c r="Q907" s="222">
        <v>0</v>
      </c>
      <c r="R907" s="222">
        <f>Q907*H907</f>
        <v>0</v>
      </c>
      <c r="S907" s="222">
        <v>0.09</v>
      </c>
      <c r="T907" s="221">
        <f>S907*H907</f>
        <v>1.08</v>
      </c>
      <c r="AR907" s="193" t="s">
        <v>115</v>
      </c>
      <c r="AT907" s="193" t="s">
        <v>110</v>
      </c>
      <c r="AU907" s="193" t="s">
        <v>42</v>
      </c>
      <c r="AY907" s="193" t="s">
        <v>108</v>
      </c>
      <c r="BE907" s="194">
        <f>IF(N907="základní",J907,0)</f>
        <v>0</v>
      </c>
      <c r="BF907" s="194">
        <f>IF(N907="snížená",J907,0)</f>
        <v>0</v>
      </c>
      <c r="BG907" s="194">
        <f>IF(N907="zákl. přenesená",J907,0)</f>
        <v>0</v>
      </c>
      <c r="BH907" s="194">
        <f>IF(N907="sníž. přenesená",J907,0)</f>
        <v>0</v>
      </c>
      <c r="BI907" s="194">
        <f>IF(N907="nulová",J907,0)</f>
        <v>0</v>
      </c>
      <c r="BJ907" s="193" t="s">
        <v>38</v>
      </c>
      <c r="BK907" s="194">
        <f>ROUND(I907*H907,2)</f>
        <v>0</v>
      </c>
      <c r="BL907" s="193" t="s">
        <v>115</v>
      </c>
      <c r="BM907" s="193" t="s">
        <v>2436</v>
      </c>
    </row>
    <row r="908" spans="2:65" s="227" customFormat="1" x14ac:dyDescent="0.3">
      <c r="B908" s="232"/>
      <c r="D908" s="240" t="s">
        <v>117</v>
      </c>
      <c r="E908" s="239" t="s">
        <v>1</v>
      </c>
      <c r="F908" s="238" t="s">
        <v>2413</v>
      </c>
      <c r="H908" s="237">
        <v>12</v>
      </c>
      <c r="I908" s="233"/>
      <c r="L908" s="232"/>
      <c r="M908" s="231"/>
      <c r="N908" s="230"/>
      <c r="O908" s="230"/>
      <c r="P908" s="230"/>
      <c r="Q908" s="230"/>
      <c r="R908" s="230"/>
      <c r="S908" s="230"/>
      <c r="T908" s="229"/>
      <c r="AT908" s="228" t="s">
        <v>117</v>
      </c>
      <c r="AU908" s="228" t="s">
        <v>42</v>
      </c>
      <c r="AV908" s="227" t="s">
        <v>42</v>
      </c>
      <c r="AW908" s="227" t="s">
        <v>19</v>
      </c>
      <c r="AX908" s="227" t="s">
        <v>37</v>
      </c>
      <c r="AY908" s="228" t="s">
        <v>108</v>
      </c>
    </row>
    <row r="909" spans="2:65" s="188" customFormat="1" ht="31.5" customHeight="1" x14ac:dyDescent="0.3">
      <c r="B909" s="207"/>
      <c r="C909" s="206" t="s">
        <v>1103</v>
      </c>
      <c r="D909" s="206" t="s">
        <v>110</v>
      </c>
      <c r="E909" s="205" t="s">
        <v>2437</v>
      </c>
      <c r="F909" s="200" t="s">
        <v>2438</v>
      </c>
      <c r="G909" s="204" t="s">
        <v>135</v>
      </c>
      <c r="H909" s="203">
        <v>9.9</v>
      </c>
      <c r="I909" s="202"/>
      <c r="J909" s="201">
        <f>ROUND(I909*H909,2)</f>
        <v>0</v>
      </c>
      <c r="K909" s="200" t="s">
        <v>166</v>
      </c>
      <c r="L909" s="189"/>
      <c r="M909" s="199" t="s">
        <v>1</v>
      </c>
      <c r="N909" s="224" t="s">
        <v>26</v>
      </c>
      <c r="O909" s="223"/>
      <c r="P909" s="222">
        <f>O909*H909</f>
        <v>0</v>
      </c>
      <c r="Q909" s="222">
        <v>0</v>
      </c>
      <c r="R909" s="222">
        <f>Q909*H909</f>
        <v>0</v>
      </c>
      <c r="S909" s="222">
        <v>0.24299999999999999</v>
      </c>
      <c r="T909" s="221">
        <f>S909*H909</f>
        <v>2.4056999999999999</v>
      </c>
      <c r="AR909" s="193" t="s">
        <v>115</v>
      </c>
      <c r="AT909" s="193" t="s">
        <v>110</v>
      </c>
      <c r="AU909" s="193" t="s">
        <v>42</v>
      </c>
      <c r="AY909" s="193" t="s">
        <v>108</v>
      </c>
      <c r="BE909" s="194">
        <f>IF(N909="základní",J909,0)</f>
        <v>0</v>
      </c>
      <c r="BF909" s="194">
        <f>IF(N909="snížená",J909,0)</f>
        <v>0</v>
      </c>
      <c r="BG909" s="194">
        <f>IF(N909="zákl. přenesená",J909,0)</f>
        <v>0</v>
      </c>
      <c r="BH909" s="194">
        <f>IF(N909="sníž. přenesená",J909,0)</f>
        <v>0</v>
      </c>
      <c r="BI909" s="194">
        <f>IF(N909="nulová",J909,0)</f>
        <v>0</v>
      </c>
      <c r="BJ909" s="193" t="s">
        <v>38</v>
      </c>
      <c r="BK909" s="194">
        <f>ROUND(I909*H909,2)</f>
        <v>0</v>
      </c>
      <c r="BL909" s="193" t="s">
        <v>115</v>
      </c>
      <c r="BM909" s="193" t="s">
        <v>2439</v>
      </c>
    </row>
    <row r="910" spans="2:65" s="227" customFormat="1" x14ac:dyDescent="0.3">
      <c r="B910" s="232"/>
      <c r="D910" s="240" t="s">
        <v>117</v>
      </c>
      <c r="E910" s="239" t="s">
        <v>1</v>
      </c>
      <c r="F910" s="238" t="s">
        <v>2440</v>
      </c>
      <c r="H910" s="237">
        <v>9.9</v>
      </c>
      <c r="I910" s="233"/>
      <c r="L910" s="232"/>
      <c r="M910" s="231"/>
      <c r="N910" s="230"/>
      <c r="O910" s="230"/>
      <c r="P910" s="230"/>
      <c r="Q910" s="230"/>
      <c r="R910" s="230"/>
      <c r="S910" s="230"/>
      <c r="T910" s="229"/>
      <c r="AT910" s="228" t="s">
        <v>117</v>
      </c>
      <c r="AU910" s="228" t="s">
        <v>42</v>
      </c>
      <c r="AV910" s="227" t="s">
        <v>42</v>
      </c>
      <c r="AW910" s="227" t="s">
        <v>19</v>
      </c>
      <c r="AX910" s="227" t="s">
        <v>37</v>
      </c>
      <c r="AY910" s="228" t="s">
        <v>108</v>
      </c>
    </row>
    <row r="911" spans="2:65" s="188" customFormat="1" ht="22.5" customHeight="1" x14ac:dyDescent="0.3">
      <c r="B911" s="207"/>
      <c r="C911" s="206" t="s">
        <v>1108</v>
      </c>
      <c r="D911" s="206" t="s">
        <v>110</v>
      </c>
      <c r="E911" s="205" t="s">
        <v>1059</v>
      </c>
      <c r="F911" s="200" t="s">
        <v>1060</v>
      </c>
      <c r="G911" s="204" t="s">
        <v>113</v>
      </c>
      <c r="H911" s="203">
        <v>335.73200000000003</v>
      </c>
      <c r="I911" s="202"/>
      <c r="J911" s="201">
        <f>ROUND(I911*H911,2)</f>
        <v>0</v>
      </c>
      <c r="K911" s="200" t="s">
        <v>114</v>
      </c>
      <c r="L911" s="189"/>
      <c r="M911" s="199" t="s">
        <v>1</v>
      </c>
      <c r="N911" s="224" t="s">
        <v>26</v>
      </c>
      <c r="O911" s="223"/>
      <c r="P911" s="222">
        <f>O911*H911</f>
        <v>0</v>
      </c>
      <c r="Q911" s="222">
        <v>0</v>
      </c>
      <c r="R911" s="222">
        <f>Q911*H911</f>
        <v>0</v>
      </c>
      <c r="S911" s="222">
        <v>0.01</v>
      </c>
      <c r="T911" s="221">
        <f>S911*H911</f>
        <v>3.3573200000000005</v>
      </c>
      <c r="AR911" s="193" t="s">
        <v>115</v>
      </c>
      <c r="AT911" s="193" t="s">
        <v>110</v>
      </c>
      <c r="AU911" s="193" t="s">
        <v>42</v>
      </c>
      <c r="AY911" s="193" t="s">
        <v>108</v>
      </c>
      <c r="BE911" s="194">
        <f>IF(N911="základní",J911,0)</f>
        <v>0</v>
      </c>
      <c r="BF911" s="194">
        <f>IF(N911="snížená",J911,0)</f>
        <v>0</v>
      </c>
      <c r="BG911" s="194">
        <f>IF(N911="zákl. přenesená",J911,0)</f>
        <v>0</v>
      </c>
      <c r="BH911" s="194">
        <f>IF(N911="sníž. přenesená",J911,0)</f>
        <v>0</v>
      </c>
      <c r="BI911" s="194">
        <f>IF(N911="nulová",J911,0)</f>
        <v>0</v>
      </c>
      <c r="BJ911" s="193" t="s">
        <v>38</v>
      </c>
      <c r="BK911" s="194">
        <f>ROUND(I911*H911,2)</f>
        <v>0</v>
      </c>
      <c r="BL911" s="193" t="s">
        <v>115</v>
      </c>
      <c r="BM911" s="193" t="s">
        <v>1061</v>
      </c>
    </row>
    <row r="912" spans="2:65" s="257" customFormat="1" x14ac:dyDescent="0.3">
      <c r="B912" s="262"/>
      <c r="D912" s="236" t="s">
        <v>117</v>
      </c>
      <c r="E912" s="258" t="s">
        <v>1</v>
      </c>
      <c r="F912" s="264" t="s">
        <v>331</v>
      </c>
      <c r="H912" s="258" t="s">
        <v>1</v>
      </c>
      <c r="I912" s="263"/>
      <c r="L912" s="262"/>
      <c r="M912" s="261"/>
      <c r="N912" s="260"/>
      <c r="O912" s="260"/>
      <c r="P912" s="260"/>
      <c r="Q912" s="260"/>
      <c r="R912" s="260"/>
      <c r="S912" s="260"/>
      <c r="T912" s="259"/>
      <c r="AT912" s="258" t="s">
        <v>117</v>
      </c>
      <c r="AU912" s="258" t="s">
        <v>42</v>
      </c>
      <c r="AV912" s="257" t="s">
        <v>38</v>
      </c>
      <c r="AW912" s="257" t="s">
        <v>19</v>
      </c>
      <c r="AX912" s="257" t="s">
        <v>37</v>
      </c>
      <c r="AY912" s="258" t="s">
        <v>108</v>
      </c>
    </row>
    <row r="913" spans="2:65" s="257" customFormat="1" x14ac:dyDescent="0.3">
      <c r="B913" s="262"/>
      <c r="D913" s="236" t="s">
        <v>117</v>
      </c>
      <c r="E913" s="258" t="s">
        <v>1</v>
      </c>
      <c r="F913" s="264" t="s">
        <v>332</v>
      </c>
      <c r="H913" s="258" t="s">
        <v>1</v>
      </c>
      <c r="I913" s="263"/>
      <c r="L913" s="262"/>
      <c r="M913" s="261"/>
      <c r="N913" s="260"/>
      <c r="O913" s="260"/>
      <c r="P913" s="260"/>
      <c r="Q913" s="260"/>
      <c r="R913" s="260"/>
      <c r="S913" s="260"/>
      <c r="T913" s="259"/>
      <c r="AT913" s="258" t="s">
        <v>117</v>
      </c>
      <c r="AU913" s="258" t="s">
        <v>42</v>
      </c>
      <c r="AV913" s="257" t="s">
        <v>38</v>
      </c>
      <c r="AW913" s="257" t="s">
        <v>19</v>
      </c>
      <c r="AX913" s="257" t="s">
        <v>37</v>
      </c>
      <c r="AY913" s="258" t="s">
        <v>108</v>
      </c>
    </row>
    <row r="914" spans="2:65" s="227" customFormat="1" x14ac:dyDescent="0.3">
      <c r="B914" s="232"/>
      <c r="D914" s="236" t="s">
        <v>117</v>
      </c>
      <c r="E914" s="228" t="s">
        <v>1</v>
      </c>
      <c r="F914" s="235" t="s">
        <v>333</v>
      </c>
      <c r="H914" s="234">
        <v>2.1379999999999999</v>
      </c>
      <c r="I914" s="233"/>
      <c r="L914" s="232"/>
      <c r="M914" s="231"/>
      <c r="N914" s="230"/>
      <c r="O914" s="230"/>
      <c r="P914" s="230"/>
      <c r="Q914" s="230"/>
      <c r="R914" s="230"/>
      <c r="S914" s="230"/>
      <c r="T914" s="229"/>
      <c r="AT914" s="228" t="s">
        <v>117</v>
      </c>
      <c r="AU914" s="228" t="s">
        <v>42</v>
      </c>
      <c r="AV914" s="227" t="s">
        <v>42</v>
      </c>
      <c r="AW914" s="227" t="s">
        <v>19</v>
      </c>
      <c r="AX914" s="227" t="s">
        <v>37</v>
      </c>
      <c r="AY914" s="228" t="s">
        <v>108</v>
      </c>
    </row>
    <row r="915" spans="2:65" s="227" customFormat="1" x14ac:dyDescent="0.3">
      <c r="B915" s="232"/>
      <c r="D915" s="236" t="s">
        <v>117</v>
      </c>
      <c r="E915" s="228" t="s">
        <v>1</v>
      </c>
      <c r="F915" s="235" t="s">
        <v>334</v>
      </c>
      <c r="H915" s="234">
        <v>2.1379999999999999</v>
      </c>
      <c r="I915" s="233"/>
      <c r="L915" s="232"/>
      <c r="M915" s="231"/>
      <c r="N915" s="230"/>
      <c r="O915" s="230"/>
      <c r="P915" s="230"/>
      <c r="Q915" s="230"/>
      <c r="R915" s="230"/>
      <c r="S915" s="230"/>
      <c r="T915" s="229"/>
      <c r="AT915" s="228" t="s">
        <v>117</v>
      </c>
      <c r="AU915" s="228" t="s">
        <v>42</v>
      </c>
      <c r="AV915" s="227" t="s">
        <v>42</v>
      </c>
      <c r="AW915" s="227" t="s">
        <v>19</v>
      </c>
      <c r="AX915" s="227" t="s">
        <v>37</v>
      </c>
      <c r="AY915" s="228" t="s">
        <v>108</v>
      </c>
    </row>
    <row r="916" spans="2:65" s="227" customFormat="1" x14ac:dyDescent="0.3">
      <c r="B916" s="232"/>
      <c r="D916" s="236" t="s">
        <v>117</v>
      </c>
      <c r="E916" s="228" t="s">
        <v>1</v>
      </c>
      <c r="F916" s="235" t="s">
        <v>335</v>
      </c>
      <c r="H916" s="234">
        <v>168.84299999999999</v>
      </c>
      <c r="I916" s="233"/>
      <c r="L916" s="232"/>
      <c r="M916" s="231"/>
      <c r="N916" s="230"/>
      <c r="O916" s="230"/>
      <c r="P916" s="230"/>
      <c r="Q916" s="230"/>
      <c r="R916" s="230"/>
      <c r="S916" s="230"/>
      <c r="T916" s="229"/>
      <c r="AT916" s="228" t="s">
        <v>117</v>
      </c>
      <c r="AU916" s="228" t="s">
        <v>42</v>
      </c>
      <c r="AV916" s="227" t="s">
        <v>42</v>
      </c>
      <c r="AW916" s="227" t="s">
        <v>19</v>
      </c>
      <c r="AX916" s="227" t="s">
        <v>37</v>
      </c>
      <c r="AY916" s="228" t="s">
        <v>108</v>
      </c>
    </row>
    <row r="917" spans="2:65" s="227" customFormat="1" x14ac:dyDescent="0.3">
      <c r="B917" s="232"/>
      <c r="D917" s="240" t="s">
        <v>117</v>
      </c>
      <c r="E917" s="239" t="s">
        <v>1</v>
      </c>
      <c r="F917" s="238" t="s">
        <v>336</v>
      </c>
      <c r="H917" s="237">
        <v>162.613</v>
      </c>
      <c r="I917" s="233"/>
      <c r="L917" s="232"/>
      <c r="M917" s="231"/>
      <c r="N917" s="230"/>
      <c r="O917" s="230"/>
      <c r="P917" s="230"/>
      <c r="Q917" s="230"/>
      <c r="R917" s="230"/>
      <c r="S917" s="230"/>
      <c r="T917" s="229"/>
      <c r="AT917" s="228" t="s">
        <v>117</v>
      </c>
      <c r="AU917" s="228" t="s">
        <v>42</v>
      </c>
      <c r="AV917" s="227" t="s">
        <v>42</v>
      </c>
      <c r="AW917" s="227" t="s">
        <v>19</v>
      </c>
      <c r="AX917" s="227" t="s">
        <v>37</v>
      </c>
      <c r="AY917" s="228" t="s">
        <v>108</v>
      </c>
    </row>
    <row r="918" spans="2:65" s="188" customFormat="1" ht="31.5" customHeight="1" x14ac:dyDescent="0.3">
      <c r="B918" s="207"/>
      <c r="C918" s="206" t="s">
        <v>1115</v>
      </c>
      <c r="D918" s="206" t="s">
        <v>110</v>
      </c>
      <c r="E918" s="205" t="s">
        <v>1063</v>
      </c>
      <c r="F918" s="200" t="s">
        <v>1064</v>
      </c>
      <c r="G918" s="204" t="s">
        <v>113</v>
      </c>
      <c r="H918" s="203">
        <v>7.6159999999999997</v>
      </c>
      <c r="I918" s="202"/>
      <c r="J918" s="201">
        <f>ROUND(I918*H918,2)</f>
        <v>0</v>
      </c>
      <c r="K918" s="200" t="s">
        <v>114</v>
      </c>
      <c r="L918" s="189"/>
      <c r="M918" s="199" t="s">
        <v>1</v>
      </c>
      <c r="N918" s="224" t="s">
        <v>26</v>
      </c>
      <c r="O918" s="223"/>
      <c r="P918" s="222">
        <f>O918*H918</f>
        <v>0</v>
      </c>
      <c r="Q918" s="222">
        <v>0</v>
      </c>
      <c r="R918" s="222">
        <f>Q918*H918</f>
        <v>0</v>
      </c>
      <c r="S918" s="222">
        <v>0.05</v>
      </c>
      <c r="T918" s="221">
        <f>S918*H918</f>
        <v>0.38080000000000003</v>
      </c>
      <c r="AR918" s="193" t="s">
        <v>115</v>
      </c>
      <c r="AT918" s="193" t="s">
        <v>110</v>
      </c>
      <c r="AU918" s="193" t="s">
        <v>42</v>
      </c>
      <c r="AY918" s="193" t="s">
        <v>108</v>
      </c>
      <c r="BE918" s="194">
        <f>IF(N918="základní",J918,0)</f>
        <v>0</v>
      </c>
      <c r="BF918" s="194">
        <f>IF(N918="snížená",J918,0)</f>
        <v>0</v>
      </c>
      <c r="BG918" s="194">
        <f>IF(N918="zákl. přenesená",J918,0)</f>
        <v>0</v>
      </c>
      <c r="BH918" s="194">
        <f>IF(N918="sníž. přenesená",J918,0)</f>
        <v>0</v>
      </c>
      <c r="BI918" s="194">
        <f>IF(N918="nulová",J918,0)</f>
        <v>0</v>
      </c>
      <c r="BJ918" s="193" t="s">
        <v>38</v>
      </c>
      <c r="BK918" s="194">
        <f>ROUND(I918*H918,2)</f>
        <v>0</v>
      </c>
      <c r="BL918" s="193" t="s">
        <v>115</v>
      </c>
      <c r="BM918" s="193" t="s">
        <v>1065</v>
      </c>
    </row>
    <row r="919" spans="2:65" s="227" customFormat="1" x14ac:dyDescent="0.3">
      <c r="B919" s="232"/>
      <c r="D919" s="240" t="s">
        <v>117</v>
      </c>
      <c r="E919" s="239" t="s">
        <v>1</v>
      </c>
      <c r="F919" s="238" t="s">
        <v>1066</v>
      </c>
      <c r="H919" s="237">
        <v>7.6159999999999997</v>
      </c>
      <c r="I919" s="233"/>
      <c r="L919" s="232"/>
      <c r="M919" s="231"/>
      <c r="N919" s="230"/>
      <c r="O919" s="230"/>
      <c r="P919" s="230"/>
      <c r="Q919" s="230"/>
      <c r="R919" s="230"/>
      <c r="S919" s="230"/>
      <c r="T919" s="229"/>
      <c r="AT919" s="228" t="s">
        <v>117</v>
      </c>
      <c r="AU919" s="228" t="s">
        <v>42</v>
      </c>
      <c r="AV919" s="227" t="s">
        <v>42</v>
      </c>
      <c r="AW919" s="227" t="s">
        <v>19</v>
      </c>
      <c r="AX919" s="227" t="s">
        <v>37</v>
      </c>
      <c r="AY919" s="228" t="s">
        <v>108</v>
      </c>
    </row>
    <row r="920" spans="2:65" s="188" customFormat="1" ht="31.5" customHeight="1" x14ac:dyDescent="0.3">
      <c r="B920" s="207"/>
      <c r="C920" s="206" t="s">
        <v>1123</v>
      </c>
      <c r="D920" s="206" t="s">
        <v>110</v>
      </c>
      <c r="E920" s="205" t="s">
        <v>1068</v>
      </c>
      <c r="F920" s="200" t="s">
        <v>1069</v>
      </c>
      <c r="G920" s="204" t="s">
        <v>113</v>
      </c>
      <c r="H920" s="203">
        <v>927.46799999999996</v>
      </c>
      <c r="I920" s="202"/>
      <c r="J920" s="201">
        <f>ROUND(I920*H920,2)</f>
        <v>0</v>
      </c>
      <c r="K920" s="200" t="s">
        <v>114</v>
      </c>
      <c r="L920" s="189"/>
      <c r="M920" s="199" t="s">
        <v>1</v>
      </c>
      <c r="N920" s="224" t="s">
        <v>26</v>
      </c>
      <c r="O920" s="223"/>
      <c r="P920" s="222">
        <f>O920*H920</f>
        <v>0</v>
      </c>
      <c r="Q920" s="222">
        <v>0</v>
      </c>
      <c r="R920" s="222">
        <f>Q920*H920</f>
        <v>0</v>
      </c>
      <c r="S920" s="222">
        <v>5.0000000000000001E-3</v>
      </c>
      <c r="T920" s="221">
        <f>S920*H920</f>
        <v>4.63734</v>
      </c>
      <c r="AR920" s="193" t="s">
        <v>115</v>
      </c>
      <c r="AT920" s="193" t="s">
        <v>110</v>
      </c>
      <c r="AU920" s="193" t="s">
        <v>42</v>
      </c>
      <c r="AY920" s="193" t="s">
        <v>108</v>
      </c>
      <c r="BE920" s="194">
        <f>IF(N920="základní",J920,0)</f>
        <v>0</v>
      </c>
      <c r="BF920" s="194">
        <f>IF(N920="snížená",J920,0)</f>
        <v>0</v>
      </c>
      <c r="BG920" s="194">
        <f>IF(N920="zákl. přenesená",J920,0)</f>
        <v>0</v>
      </c>
      <c r="BH920" s="194">
        <f>IF(N920="sníž. přenesená",J920,0)</f>
        <v>0</v>
      </c>
      <c r="BI920" s="194">
        <f>IF(N920="nulová",J920,0)</f>
        <v>0</v>
      </c>
      <c r="BJ920" s="193" t="s">
        <v>38</v>
      </c>
      <c r="BK920" s="194">
        <f>ROUND(I920*H920,2)</f>
        <v>0</v>
      </c>
      <c r="BL920" s="193" t="s">
        <v>115</v>
      </c>
      <c r="BM920" s="193" t="s">
        <v>1070</v>
      </c>
    </row>
    <row r="921" spans="2:65" s="257" customFormat="1" x14ac:dyDescent="0.3">
      <c r="B921" s="262"/>
      <c r="D921" s="236" t="s">
        <v>117</v>
      </c>
      <c r="E921" s="258" t="s">
        <v>1</v>
      </c>
      <c r="F921" s="264" t="s">
        <v>738</v>
      </c>
      <c r="H921" s="258" t="s">
        <v>1</v>
      </c>
      <c r="I921" s="263"/>
      <c r="L921" s="262"/>
      <c r="M921" s="261"/>
      <c r="N921" s="260"/>
      <c r="O921" s="260"/>
      <c r="P921" s="260"/>
      <c r="Q921" s="260"/>
      <c r="R921" s="260"/>
      <c r="S921" s="260"/>
      <c r="T921" s="259"/>
      <c r="AT921" s="258" t="s">
        <v>117</v>
      </c>
      <c r="AU921" s="258" t="s">
        <v>42</v>
      </c>
      <c r="AV921" s="257" t="s">
        <v>38</v>
      </c>
      <c r="AW921" s="257" t="s">
        <v>19</v>
      </c>
      <c r="AX921" s="257" t="s">
        <v>37</v>
      </c>
      <c r="AY921" s="258" t="s">
        <v>108</v>
      </c>
    </row>
    <row r="922" spans="2:65" s="227" customFormat="1" ht="27" x14ac:dyDescent="0.3">
      <c r="B922" s="232"/>
      <c r="D922" s="236" t="s">
        <v>117</v>
      </c>
      <c r="E922" s="228" t="s">
        <v>1</v>
      </c>
      <c r="F922" s="235" t="s">
        <v>740</v>
      </c>
      <c r="H922" s="234">
        <v>208.399</v>
      </c>
      <c r="I922" s="233"/>
      <c r="L922" s="232"/>
      <c r="M922" s="231"/>
      <c r="N922" s="230"/>
      <c r="O922" s="230"/>
      <c r="P922" s="230"/>
      <c r="Q922" s="230"/>
      <c r="R922" s="230"/>
      <c r="S922" s="230"/>
      <c r="T922" s="229"/>
      <c r="AT922" s="228" t="s">
        <v>117</v>
      </c>
      <c r="AU922" s="228" t="s">
        <v>42</v>
      </c>
      <c r="AV922" s="227" t="s">
        <v>42</v>
      </c>
      <c r="AW922" s="227" t="s">
        <v>19</v>
      </c>
      <c r="AX922" s="227" t="s">
        <v>37</v>
      </c>
      <c r="AY922" s="228" t="s">
        <v>108</v>
      </c>
    </row>
    <row r="923" spans="2:65" s="227" customFormat="1" ht="40.5" x14ac:dyDescent="0.3">
      <c r="B923" s="232"/>
      <c r="D923" s="236" t="s">
        <v>117</v>
      </c>
      <c r="E923" s="228" t="s">
        <v>1</v>
      </c>
      <c r="F923" s="235" t="s">
        <v>653</v>
      </c>
      <c r="H923" s="234">
        <v>-8.4600000000000009</v>
      </c>
      <c r="I923" s="233"/>
      <c r="L923" s="232"/>
      <c r="M923" s="231"/>
      <c r="N923" s="230"/>
      <c r="O923" s="230"/>
      <c r="P923" s="230"/>
      <c r="Q923" s="230"/>
      <c r="R923" s="230"/>
      <c r="S923" s="230"/>
      <c r="T923" s="229"/>
      <c r="AT923" s="228" t="s">
        <v>117</v>
      </c>
      <c r="AU923" s="228" t="s">
        <v>42</v>
      </c>
      <c r="AV923" s="227" t="s">
        <v>42</v>
      </c>
      <c r="AW923" s="227" t="s">
        <v>19</v>
      </c>
      <c r="AX923" s="227" t="s">
        <v>37</v>
      </c>
      <c r="AY923" s="228" t="s">
        <v>108</v>
      </c>
    </row>
    <row r="924" spans="2:65" s="227" customFormat="1" x14ac:dyDescent="0.3">
      <c r="B924" s="232"/>
      <c r="D924" s="236" t="s">
        <v>117</v>
      </c>
      <c r="E924" s="228" t="s">
        <v>1</v>
      </c>
      <c r="F924" s="235" t="s">
        <v>654</v>
      </c>
      <c r="H924" s="234">
        <v>-1.6970000000000001</v>
      </c>
      <c r="I924" s="233"/>
      <c r="L924" s="232"/>
      <c r="M924" s="231"/>
      <c r="N924" s="230"/>
      <c r="O924" s="230"/>
      <c r="P924" s="230"/>
      <c r="Q924" s="230"/>
      <c r="R924" s="230"/>
      <c r="S924" s="230"/>
      <c r="T924" s="229"/>
      <c r="AT924" s="228" t="s">
        <v>117</v>
      </c>
      <c r="AU924" s="228" t="s">
        <v>42</v>
      </c>
      <c r="AV924" s="227" t="s">
        <v>42</v>
      </c>
      <c r="AW924" s="227" t="s">
        <v>19</v>
      </c>
      <c r="AX924" s="227" t="s">
        <v>37</v>
      </c>
      <c r="AY924" s="228" t="s">
        <v>108</v>
      </c>
    </row>
    <row r="925" spans="2:65" s="257" customFormat="1" x14ac:dyDescent="0.3">
      <c r="B925" s="262"/>
      <c r="D925" s="236" t="s">
        <v>117</v>
      </c>
      <c r="E925" s="258" t="s">
        <v>1</v>
      </c>
      <c r="F925" s="264" t="s">
        <v>677</v>
      </c>
      <c r="H925" s="258" t="s">
        <v>1</v>
      </c>
      <c r="I925" s="263"/>
      <c r="L925" s="262"/>
      <c r="M925" s="261"/>
      <c r="N925" s="260"/>
      <c r="O925" s="260"/>
      <c r="P925" s="260"/>
      <c r="Q925" s="260"/>
      <c r="R925" s="260"/>
      <c r="S925" s="260"/>
      <c r="T925" s="259"/>
      <c r="AT925" s="258" t="s">
        <v>117</v>
      </c>
      <c r="AU925" s="258" t="s">
        <v>42</v>
      </c>
      <c r="AV925" s="257" t="s">
        <v>38</v>
      </c>
      <c r="AW925" s="257" t="s">
        <v>19</v>
      </c>
      <c r="AX925" s="257" t="s">
        <v>37</v>
      </c>
      <c r="AY925" s="258" t="s">
        <v>108</v>
      </c>
    </row>
    <row r="926" spans="2:65" s="227" customFormat="1" x14ac:dyDescent="0.3">
      <c r="B926" s="232"/>
      <c r="D926" s="236" t="s">
        <v>117</v>
      </c>
      <c r="E926" s="228" t="s">
        <v>1</v>
      </c>
      <c r="F926" s="235" t="s">
        <v>741</v>
      </c>
      <c r="H926" s="234">
        <v>858.173</v>
      </c>
      <c r="I926" s="233"/>
      <c r="L926" s="232"/>
      <c r="M926" s="231"/>
      <c r="N926" s="230"/>
      <c r="O926" s="230"/>
      <c r="P926" s="230"/>
      <c r="Q926" s="230"/>
      <c r="R926" s="230"/>
      <c r="S926" s="230"/>
      <c r="T926" s="229"/>
      <c r="AT926" s="228" t="s">
        <v>117</v>
      </c>
      <c r="AU926" s="228" t="s">
        <v>42</v>
      </c>
      <c r="AV926" s="227" t="s">
        <v>42</v>
      </c>
      <c r="AW926" s="227" t="s">
        <v>19</v>
      </c>
      <c r="AX926" s="227" t="s">
        <v>37</v>
      </c>
      <c r="AY926" s="228" t="s">
        <v>108</v>
      </c>
    </row>
    <row r="927" spans="2:65" s="257" customFormat="1" x14ac:dyDescent="0.3">
      <c r="B927" s="262"/>
      <c r="D927" s="236" t="s">
        <v>117</v>
      </c>
      <c r="E927" s="258" t="s">
        <v>1</v>
      </c>
      <c r="F927" s="264" t="s">
        <v>680</v>
      </c>
      <c r="H927" s="258" t="s">
        <v>1</v>
      </c>
      <c r="I927" s="263"/>
      <c r="L927" s="262"/>
      <c r="M927" s="261"/>
      <c r="N927" s="260"/>
      <c r="O927" s="260"/>
      <c r="P927" s="260"/>
      <c r="Q927" s="260"/>
      <c r="R927" s="260"/>
      <c r="S927" s="260"/>
      <c r="T927" s="259"/>
      <c r="AT927" s="258" t="s">
        <v>117</v>
      </c>
      <c r="AU927" s="258" t="s">
        <v>42</v>
      </c>
      <c r="AV927" s="257" t="s">
        <v>38</v>
      </c>
      <c r="AW927" s="257" t="s">
        <v>19</v>
      </c>
      <c r="AX927" s="257" t="s">
        <v>37</v>
      </c>
      <c r="AY927" s="258" t="s">
        <v>108</v>
      </c>
    </row>
    <row r="928" spans="2:65" s="257" customFormat="1" x14ac:dyDescent="0.3">
      <c r="B928" s="262"/>
      <c r="D928" s="236" t="s">
        <v>117</v>
      </c>
      <c r="E928" s="258" t="s">
        <v>1</v>
      </c>
      <c r="F928" s="264" t="s">
        <v>372</v>
      </c>
      <c r="H928" s="258" t="s">
        <v>1</v>
      </c>
      <c r="I928" s="263"/>
      <c r="L928" s="262"/>
      <c r="M928" s="261"/>
      <c r="N928" s="260"/>
      <c r="O928" s="260"/>
      <c r="P928" s="260"/>
      <c r="Q928" s="260"/>
      <c r="R928" s="260"/>
      <c r="S928" s="260"/>
      <c r="T928" s="259"/>
      <c r="AT928" s="258" t="s">
        <v>117</v>
      </c>
      <c r="AU928" s="258" t="s">
        <v>42</v>
      </c>
      <c r="AV928" s="257" t="s">
        <v>38</v>
      </c>
      <c r="AW928" s="257" t="s">
        <v>19</v>
      </c>
      <c r="AX928" s="257" t="s">
        <v>37</v>
      </c>
      <c r="AY928" s="258" t="s">
        <v>108</v>
      </c>
    </row>
    <row r="929" spans="2:51" s="227" customFormat="1" x14ac:dyDescent="0.3">
      <c r="B929" s="232"/>
      <c r="D929" s="236" t="s">
        <v>117</v>
      </c>
      <c r="E929" s="228" t="s">
        <v>1</v>
      </c>
      <c r="F929" s="235" t="s">
        <v>681</v>
      </c>
      <c r="H929" s="234">
        <v>-1.5329999999999999</v>
      </c>
      <c r="I929" s="233"/>
      <c r="L929" s="232"/>
      <c r="M929" s="231"/>
      <c r="N929" s="230"/>
      <c r="O929" s="230"/>
      <c r="P929" s="230"/>
      <c r="Q929" s="230"/>
      <c r="R929" s="230"/>
      <c r="S929" s="230"/>
      <c r="T929" s="229"/>
      <c r="AT929" s="228" t="s">
        <v>117</v>
      </c>
      <c r="AU929" s="228" t="s">
        <v>42</v>
      </c>
      <c r="AV929" s="227" t="s">
        <v>42</v>
      </c>
      <c r="AW929" s="227" t="s">
        <v>19</v>
      </c>
      <c r="AX929" s="227" t="s">
        <v>37</v>
      </c>
      <c r="AY929" s="228" t="s">
        <v>108</v>
      </c>
    </row>
    <row r="930" spans="2:51" s="227" customFormat="1" x14ac:dyDescent="0.3">
      <c r="B930" s="232"/>
      <c r="D930" s="236" t="s">
        <v>117</v>
      </c>
      <c r="E930" s="228" t="s">
        <v>1</v>
      </c>
      <c r="F930" s="235" t="s">
        <v>682</v>
      </c>
      <c r="H930" s="234">
        <v>-3.8479999999999999</v>
      </c>
      <c r="I930" s="233"/>
      <c r="L930" s="232"/>
      <c r="M930" s="231"/>
      <c r="N930" s="230"/>
      <c r="O930" s="230"/>
      <c r="P930" s="230"/>
      <c r="Q930" s="230"/>
      <c r="R930" s="230"/>
      <c r="S930" s="230"/>
      <c r="T930" s="229"/>
      <c r="AT930" s="228" t="s">
        <v>117</v>
      </c>
      <c r="AU930" s="228" t="s">
        <v>42</v>
      </c>
      <c r="AV930" s="227" t="s">
        <v>42</v>
      </c>
      <c r="AW930" s="227" t="s">
        <v>19</v>
      </c>
      <c r="AX930" s="227" t="s">
        <v>37</v>
      </c>
      <c r="AY930" s="228" t="s">
        <v>108</v>
      </c>
    </row>
    <row r="931" spans="2:51" s="227" customFormat="1" x14ac:dyDescent="0.3">
      <c r="B931" s="232"/>
      <c r="D931" s="236" t="s">
        <v>117</v>
      </c>
      <c r="E931" s="228" t="s">
        <v>1</v>
      </c>
      <c r="F931" s="235" t="s">
        <v>683</v>
      </c>
      <c r="H931" s="234">
        <v>-7.65</v>
      </c>
      <c r="I931" s="233"/>
      <c r="L931" s="232"/>
      <c r="M931" s="231"/>
      <c r="N931" s="230"/>
      <c r="O931" s="230"/>
      <c r="P931" s="230"/>
      <c r="Q931" s="230"/>
      <c r="R931" s="230"/>
      <c r="S931" s="230"/>
      <c r="T931" s="229"/>
      <c r="AT931" s="228" t="s">
        <v>117</v>
      </c>
      <c r="AU931" s="228" t="s">
        <v>42</v>
      </c>
      <c r="AV931" s="227" t="s">
        <v>42</v>
      </c>
      <c r="AW931" s="227" t="s">
        <v>19</v>
      </c>
      <c r="AX931" s="227" t="s">
        <v>37</v>
      </c>
      <c r="AY931" s="228" t="s">
        <v>108</v>
      </c>
    </row>
    <row r="932" spans="2:51" s="227" customFormat="1" x14ac:dyDescent="0.3">
      <c r="B932" s="232"/>
      <c r="D932" s="236" t="s">
        <v>117</v>
      </c>
      <c r="E932" s="228" t="s">
        <v>1</v>
      </c>
      <c r="F932" s="235" t="s">
        <v>684</v>
      </c>
      <c r="H932" s="234">
        <v>-1.5049999999999999</v>
      </c>
      <c r="I932" s="233"/>
      <c r="L932" s="232"/>
      <c r="M932" s="231"/>
      <c r="N932" s="230"/>
      <c r="O932" s="230"/>
      <c r="P932" s="230"/>
      <c r="Q932" s="230"/>
      <c r="R932" s="230"/>
      <c r="S932" s="230"/>
      <c r="T932" s="229"/>
      <c r="AT932" s="228" t="s">
        <v>117</v>
      </c>
      <c r="AU932" s="228" t="s">
        <v>42</v>
      </c>
      <c r="AV932" s="227" t="s">
        <v>42</v>
      </c>
      <c r="AW932" s="227" t="s">
        <v>19</v>
      </c>
      <c r="AX932" s="227" t="s">
        <v>37</v>
      </c>
      <c r="AY932" s="228" t="s">
        <v>108</v>
      </c>
    </row>
    <row r="933" spans="2:51" s="227" customFormat="1" x14ac:dyDescent="0.3">
      <c r="B933" s="232"/>
      <c r="D933" s="236" t="s">
        <v>117</v>
      </c>
      <c r="E933" s="228" t="s">
        <v>1</v>
      </c>
      <c r="F933" s="235" t="s">
        <v>685</v>
      </c>
      <c r="H933" s="234">
        <v>-3.1150000000000002</v>
      </c>
      <c r="I933" s="233"/>
      <c r="L933" s="232"/>
      <c r="M933" s="231"/>
      <c r="N933" s="230"/>
      <c r="O933" s="230"/>
      <c r="P933" s="230"/>
      <c r="Q933" s="230"/>
      <c r="R933" s="230"/>
      <c r="S933" s="230"/>
      <c r="T933" s="229"/>
      <c r="AT933" s="228" t="s">
        <v>117</v>
      </c>
      <c r="AU933" s="228" t="s">
        <v>42</v>
      </c>
      <c r="AV933" s="227" t="s">
        <v>42</v>
      </c>
      <c r="AW933" s="227" t="s">
        <v>19</v>
      </c>
      <c r="AX933" s="227" t="s">
        <v>37</v>
      </c>
      <c r="AY933" s="228" t="s">
        <v>108</v>
      </c>
    </row>
    <row r="934" spans="2:51" s="227" customFormat="1" x14ac:dyDescent="0.3">
      <c r="B934" s="232"/>
      <c r="D934" s="236" t="s">
        <v>117</v>
      </c>
      <c r="E934" s="228" t="s">
        <v>1</v>
      </c>
      <c r="F934" s="235" t="s">
        <v>686</v>
      </c>
      <c r="H934" s="234">
        <v>-1.907</v>
      </c>
      <c r="I934" s="233"/>
      <c r="L934" s="232"/>
      <c r="M934" s="231"/>
      <c r="N934" s="230"/>
      <c r="O934" s="230"/>
      <c r="P934" s="230"/>
      <c r="Q934" s="230"/>
      <c r="R934" s="230"/>
      <c r="S934" s="230"/>
      <c r="T934" s="229"/>
      <c r="AT934" s="228" t="s">
        <v>117</v>
      </c>
      <c r="AU934" s="228" t="s">
        <v>42</v>
      </c>
      <c r="AV934" s="227" t="s">
        <v>42</v>
      </c>
      <c r="AW934" s="227" t="s">
        <v>19</v>
      </c>
      <c r="AX934" s="227" t="s">
        <v>37</v>
      </c>
      <c r="AY934" s="228" t="s">
        <v>108</v>
      </c>
    </row>
    <row r="935" spans="2:51" s="227" customFormat="1" x14ac:dyDescent="0.3">
      <c r="B935" s="232"/>
      <c r="D935" s="236" t="s">
        <v>117</v>
      </c>
      <c r="E935" s="228" t="s">
        <v>1</v>
      </c>
      <c r="F935" s="235" t="s">
        <v>687</v>
      </c>
      <c r="H935" s="234">
        <v>-3.0209999999999999</v>
      </c>
      <c r="I935" s="233"/>
      <c r="L935" s="232"/>
      <c r="M935" s="231"/>
      <c r="N935" s="230"/>
      <c r="O935" s="230"/>
      <c r="P935" s="230"/>
      <c r="Q935" s="230"/>
      <c r="R935" s="230"/>
      <c r="S935" s="230"/>
      <c r="T935" s="229"/>
      <c r="AT935" s="228" t="s">
        <v>117</v>
      </c>
      <c r="AU935" s="228" t="s">
        <v>42</v>
      </c>
      <c r="AV935" s="227" t="s">
        <v>42</v>
      </c>
      <c r="AW935" s="227" t="s">
        <v>19</v>
      </c>
      <c r="AX935" s="227" t="s">
        <v>37</v>
      </c>
      <c r="AY935" s="228" t="s">
        <v>108</v>
      </c>
    </row>
    <row r="936" spans="2:51" s="227" customFormat="1" x14ac:dyDescent="0.3">
      <c r="B936" s="232"/>
      <c r="D936" s="236" t="s">
        <v>117</v>
      </c>
      <c r="E936" s="228" t="s">
        <v>1</v>
      </c>
      <c r="F936" s="235" t="s">
        <v>688</v>
      </c>
      <c r="H936" s="234">
        <v>-1.728</v>
      </c>
      <c r="I936" s="233"/>
      <c r="L936" s="232"/>
      <c r="M936" s="231"/>
      <c r="N936" s="230"/>
      <c r="O936" s="230"/>
      <c r="P936" s="230"/>
      <c r="Q936" s="230"/>
      <c r="R936" s="230"/>
      <c r="S936" s="230"/>
      <c r="T936" s="229"/>
      <c r="AT936" s="228" t="s">
        <v>117</v>
      </c>
      <c r="AU936" s="228" t="s">
        <v>42</v>
      </c>
      <c r="AV936" s="227" t="s">
        <v>42</v>
      </c>
      <c r="AW936" s="227" t="s">
        <v>19</v>
      </c>
      <c r="AX936" s="227" t="s">
        <v>37</v>
      </c>
      <c r="AY936" s="228" t="s">
        <v>108</v>
      </c>
    </row>
    <row r="937" spans="2:51" s="227" customFormat="1" x14ac:dyDescent="0.3">
      <c r="B937" s="232"/>
      <c r="D937" s="236" t="s">
        <v>117</v>
      </c>
      <c r="E937" s="228" t="s">
        <v>1</v>
      </c>
      <c r="F937" s="235" t="s">
        <v>689</v>
      </c>
      <c r="H937" s="234">
        <v>-1.94</v>
      </c>
      <c r="I937" s="233"/>
      <c r="L937" s="232"/>
      <c r="M937" s="231"/>
      <c r="N937" s="230"/>
      <c r="O937" s="230"/>
      <c r="P937" s="230"/>
      <c r="Q937" s="230"/>
      <c r="R937" s="230"/>
      <c r="S937" s="230"/>
      <c r="T937" s="229"/>
      <c r="AT937" s="228" t="s">
        <v>117</v>
      </c>
      <c r="AU937" s="228" t="s">
        <v>42</v>
      </c>
      <c r="AV937" s="227" t="s">
        <v>42</v>
      </c>
      <c r="AW937" s="227" t="s">
        <v>19</v>
      </c>
      <c r="AX937" s="227" t="s">
        <v>37</v>
      </c>
      <c r="AY937" s="228" t="s">
        <v>108</v>
      </c>
    </row>
    <row r="938" spans="2:51" s="227" customFormat="1" x14ac:dyDescent="0.3">
      <c r="B938" s="232"/>
      <c r="D938" s="236" t="s">
        <v>117</v>
      </c>
      <c r="E938" s="228" t="s">
        <v>1</v>
      </c>
      <c r="F938" s="235" t="s">
        <v>690</v>
      </c>
      <c r="H938" s="234">
        <v>-1.9970000000000001</v>
      </c>
      <c r="I938" s="233"/>
      <c r="L938" s="232"/>
      <c r="M938" s="231"/>
      <c r="N938" s="230"/>
      <c r="O938" s="230"/>
      <c r="P938" s="230"/>
      <c r="Q938" s="230"/>
      <c r="R938" s="230"/>
      <c r="S938" s="230"/>
      <c r="T938" s="229"/>
      <c r="AT938" s="228" t="s">
        <v>117</v>
      </c>
      <c r="AU938" s="228" t="s">
        <v>42</v>
      </c>
      <c r="AV938" s="227" t="s">
        <v>42</v>
      </c>
      <c r="AW938" s="227" t="s">
        <v>19</v>
      </c>
      <c r="AX938" s="227" t="s">
        <v>37</v>
      </c>
      <c r="AY938" s="228" t="s">
        <v>108</v>
      </c>
    </row>
    <row r="939" spans="2:51" s="227" customFormat="1" x14ac:dyDescent="0.3">
      <c r="B939" s="232"/>
      <c r="D939" s="236" t="s">
        <v>117</v>
      </c>
      <c r="E939" s="228" t="s">
        <v>1</v>
      </c>
      <c r="F939" s="235" t="s">
        <v>691</v>
      </c>
      <c r="H939" s="234">
        <v>-1.9390000000000001</v>
      </c>
      <c r="I939" s="233"/>
      <c r="L939" s="232"/>
      <c r="M939" s="231"/>
      <c r="N939" s="230"/>
      <c r="O939" s="230"/>
      <c r="P939" s="230"/>
      <c r="Q939" s="230"/>
      <c r="R939" s="230"/>
      <c r="S939" s="230"/>
      <c r="T939" s="229"/>
      <c r="AT939" s="228" t="s">
        <v>117</v>
      </c>
      <c r="AU939" s="228" t="s">
        <v>42</v>
      </c>
      <c r="AV939" s="227" t="s">
        <v>42</v>
      </c>
      <c r="AW939" s="227" t="s">
        <v>19</v>
      </c>
      <c r="AX939" s="227" t="s">
        <v>37</v>
      </c>
      <c r="AY939" s="228" t="s">
        <v>108</v>
      </c>
    </row>
    <row r="940" spans="2:51" s="227" customFormat="1" x14ac:dyDescent="0.3">
      <c r="B940" s="232"/>
      <c r="D940" s="236" t="s">
        <v>117</v>
      </c>
      <c r="E940" s="228" t="s">
        <v>1</v>
      </c>
      <c r="F940" s="235" t="s">
        <v>692</v>
      </c>
      <c r="H940" s="234">
        <v>-1.9139999999999999</v>
      </c>
      <c r="I940" s="233"/>
      <c r="L940" s="232"/>
      <c r="M940" s="231"/>
      <c r="N940" s="230"/>
      <c r="O940" s="230"/>
      <c r="P940" s="230"/>
      <c r="Q940" s="230"/>
      <c r="R940" s="230"/>
      <c r="S940" s="230"/>
      <c r="T940" s="229"/>
      <c r="AT940" s="228" t="s">
        <v>117</v>
      </c>
      <c r="AU940" s="228" t="s">
        <v>42</v>
      </c>
      <c r="AV940" s="227" t="s">
        <v>42</v>
      </c>
      <c r="AW940" s="227" t="s">
        <v>19</v>
      </c>
      <c r="AX940" s="227" t="s">
        <v>37</v>
      </c>
      <c r="AY940" s="228" t="s">
        <v>108</v>
      </c>
    </row>
    <row r="941" spans="2:51" s="227" customFormat="1" x14ac:dyDescent="0.3">
      <c r="B941" s="232"/>
      <c r="D941" s="236" t="s">
        <v>117</v>
      </c>
      <c r="E941" s="228" t="s">
        <v>1</v>
      </c>
      <c r="F941" s="235" t="s">
        <v>693</v>
      </c>
      <c r="H941" s="234">
        <v>-24.673999999999999</v>
      </c>
      <c r="I941" s="233"/>
      <c r="L941" s="232"/>
      <c r="M941" s="231"/>
      <c r="N941" s="230"/>
      <c r="O941" s="230"/>
      <c r="P941" s="230"/>
      <c r="Q941" s="230"/>
      <c r="R941" s="230"/>
      <c r="S941" s="230"/>
      <c r="T941" s="229"/>
      <c r="AT941" s="228" t="s">
        <v>117</v>
      </c>
      <c r="AU941" s="228" t="s">
        <v>42</v>
      </c>
      <c r="AV941" s="227" t="s">
        <v>42</v>
      </c>
      <c r="AW941" s="227" t="s">
        <v>19</v>
      </c>
      <c r="AX941" s="227" t="s">
        <v>37</v>
      </c>
      <c r="AY941" s="228" t="s">
        <v>108</v>
      </c>
    </row>
    <row r="942" spans="2:51" s="227" customFormat="1" x14ac:dyDescent="0.3">
      <c r="B942" s="232"/>
      <c r="D942" s="236" t="s">
        <v>117</v>
      </c>
      <c r="E942" s="228" t="s">
        <v>1</v>
      </c>
      <c r="F942" s="235" t="s">
        <v>694</v>
      </c>
      <c r="H942" s="234">
        <v>-1.6719999999999999</v>
      </c>
      <c r="I942" s="233"/>
      <c r="L942" s="232"/>
      <c r="M942" s="231"/>
      <c r="N942" s="230"/>
      <c r="O942" s="230"/>
      <c r="P942" s="230"/>
      <c r="Q942" s="230"/>
      <c r="R942" s="230"/>
      <c r="S942" s="230"/>
      <c r="T942" s="229"/>
      <c r="AT942" s="228" t="s">
        <v>117</v>
      </c>
      <c r="AU942" s="228" t="s">
        <v>42</v>
      </c>
      <c r="AV942" s="227" t="s">
        <v>42</v>
      </c>
      <c r="AW942" s="227" t="s">
        <v>19</v>
      </c>
      <c r="AX942" s="227" t="s">
        <v>37</v>
      </c>
      <c r="AY942" s="228" t="s">
        <v>108</v>
      </c>
    </row>
    <row r="943" spans="2:51" s="257" customFormat="1" x14ac:dyDescent="0.3">
      <c r="B943" s="262"/>
      <c r="D943" s="236" t="s">
        <v>117</v>
      </c>
      <c r="E943" s="258" t="s">
        <v>1</v>
      </c>
      <c r="F943" s="264" t="s">
        <v>388</v>
      </c>
      <c r="H943" s="258" t="s">
        <v>1</v>
      </c>
      <c r="I943" s="263"/>
      <c r="L943" s="262"/>
      <c r="M943" s="261"/>
      <c r="N943" s="260"/>
      <c r="O943" s="260"/>
      <c r="P943" s="260"/>
      <c r="Q943" s="260"/>
      <c r="R943" s="260"/>
      <c r="S943" s="260"/>
      <c r="T943" s="259"/>
      <c r="AT943" s="258" t="s">
        <v>117</v>
      </c>
      <c r="AU943" s="258" t="s">
        <v>42</v>
      </c>
      <c r="AV943" s="257" t="s">
        <v>38</v>
      </c>
      <c r="AW943" s="257" t="s">
        <v>19</v>
      </c>
      <c r="AX943" s="257" t="s">
        <v>37</v>
      </c>
      <c r="AY943" s="258" t="s">
        <v>108</v>
      </c>
    </row>
    <row r="944" spans="2:51" s="227" customFormat="1" x14ac:dyDescent="0.3">
      <c r="B944" s="232"/>
      <c r="D944" s="236" t="s">
        <v>117</v>
      </c>
      <c r="E944" s="228" t="s">
        <v>1</v>
      </c>
      <c r="F944" s="235" t="s">
        <v>695</v>
      </c>
      <c r="H944" s="234">
        <v>-6.1310000000000002</v>
      </c>
      <c r="I944" s="233"/>
      <c r="L944" s="232"/>
      <c r="M944" s="231"/>
      <c r="N944" s="230"/>
      <c r="O944" s="230"/>
      <c r="P944" s="230"/>
      <c r="Q944" s="230"/>
      <c r="R944" s="230"/>
      <c r="S944" s="230"/>
      <c r="T944" s="229"/>
      <c r="AT944" s="228" t="s">
        <v>117</v>
      </c>
      <c r="AU944" s="228" t="s">
        <v>42</v>
      </c>
      <c r="AV944" s="227" t="s">
        <v>42</v>
      </c>
      <c r="AW944" s="227" t="s">
        <v>19</v>
      </c>
      <c r="AX944" s="227" t="s">
        <v>37</v>
      </c>
      <c r="AY944" s="228" t="s">
        <v>108</v>
      </c>
    </row>
    <row r="945" spans="2:65" s="227" customFormat="1" x14ac:dyDescent="0.3">
      <c r="B945" s="232"/>
      <c r="D945" s="236" t="s">
        <v>117</v>
      </c>
      <c r="E945" s="228" t="s">
        <v>1</v>
      </c>
      <c r="F945" s="235" t="s">
        <v>696</v>
      </c>
      <c r="H945" s="234">
        <v>-15.301</v>
      </c>
      <c r="I945" s="233"/>
      <c r="L945" s="232"/>
      <c r="M945" s="231"/>
      <c r="N945" s="230"/>
      <c r="O945" s="230"/>
      <c r="P945" s="230"/>
      <c r="Q945" s="230"/>
      <c r="R945" s="230"/>
      <c r="S945" s="230"/>
      <c r="T945" s="229"/>
      <c r="AT945" s="228" t="s">
        <v>117</v>
      </c>
      <c r="AU945" s="228" t="s">
        <v>42</v>
      </c>
      <c r="AV945" s="227" t="s">
        <v>42</v>
      </c>
      <c r="AW945" s="227" t="s">
        <v>19</v>
      </c>
      <c r="AX945" s="227" t="s">
        <v>37</v>
      </c>
      <c r="AY945" s="228" t="s">
        <v>108</v>
      </c>
    </row>
    <row r="946" spans="2:65" s="227" customFormat="1" x14ac:dyDescent="0.3">
      <c r="B946" s="232"/>
      <c r="D946" s="236" t="s">
        <v>117</v>
      </c>
      <c r="E946" s="228" t="s">
        <v>1</v>
      </c>
      <c r="F946" s="235" t="s">
        <v>697</v>
      </c>
      <c r="H946" s="234">
        <v>-1.9650000000000001</v>
      </c>
      <c r="I946" s="233"/>
      <c r="L946" s="232"/>
      <c r="M946" s="231"/>
      <c r="N946" s="230"/>
      <c r="O946" s="230"/>
      <c r="P946" s="230"/>
      <c r="Q946" s="230"/>
      <c r="R946" s="230"/>
      <c r="S946" s="230"/>
      <c r="T946" s="229"/>
      <c r="AT946" s="228" t="s">
        <v>117</v>
      </c>
      <c r="AU946" s="228" t="s">
        <v>42</v>
      </c>
      <c r="AV946" s="227" t="s">
        <v>42</v>
      </c>
      <c r="AW946" s="227" t="s">
        <v>19</v>
      </c>
      <c r="AX946" s="227" t="s">
        <v>37</v>
      </c>
      <c r="AY946" s="228" t="s">
        <v>108</v>
      </c>
    </row>
    <row r="947" spans="2:65" s="227" customFormat="1" x14ac:dyDescent="0.3">
      <c r="B947" s="232"/>
      <c r="D947" s="236" t="s">
        <v>117</v>
      </c>
      <c r="E947" s="228" t="s">
        <v>1</v>
      </c>
      <c r="F947" s="235" t="s">
        <v>698</v>
      </c>
      <c r="H947" s="234">
        <v>-2.83</v>
      </c>
      <c r="I947" s="233"/>
      <c r="L947" s="232"/>
      <c r="M947" s="231"/>
      <c r="N947" s="230"/>
      <c r="O947" s="230"/>
      <c r="P947" s="230"/>
      <c r="Q947" s="230"/>
      <c r="R947" s="230"/>
      <c r="S947" s="230"/>
      <c r="T947" s="229"/>
      <c r="AT947" s="228" t="s">
        <v>117</v>
      </c>
      <c r="AU947" s="228" t="s">
        <v>42</v>
      </c>
      <c r="AV947" s="227" t="s">
        <v>42</v>
      </c>
      <c r="AW947" s="227" t="s">
        <v>19</v>
      </c>
      <c r="AX947" s="227" t="s">
        <v>37</v>
      </c>
      <c r="AY947" s="228" t="s">
        <v>108</v>
      </c>
    </row>
    <row r="948" spans="2:65" s="227" customFormat="1" x14ac:dyDescent="0.3">
      <c r="B948" s="232"/>
      <c r="D948" s="236" t="s">
        <v>117</v>
      </c>
      <c r="E948" s="228" t="s">
        <v>1</v>
      </c>
      <c r="F948" s="235" t="s">
        <v>699</v>
      </c>
      <c r="H948" s="234">
        <v>-1.9670000000000001</v>
      </c>
      <c r="I948" s="233"/>
      <c r="L948" s="232"/>
      <c r="M948" s="231"/>
      <c r="N948" s="230"/>
      <c r="O948" s="230"/>
      <c r="P948" s="230"/>
      <c r="Q948" s="230"/>
      <c r="R948" s="230"/>
      <c r="S948" s="230"/>
      <c r="T948" s="229"/>
      <c r="AT948" s="228" t="s">
        <v>117</v>
      </c>
      <c r="AU948" s="228" t="s">
        <v>42</v>
      </c>
      <c r="AV948" s="227" t="s">
        <v>42</v>
      </c>
      <c r="AW948" s="227" t="s">
        <v>19</v>
      </c>
      <c r="AX948" s="227" t="s">
        <v>37</v>
      </c>
      <c r="AY948" s="228" t="s">
        <v>108</v>
      </c>
    </row>
    <row r="949" spans="2:65" s="227" customFormat="1" x14ac:dyDescent="0.3">
      <c r="B949" s="232"/>
      <c r="D949" s="236" t="s">
        <v>117</v>
      </c>
      <c r="E949" s="228" t="s">
        <v>1</v>
      </c>
      <c r="F949" s="235" t="s">
        <v>700</v>
      </c>
      <c r="H949" s="234">
        <v>-23.846</v>
      </c>
      <c r="I949" s="233"/>
      <c r="L949" s="232"/>
      <c r="M949" s="231"/>
      <c r="N949" s="230"/>
      <c r="O949" s="230"/>
      <c r="P949" s="230"/>
      <c r="Q949" s="230"/>
      <c r="R949" s="230"/>
      <c r="S949" s="230"/>
      <c r="T949" s="229"/>
      <c r="AT949" s="228" t="s">
        <v>117</v>
      </c>
      <c r="AU949" s="228" t="s">
        <v>42</v>
      </c>
      <c r="AV949" s="227" t="s">
        <v>42</v>
      </c>
      <c r="AW949" s="227" t="s">
        <v>19</v>
      </c>
      <c r="AX949" s="227" t="s">
        <v>37</v>
      </c>
      <c r="AY949" s="228" t="s">
        <v>108</v>
      </c>
    </row>
    <row r="950" spans="2:65" s="227" customFormat="1" x14ac:dyDescent="0.3">
      <c r="B950" s="232"/>
      <c r="D950" s="236" t="s">
        <v>117</v>
      </c>
      <c r="E950" s="228" t="s">
        <v>1</v>
      </c>
      <c r="F950" s="235" t="s">
        <v>694</v>
      </c>
      <c r="H950" s="234">
        <v>-1.6719999999999999</v>
      </c>
      <c r="I950" s="233"/>
      <c r="L950" s="232"/>
      <c r="M950" s="231"/>
      <c r="N950" s="230"/>
      <c r="O950" s="230"/>
      <c r="P950" s="230"/>
      <c r="Q950" s="230"/>
      <c r="R950" s="230"/>
      <c r="S950" s="230"/>
      <c r="T950" s="229"/>
      <c r="AT950" s="228" t="s">
        <v>117</v>
      </c>
      <c r="AU950" s="228" t="s">
        <v>42</v>
      </c>
      <c r="AV950" s="227" t="s">
        <v>42</v>
      </c>
      <c r="AW950" s="227" t="s">
        <v>19</v>
      </c>
      <c r="AX950" s="227" t="s">
        <v>37</v>
      </c>
      <c r="AY950" s="228" t="s">
        <v>108</v>
      </c>
    </row>
    <row r="951" spans="2:65" s="227" customFormat="1" x14ac:dyDescent="0.3">
      <c r="B951" s="232"/>
      <c r="D951" s="236" t="s">
        <v>117</v>
      </c>
      <c r="E951" s="228" t="s">
        <v>1</v>
      </c>
      <c r="F951" s="235" t="s">
        <v>701</v>
      </c>
      <c r="H951" s="234">
        <v>-2.2879999999999998</v>
      </c>
      <c r="I951" s="233"/>
      <c r="L951" s="232"/>
      <c r="M951" s="231"/>
      <c r="N951" s="230"/>
      <c r="O951" s="230"/>
      <c r="P951" s="230"/>
      <c r="Q951" s="230"/>
      <c r="R951" s="230"/>
      <c r="S951" s="230"/>
      <c r="T951" s="229"/>
      <c r="AT951" s="228" t="s">
        <v>117</v>
      </c>
      <c r="AU951" s="228" t="s">
        <v>42</v>
      </c>
      <c r="AV951" s="227" t="s">
        <v>42</v>
      </c>
      <c r="AW951" s="227" t="s">
        <v>19</v>
      </c>
      <c r="AX951" s="227" t="s">
        <v>37</v>
      </c>
      <c r="AY951" s="228" t="s">
        <v>108</v>
      </c>
    </row>
    <row r="952" spans="2:65" s="227" customFormat="1" x14ac:dyDescent="0.3">
      <c r="B952" s="232"/>
      <c r="D952" s="236" t="s">
        <v>117</v>
      </c>
      <c r="E952" s="228" t="s">
        <v>1</v>
      </c>
      <c r="F952" s="235" t="s">
        <v>702</v>
      </c>
      <c r="H952" s="234">
        <v>-2.3530000000000002</v>
      </c>
      <c r="I952" s="233"/>
      <c r="L952" s="232"/>
      <c r="M952" s="231"/>
      <c r="N952" s="230"/>
      <c r="O952" s="230"/>
      <c r="P952" s="230"/>
      <c r="Q952" s="230"/>
      <c r="R952" s="230"/>
      <c r="S952" s="230"/>
      <c r="T952" s="229"/>
      <c r="AT952" s="228" t="s">
        <v>117</v>
      </c>
      <c r="AU952" s="228" t="s">
        <v>42</v>
      </c>
      <c r="AV952" s="227" t="s">
        <v>42</v>
      </c>
      <c r="AW952" s="227" t="s">
        <v>19</v>
      </c>
      <c r="AX952" s="227" t="s">
        <v>37</v>
      </c>
      <c r="AY952" s="228" t="s">
        <v>108</v>
      </c>
    </row>
    <row r="953" spans="2:65" s="227" customFormat="1" x14ac:dyDescent="0.3">
      <c r="B953" s="232"/>
      <c r="D953" s="236" t="s">
        <v>117</v>
      </c>
      <c r="E953" s="228" t="s">
        <v>1</v>
      </c>
      <c r="F953" s="235" t="s">
        <v>703</v>
      </c>
      <c r="H953" s="234">
        <v>-6.125</v>
      </c>
      <c r="I953" s="233"/>
      <c r="L953" s="232"/>
      <c r="M953" s="231"/>
      <c r="N953" s="230"/>
      <c r="O953" s="230"/>
      <c r="P953" s="230"/>
      <c r="Q953" s="230"/>
      <c r="R953" s="230"/>
      <c r="S953" s="230"/>
      <c r="T953" s="229"/>
      <c r="AT953" s="228" t="s">
        <v>117</v>
      </c>
      <c r="AU953" s="228" t="s">
        <v>42</v>
      </c>
      <c r="AV953" s="227" t="s">
        <v>42</v>
      </c>
      <c r="AW953" s="227" t="s">
        <v>19</v>
      </c>
      <c r="AX953" s="227" t="s">
        <v>37</v>
      </c>
      <c r="AY953" s="228" t="s">
        <v>108</v>
      </c>
    </row>
    <row r="954" spans="2:65" s="227" customFormat="1" x14ac:dyDescent="0.3">
      <c r="B954" s="232"/>
      <c r="D954" s="240" t="s">
        <v>117</v>
      </c>
      <c r="E954" s="239" t="s">
        <v>1</v>
      </c>
      <c r="F954" s="238" t="s">
        <v>704</v>
      </c>
      <c r="H954" s="237">
        <v>-6.0259999999999998</v>
      </c>
      <c r="I954" s="233"/>
      <c r="L954" s="232"/>
      <c r="M954" s="231"/>
      <c r="N954" s="230"/>
      <c r="O954" s="230"/>
      <c r="P954" s="230"/>
      <c r="Q954" s="230"/>
      <c r="R954" s="230"/>
      <c r="S954" s="230"/>
      <c r="T954" s="229"/>
      <c r="AT954" s="228" t="s">
        <v>117</v>
      </c>
      <c r="AU954" s="228" t="s">
        <v>42</v>
      </c>
      <c r="AV954" s="227" t="s">
        <v>42</v>
      </c>
      <c r="AW954" s="227" t="s">
        <v>19</v>
      </c>
      <c r="AX954" s="227" t="s">
        <v>37</v>
      </c>
      <c r="AY954" s="228" t="s">
        <v>108</v>
      </c>
    </row>
    <row r="955" spans="2:65" s="188" customFormat="1" ht="31.5" customHeight="1" x14ac:dyDescent="0.3">
      <c r="B955" s="207"/>
      <c r="C955" s="206" t="s">
        <v>1129</v>
      </c>
      <c r="D955" s="206" t="s">
        <v>110</v>
      </c>
      <c r="E955" s="205" t="s">
        <v>1072</v>
      </c>
      <c r="F955" s="200" t="s">
        <v>1073</v>
      </c>
      <c r="G955" s="204" t="s">
        <v>113</v>
      </c>
      <c r="H955" s="203">
        <v>4.2759999999999998</v>
      </c>
      <c r="I955" s="202"/>
      <c r="J955" s="201">
        <f>ROUND(I955*H955,2)</f>
        <v>0</v>
      </c>
      <c r="K955" s="200" t="s">
        <v>114</v>
      </c>
      <c r="L955" s="189"/>
      <c r="M955" s="199" t="s">
        <v>1</v>
      </c>
      <c r="N955" s="224" t="s">
        <v>26</v>
      </c>
      <c r="O955" s="223"/>
      <c r="P955" s="222">
        <f>O955*H955</f>
        <v>0</v>
      </c>
      <c r="Q955" s="222">
        <v>0</v>
      </c>
      <c r="R955" s="222">
        <f>Q955*H955</f>
        <v>0</v>
      </c>
      <c r="S955" s="222">
        <v>3.6999999999999998E-2</v>
      </c>
      <c r="T955" s="221">
        <f>S955*H955</f>
        <v>0.15821199999999999</v>
      </c>
      <c r="AR955" s="193" t="s">
        <v>115</v>
      </c>
      <c r="AT955" s="193" t="s">
        <v>110</v>
      </c>
      <c r="AU955" s="193" t="s">
        <v>42</v>
      </c>
      <c r="AY955" s="193" t="s">
        <v>108</v>
      </c>
      <c r="BE955" s="194">
        <f>IF(N955="základní",J955,0)</f>
        <v>0</v>
      </c>
      <c r="BF955" s="194">
        <f>IF(N955="snížená",J955,0)</f>
        <v>0</v>
      </c>
      <c r="BG955" s="194">
        <f>IF(N955="zákl. přenesená",J955,0)</f>
        <v>0</v>
      </c>
      <c r="BH955" s="194">
        <f>IF(N955="sníž. přenesená",J955,0)</f>
        <v>0</v>
      </c>
      <c r="BI955" s="194">
        <f>IF(N955="nulová",J955,0)</f>
        <v>0</v>
      </c>
      <c r="BJ955" s="193" t="s">
        <v>38</v>
      </c>
      <c r="BK955" s="194">
        <f>ROUND(I955*H955,2)</f>
        <v>0</v>
      </c>
      <c r="BL955" s="193" t="s">
        <v>115</v>
      </c>
      <c r="BM955" s="193" t="s">
        <v>1074</v>
      </c>
    </row>
    <row r="956" spans="2:65" s="257" customFormat="1" x14ac:dyDescent="0.3">
      <c r="B956" s="262"/>
      <c r="D956" s="236" t="s">
        <v>117</v>
      </c>
      <c r="E956" s="258" t="s">
        <v>1</v>
      </c>
      <c r="F956" s="264" t="s">
        <v>332</v>
      </c>
      <c r="H956" s="258" t="s">
        <v>1</v>
      </c>
      <c r="I956" s="263"/>
      <c r="L956" s="262"/>
      <c r="M956" s="261"/>
      <c r="N956" s="260"/>
      <c r="O956" s="260"/>
      <c r="P956" s="260"/>
      <c r="Q956" s="260"/>
      <c r="R956" s="260"/>
      <c r="S956" s="260"/>
      <c r="T956" s="259"/>
      <c r="AT956" s="258" t="s">
        <v>117</v>
      </c>
      <c r="AU956" s="258" t="s">
        <v>42</v>
      </c>
      <c r="AV956" s="257" t="s">
        <v>38</v>
      </c>
      <c r="AW956" s="257" t="s">
        <v>19</v>
      </c>
      <c r="AX956" s="257" t="s">
        <v>37</v>
      </c>
      <c r="AY956" s="258" t="s">
        <v>108</v>
      </c>
    </row>
    <row r="957" spans="2:65" s="227" customFormat="1" x14ac:dyDescent="0.3">
      <c r="B957" s="232"/>
      <c r="D957" s="236" t="s">
        <v>117</v>
      </c>
      <c r="E957" s="228" t="s">
        <v>1</v>
      </c>
      <c r="F957" s="235" t="s">
        <v>333</v>
      </c>
      <c r="H957" s="234">
        <v>2.1379999999999999</v>
      </c>
      <c r="I957" s="233"/>
      <c r="L957" s="232"/>
      <c r="M957" s="231"/>
      <c r="N957" s="230"/>
      <c r="O957" s="230"/>
      <c r="P957" s="230"/>
      <c r="Q957" s="230"/>
      <c r="R957" s="230"/>
      <c r="S957" s="230"/>
      <c r="T957" s="229"/>
      <c r="AT957" s="228" t="s">
        <v>117</v>
      </c>
      <c r="AU957" s="228" t="s">
        <v>42</v>
      </c>
      <c r="AV957" s="227" t="s">
        <v>42</v>
      </c>
      <c r="AW957" s="227" t="s">
        <v>19</v>
      </c>
      <c r="AX957" s="227" t="s">
        <v>37</v>
      </c>
      <c r="AY957" s="228" t="s">
        <v>108</v>
      </c>
    </row>
    <row r="958" spans="2:65" s="227" customFormat="1" x14ac:dyDescent="0.3">
      <c r="B958" s="232"/>
      <c r="D958" s="236" t="s">
        <v>117</v>
      </c>
      <c r="E958" s="228" t="s">
        <v>1</v>
      </c>
      <c r="F958" s="235" t="s">
        <v>334</v>
      </c>
      <c r="H958" s="234">
        <v>2.1379999999999999</v>
      </c>
      <c r="I958" s="233"/>
      <c r="L958" s="232"/>
      <c r="M958" s="231"/>
      <c r="N958" s="230"/>
      <c r="O958" s="230"/>
      <c r="P958" s="230"/>
      <c r="Q958" s="230"/>
      <c r="R958" s="230"/>
      <c r="S958" s="230"/>
      <c r="T958" s="229"/>
      <c r="AT958" s="228" t="s">
        <v>117</v>
      </c>
      <c r="AU958" s="228" t="s">
        <v>42</v>
      </c>
      <c r="AV958" s="227" t="s">
        <v>42</v>
      </c>
      <c r="AW958" s="227" t="s">
        <v>19</v>
      </c>
      <c r="AX958" s="227" t="s">
        <v>37</v>
      </c>
      <c r="AY958" s="228" t="s">
        <v>108</v>
      </c>
    </row>
    <row r="959" spans="2:65" s="208" customFormat="1" ht="29.85" customHeight="1" x14ac:dyDescent="0.3">
      <c r="B959" s="216"/>
      <c r="D959" s="220" t="s">
        <v>36</v>
      </c>
      <c r="E959" s="219" t="s">
        <v>1075</v>
      </c>
      <c r="F959" s="219" t="s">
        <v>1076</v>
      </c>
      <c r="I959" s="218"/>
      <c r="J959" s="217">
        <f>BK959</f>
        <v>0</v>
      </c>
      <c r="L959" s="216"/>
      <c r="M959" s="215"/>
      <c r="N959" s="213"/>
      <c r="O959" s="213"/>
      <c r="P959" s="214">
        <f>SUM(P960:P972)</f>
        <v>0</v>
      </c>
      <c r="Q959" s="213"/>
      <c r="R959" s="214">
        <f>SUM(R960:R972)</f>
        <v>0</v>
      </c>
      <c r="S959" s="213"/>
      <c r="T959" s="212">
        <f>SUM(T960:T972)</f>
        <v>0</v>
      </c>
      <c r="AR959" s="210" t="s">
        <v>38</v>
      </c>
      <c r="AT959" s="211" t="s">
        <v>36</v>
      </c>
      <c r="AU959" s="211" t="s">
        <v>38</v>
      </c>
      <c r="AY959" s="210" t="s">
        <v>108</v>
      </c>
      <c r="BK959" s="209">
        <f>SUM(BK960:BK972)</f>
        <v>0</v>
      </c>
    </row>
    <row r="960" spans="2:65" s="188" customFormat="1" ht="22.5" customHeight="1" x14ac:dyDescent="0.3">
      <c r="B960" s="207"/>
      <c r="C960" s="206" t="s">
        <v>1136</v>
      </c>
      <c r="D960" s="206" t="s">
        <v>110</v>
      </c>
      <c r="E960" s="205" t="s">
        <v>1078</v>
      </c>
      <c r="F960" s="200" t="s">
        <v>1079</v>
      </c>
      <c r="G960" s="204" t="s">
        <v>196</v>
      </c>
      <c r="H960" s="203">
        <v>179.19499999999999</v>
      </c>
      <c r="I960" s="202"/>
      <c r="J960" s="201">
        <f>ROUND(I960*H960,2)</f>
        <v>0</v>
      </c>
      <c r="K960" s="200" t="s">
        <v>114</v>
      </c>
      <c r="L960" s="189"/>
      <c r="M960" s="199" t="s">
        <v>1</v>
      </c>
      <c r="N960" s="224" t="s">
        <v>26</v>
      </c>
      <c r="O960" s="223"/>
      <c r="P960" s="222">
        <f>O960*H960</f>
        <v>0</v>
      </c>
      <c r="Q960" s="222">
        <v>0</v>
      </c>
      <c r="R960" s="222">
        <f>Q960*H960</f>
        <v>0</v>
      </c>
      <c r="S960" s="222">
        <v>0</v>
      </c>
      <c r="T960" s="221">
        <f>S960*H960</f>
        <v>0</v>
      </c>
      <c r="AR960" s="193" t="s">
        <v>115</v>
      </c>
      <c r="AT960" s="193" t="s">
        <v>110</v>
      </c>
      <c r="AU960" s="193" t="s">
        <v>42</v>
      </c>
      <c r="AY960" s="193" t="s">
        <v>108</v>
      </c>
      <c r="BE960" s="194">
        <f>IF(N960="základní",J960,0)</f>
        <v>0</v>
      </c>
      <c r="BF960" s="194">
        <f>IF(N960="snížená",J960,0)</f>
        <v>0</v>
      </c>
      <c r="BG960" s="194">
        <f>IF(N960="zákl. přenesená",J960,0)</f>
        <v>0</v>
      </c>
      <c r="BH960" s="194">
        <f>IF(N960="sníž. přenesená",J960,0)</f>
        <v>0</v>
      </c>
      <c r="BI960" s="194">
        <f>IF(N960="nulová",J960,0)</f>
        <v>0</v>
      </c>
      <c r="BJ960" s="193" t="s">
        <v>38</v>
      </c>
      <c r="BK960" s="194">
        <f>ROUND(I960*H960,2)</f>
        <v>0</v>
      </c>
      <c r="BL960" s="193" t="s">
        <v>115</v>
      </c>
      <c r="BM960" s="193" t="s">
        <v>1080</v>
      </c>
    </row>
    <row r="961" spans="2:65" s="188" customFormat="1" ht="22.5" customHeight="1" x14ac:dyDescent="0.3">
      <c r="B961" s="207"/>
      <c r="C961" s="206" t="s">
        <v>1144</v>
      </c>
      <c r="D961" s="206" t="s">
        <v>110</v>
      </c>
      <c r="E961" s="205" t="s">
        <v>1082</v>
      </c>
      <c r="F961" s="200" t="s">
        <v>1083</v>
      </c>
      <c r="G961" s="204" t="s">
        <v>196</v>
      </c>
      <c r="H961" s="203">
        <v>179.19499999999999</v>
      </c>
      <c r="I961" s="202"/>
      <c r="J961" s="201">
        <f>ROUND(I961*H961,2)</f>
        <v>0</v>
      </c>
      <c r="K961" s="200" t="s">
        <v>114</v>
      </c>
      <c r="L961" s="189"/>
      <c r="M961" s="199" t="s">
        <v>1</v>
      </c>
      <c r="N961" s="224" t="s">
        <v>26</v>
      </c>
      <c r="O961" s="223"/>
      <c r="P961" s="222">
        <f>O961*H961</f>
        <v>0</v>
      </c>
      <c r="Q961" s="222">
        <v>0</v>
      </c>
      <c r="R961" s="222">
        <f>Q961*H961</f>
        <v>0</v>
      </c>
      <c r="S961" s="222">
        <v>0</v>
      </c>
      <c r="T961" s="221">
        <f>S961*H961</f>
        <v>0</v>
      </c>
      <c r="AR961" s="193" t="s">
        <v>115</v>
      </c>
      <c r="AT961" s="193" t="s">
        <v>110</v>
      </c>
      <c r="AU961" s="193" t="s">
        <v>42</v>
      </c>
      <c r="AY961" s="193" t="s">
        <v>108</v>
      </c>
      <c r="BE961" s="194">
        <f>IF(N961="základní",J961,0)</f>
        <v>0</v>
      </c>
      <c r="BF961" s="194">
        <f>IF(N961="snížená",J961,0)</f>
        <v>0</v>
      </c>
      <c r="BG961" s="194">
        <f>IF(N961="zákl. přenesená",J961,0)</f>
        <v>0</v>
      </c>
      <c r="BH961" s="194">
        <f>IF(N961="sníž. přenesená",J961,0)</f>
        <v>0</v>
      </c>
      <c r="BI961" s="194">
        <f>IF(N961="nulová",J961,0)</f>
        <v>0</v>
      </c>
      <c r="BJ961" s="193" t="s">
        <v>38</v>
      </c>
      <c r="BK961" s="194">
        <f>ROUND(I961*H961,2)</f>
        <v>0</v>
      </c>
      <c r="BL961" s="193" t="s">
        <v>115</v>
      </c>
      <c r="BM961" s="193" t="s">
        <v>1084</v>
      </c>
    </row>
    <row r="962" spans="2:65" s="188" customFormat="1" ht="22.5" customHeight="1" x14ac:dyDescent="0.3">
      <c r="B962" s="207"/>
      <c r="C962" s="206" t="s">
        <v>1148</v>
      </c>
      <c r="D962" s="206" t="s">
        <v>110</v>
      </c>
      <c r="E962" s="205" t="s">
        <v>1086</v>
      </c>
      <c r="F962" s="200" t="s">
        <v>1087</v>
      </c>
      <c r="G962" s="204" t="s">
        <v>135</v>
      </c>
      <c r="H962" s="203">
        <v>16</v>
      </c>
      <c r="I962" s="202"/>
      <c r="J962" s="201">
        <f>ROUND(I962*H962,2)</f>
        <v>0</v>
      </c>
      <c r="K962" s="200" t="s">
        <v>166</v>
      </c>
      <c r="L962" s="189"/>
      <c r="M962" s="199" t="s">
        <v>1</v>
      </c>
      <c r="N962" s="224" t="s">
        <v>26</v>
      </c>
      <c r="O962" s="223"/>
      <c r="P962" s="222">
        <f>O962*H962</f>
        <v>0</v>
      </c>
      <c r="Q962" s="222">
        <v>0</v>
      </c>
      <c r="R962" s="222">
        <f>Q962*H962</f>
        <v>0</v>
      </c>
      <c r="S962" s="222">
        <v>0</v>
      </c>
      <c r="T962" s="221">
        <f>S962*H962</f>
        <v>0</v>
      </c>
      <c r="AR962" s="193" t="s">
        <v>115</v>
      </c>
      <c r="AT962" s="193" t="s">
        <v>110</v>
      </c>
      <c r="AU962" s="193" t="s">
        <v>42</v>
      </c>
      <c r="AY962" s="193" t="s">
        <v>108</v>
      </c>
      <c r="BE962" s="194">
        <f>IF(N962="základní",J962,0)</f>
        <v>0</v>
      </c>
      <c r="BF962" s="194">
        <f>IF(N962="snížená",J962,0)</f>
        <v>0</v>
      </c>
      <c r="BG962" s="194">
        <f>IF(N962="zákl. přenesená",J962,0)</f>
        <v>0</v>
      </c>
      <c r="BH962" s="194">
        <f>IF(N962="sníž. přenesená",J962,0)</f>
        <v>0</v>
      </c>
      <c r="BI962" s="194">
        <f>IF(N962="nulová",J962,0)</f>
        <v>0</v>
      </c>
      <c r="BJ962" s="193" t="s">
        <v>38</v>
      </c>
      <c r="BK962" s="194">
        <f>ROUND(I962*H962,2)</f>
        <v>0</v>
      </c>
      <c r="BL962" s="193" t="s">
        <v>115</v>
      </c>
      <c r="BM962" s="193" t="s">
        <v>1088</v>
      </c>
    </row>
    <row r="963" spans="2:65" s="227" customFormat="1" x14ac:dyDescent="0.3">
      <c r="B963" s="232"/>
      <c r="D963" s="240" t="s">
        <v>117</v>
      </c>
      <c r="E963" s="239" t="s">
        <v>1</v>
      </c>
      <c r="F963" s="238" t="s">
        <v>1089</v>
      </c>
      <c r="H963" s="237">
        <v>16</v>
      </c>
      <c r="I963" s="233"/>
      <c r="L963" s="232"/>
      <c r="M963" s="231"/>
      <c r="N963" s="230"/>
      <c r="O963" s="230"/>
      <c r="P963" s="230"/>
      <c r="Q963" s="230"/>
      <c r="R963" s="230"/>
      <c r="S963" s="230"/>
      <c r="T963" s="229"/>
      <c r="AT963" s="228" t="s">
        <v>117</v>
      </c>
      <c r="AU963" s="228" t="s">
        <v>42</v>
      </c>
      <c r="AV963" s="227" t="s">
        <v>42</v>
      </c>
      <c r="AW963" s="227" t="s">
        <v>19</v>
      </c>
      <c r="AX963" s="227" t="s">
        <v>37</v>
      </c>
      <c r="AY963" s="228" t="s">
        <v>108</v>
      </c>
    </row>
    <row r="964" spans="2:65" s="188" customFormat="1" ht="22.5" customHeight="1" x14ac:dyDescent="0.3">
      <c r="B964" s="207"/>
      <c r="C964" s="206" t="s">
        <v>1153</v>
      </c>
      <c r="D964" s="206" t="s">
        <v>110</v>
      </c>
      <c r="E964" s="205" t="s">
        <v>1091</v>
      </c>
      <c r="F964" s="200" t="s">
        <v>1092</v>
      </c>
      <c r="G964" s="204" t="s">
        <v>135</v>
      </c>
      <c r="H964" s="203">
        <v>160</v>
      </c>
      <c r="I964" s="202"/>
      <c r="J964" s="201">
        <f>ROUND(I964*H964,2)</f>
        <v>0</v>
      </c>
      <c r="K964" s="200" t="s">
        <v>166</v>
      </c>
      <c r="L964" s="189"/>
      <c r="M964" s="199" t="s">
        <v>1</v>
      </c>
      <c r="N964" s="224" t="s">
        <v>26</v>
      </c>
      <c r="O964" s="223"/>
      <c r="P964" s="222">
        <f>O964*H964</f>
        <v>0</v>
      </c>
      <c r="Q964" s="222">
        <v>0</v>
      </c>
      <c r="R964" s="222">
        <f>Q964*H964</f>
        <v>0</v>
      </c>
      <c r="S964" s="222">
        <v>0</v>
      </c>
      <c r="T964" s="221">
        <f>S964*H964</f>
        <v>0</v>
      </c>
      <c r="AR964" s="193" t="s">
        <v>115</v>
      </c>
      <c r="AT964" s="193" t="s">
        <v>110</v>
      </c>
      <c r="AU964" s="193" t="s">
        <v>42</v>
      </c>
      <c r="AY964" s="193" t="s">
        <v>108</v>
      </c>
      <c r="BE964" s="194">
        <f>IF(N964="základní",J964,0)</f>
        <v>0</v>
      </c>
      <c r="BF964" s="194">
        <f>IF(N964="snížená",J964,0)</f>
        <v>0</v>
      </c>
      <c r="BG964" s="194">
        <f>IF(N964="zákl. přenesená",J964,0)</f>
        <v>0</v>
      </c>
      <c r="BH964" s="194">
        <f>IF(N964="sníž. přenesená",J964,0)</f>
        <v>0</v>
      </c>
      <c r="BI964" s="194">
        <f>IF(N964="nulová",J964,0)</f>
        <v>0</v>
      </c>
      <c r="BJ964" s="193" t="s">
        <v>38</v>
      </c>
      <c r="BK964" s="194">
        <f>ROUND(I964*H964,2)</f>
        <v>0</v>
      </c>
      <c r="BL964" s="193" t="s">
        <v>115</v>
      </c>
      <c r="BM964" s="193" t="s">
        <v>1093</v>
      </c>
    </row>
    <row r="965" spans="2:65" s="227" customFormat="1" x14ac:dyDescent="0.3">
      <c r="B965" s="232"/>
      <c r="D965" s="240" t="s">
        <v>117</v>
      </c>
      <c r="E965" s="239" t="s">
        <v>1</v>
      </c>
      <c r="F965" s="238" t="s">
        <v>1094</v>
      </c>
      <c r="H965" s="237">
        <v>160</v>
      </c>
      <c r="I965" s="233"/>
      <c r="L965" s="232"/>
      <c r="M965" s="231"/>
      <c r="N965" s="230"/>
      <c r="O965" s="230"/>
      <c r="P965" s="230"/>
      <c r="Q965" s="230"/>
      <c r="R965" s="230"/>
      <c r="S965" s="230"/>
      <c r="T965" s="229"/>
      <c r="AT965" s="228" t="s">
        <v>117</v>
      </c>
      <c r="AU965" s="228" t="s">
        <v>42</v>
      </c>
      <c r="AV965" s="227" t="s">
        <v>42</v>
      </c>
      <c r="AW965" s="227" t="s">
        <v>19</v>
      </c>
      <c r="AX965" s="227" t="s">
        <v>37</v>
      </c>
      <c r="AY965" s="228" t="s">
        <v>108</v>
      </c>
    </row>
    <row r="966" spans="2:65" s="188" customFormat="1" ht="22.5" customHeight="1" x14ac:dyDescent="0.3">
      <c r="B966" s="207"/>
      <c r="C966" s="206" t="s">
        <v>1157</v>
      </c>
      <c r="D966" s="206" t="s">
        <v>110</v>
      </c>
      <c r="E966" s="205" t="s">
        <v>1096</v>
      </c>
      <c r="F966" s="200" t="s">
        <v>1097</v>
      </c>
      <c r="G966" s="204" t="s">
        <v>196</v>
      </c>
      <c r="H966" s="203">
        <v>179.19499999999999</v>
      </c>
      <c r="I966" s="202"/>
      <c r="J966" s="201">
        <f>ROUND(I966*H966,2)</f>
        <v>0</v>
      </c>
      <c r="K966" s="200" t="s">
        <v>114</v>
      </c>
      <c r="L966" s="189"/>
      <c r="M966" s="199" t="s">
        <v>1</v>
      </c>
      <c r="N966" s="224" t="s">
        <v>26</v>
      </c>
      <c r="O966" s="223"/>
      <c r="P966" s="222">
        <f>O966*H966</f>
        <v>0</v>
      </c>
      <c r="Q966" s="222">
        <v>0</v>
      </c>
      <c r="R966" s="222">
        <f>Q966*H966</f>
        <v>0</v>
      </c>
      <c r="S966" s="222">
        <v>0</v>
      </c>
      <c r="T966" s="221">
        <f>S966*H966</f>
        <v>0</v>
      </c>
      <c r="AR966" s="193" t="s">
        <v>115</v>
      </c>
      <c r="AT966" s="193" t="s">
        <v>110</v>
      </c>
      <c r="AU966" s="193" t="s">
        <v>42</v>
      </c>
      <c r="AY966" s="193" t="s">
        <v>108</v>
      </c>
      <c r="BE966" s="194">
        <f>IF(N966="základní",J966,0)</f>
        <v>0</v>
      </c>
      <c r="BF966" s="194">
        <f>IF(N966="snížená",J966,0)</f>
        <v>0</v>
      </c>
      <c r="BG966" s="194">
        <f>IF(N966="zákl. přenesená",J966,0)</f>
        <v>0</v>
      </c>
      <c r="BH966" s="194">
        <f>IF(N966="sníž. přenesená",J966,0)</f>
        <v>0</v>
      </c>
      <c r="BI966" s="194">
        <f>IF(N966="nulová",J966,0)</f>
        <v>0</v>
      </c>
      <c r="BJ966" s="193" t="s">
        <v>38</v>
      </c>
      <c r="BK966" s="194">
        <f>ROUND(I966*H966,2)</f>
        <v>0</v>
      </c>
      <c r="BL966" s="193" t="s">
        <v>115</v>
      </c>
      <c r="BM966" s="193" t="s">
        <v>1098</v>
      </c>
    </row>
    <row r="967" spans="2:65" s="188" customFormat="1" ht="22.5" customHeight="1" x14ac:dyDescent="0.3">
      <c r="B967" s="207"/>
      <c r="C967" s="206" t="s">
        <v>1161</v>
      </c>
      <c r="D967" s="206" t="s">
        <v>110</v>
      </c>
      <c r="E967" s="205" t="s">
        <v>1100</v>
      </c>
      <c r="F967" s="200" t="s">
        <v>1101</v>
      </c>
      <c r="G967" s="204" t="s">
        <v>196</v>
      </c>
      <c r="H967" s="203">
        <v>1971.145</v>
      </c>
      <c r="I967" s="202"/>
      <c r="J967" s="201">
        <f>ROUND(I967*H967,2)</f>
        <v>0</v>
      </c>
      <c r="K967" s="200" t="s">
        <v>114</v>
      </c>
      <c r="L967" s="189"/>
      <c r="M967" s="199" t="s">
        <v>1</v>
      </c>
      <c r="N967" s="224" t="s">
        <v>26</v>
      </c>
      <c r="O967" s="223"/>
      <c r="P967" s="222">
        <f>O967*H967</f>
        <v>0</v>
      </c>
      <c r="Q967" s="222">
        <v>0</v>
      </c>
      <c r="R967" s="222">
        <f>Q967*H967</f>
        <v>0</v>
      </c>
      <c r="S967" s="222">
        <v>0</v>
      </c>
      <c r="T967" s="221">
        <f>S967*H967</f>
        <v>0</v>
      </c>
      <c r="AR967" s="193" t="s">
        <v>115</v>
      </c>
      <c r="AT967" s="193" t="s">
        <v>110</v>
      </c>
      <c r="AU967" s="193" t="s">
        <v>42</v>
      </c>
      <c r="AY967" s="193" t="s">
        <v>108</v>
      </c>
      <c r="BE967" s="194">
        <f>IF(N967="základní",J967,0)</f>
        <v>0</v>
      </c>
      <c r="BF967" s="194">
        <f>IF(N967="snížená",J967,0)</f>
        <v>0</v>
      </c>
      <c r="BG967" s="194">
        <f>IF(N967="zákl. přenesená",J967,0)</f>
        <v>0</v>
      </c>
      <c r="BH967" s="194">
        <f>IF(N967="sníž. přenesená",J967,0)</f>
        <v>0</v>
      </c>
      <c r="BI967" s="194">
        <f>IF(N967="nulová",J967,0)</f>
        <v>0</v>
      </c>
      <c r="BJ967" s="193" t="s">
        <v>38</v>
      </c>
      <c r="BK967" s="194">
        <f>ROUND(I967*H967,2)</f>
        <v>0</v>
      </c>
      <c r="BL967" s="193" t="s">
        <v>115</v>
      </c>
      <c r="BM967" s="193" t="s">
        <v>1102</v>
      </c>
    </row>
    <row r="968" spans="2:65" s="227" customFormat="1" x14ac:dyDescent="0.3">
      <c r="B968" s="232"/>
      <c r="D968" s="240" t="s">
        <v>117</v>
      </c>
      <c r="F968" s="238" t="s">
        <v>2441</v>
      </c>
      <c r="H968" s="237">
        <v>1971.145</v>
      </c>
      <c r="I968" s="233"/>
      <c r="L968" s="232"/>
      <c r="M968" s="231"/>
      <c r="N968" s="230"/>
      <c r="O968" s="230"/>
      <c r="P968" s="230"/>
      <c r="Q968" s="230"/>
      <c r="R968" s="230"/>
      <c r="S968" s="230"/>
      <c r="T968" s="229"/>
      <c r="AT968" s="228" t="s">
        <v>117</v>
      </c>
      <c r="AU968" s="228" t="s">
        <v>42</v>
      </c>
      <c r="AV968" s="227" t="s">
        <v>42</v>
      </c>
      <c r="AW968" s="227" t="s">
        <v>2</v>
      </c>
      <c r="AX968" s="227" t="s">
        <v>38</v>
      </c>
      <c r="AY968" s="228" t="s">
        <v>108</v>
      </c>
    </row>
    <row r="969" spans="2:65" s="188" customFormat="1" ht="22.5" customHeight="1" x14ac:dyDescent="0.3">
      <c r="B969" s="207"/>
      <c r="C969" s="206" t="s">
        <v>1166</v>
      </c>
      <c r="D969" s="206" t="s">
        <v>110</v>
      </c>
      <c r="E969" s="205" t="s">
        <v>1104</v>
      </c>
      <c r="F969" s="200" t="s">
        <v>1105</v>
      </c>
      <c r="G969" s="204" t="s">
        <v>196</v>
      </c>
      <c r="H969" s="203">
        <v>164.40100000000001</v>
      </c>
      <c r="I969" s="202"/>
      <c r="J969" s="201">
        <f>ROUND(I969*H969,2)</f>
        <v>0</v>
      </c>
      <c r="K969" s="200" t="s">
        <v>114</v>
      </c>
      <c r="L969" s="189"/>
      <c r="M969" s="199" t="s">
        <v>1</v>
      </c>
      <c r="N969" s="224" t="s">
        <v>26</v>
      </c>
      <c r="O969" s="223"/>
      <c r="P969" s="222">
        <f>O969*H969</f>
        <v>0</v>
      </c>
      <c r="Q969" s="222">
        <v>0</v>
      </c>
      <c r="R969" s="222">
        <f>Q969*H969</f>
        <v>0</v>
      </c>
      <c r="S969" s="222">
        <v>0</v>
      </c>
      <c r="T969" s="221">
        <f>S969*H969</f>
        <v>0</v>
      </c>
      <c r="AR969" s="193" t="s">
        <v>115</v>
      </c>
      <c r="AT969" s="193" t="s">
        <v>110</v>
      </c>
      <c r="AU969" s="193" t="s">
        <v>42</v>
      </c>
      <c r="AY969" s="193" t="s">
        <v>108</v>
      </c>
      <c r="BE969" s="194">
        <f>IF(N969="základní",J969,0)</f>
        <v>0</v>
      </c>
      <c r="BF969" s="194">
        <f>IF(N969="snížená",J969,0)</f>
        <v>0</v>
      </c>
      <c r="BG969" s="194">
        <f>IF(N969="zákl. přenesená",J969,0)</f>
        <v>0</v>
      </c>
      <c r="BH969" s="194">
        <f>IF(N969="sníž. přenesená",J969,0)</f>
        <v>0</v>
      </c>
      <c r="BI969" s="194">
        <f>IF(N969="nulová",J969,0)</f>
        <v>0</v>
      </c>
      <c r="BJ969" s="193" t="s">
        <v>38</v>
      </c>
      <c r="BK969" s="194">
        <f>ROUND(I969*H969,2)</f>
        <v>0</v>
      </c>
      <c r="BL969" s="193" t="s">
        <v>115</v>
      </c>
      <c r="BM969" s="193" t="s">
        <v>1106</v>
      </c>
    </row>
    <row r="970" spans="2:65" s="227" customFormat="1" x14ac:dyDescent="0.3">
      <c r="B970" s="232"/>
      <c r="D970" s="240" t="s">
        <v>117</v>
      </c>
      <c r="E970" s="239" t="s">
        <v>1</v>
      </c>
      <c r="F970" s="238" t="s">
        <v>1107</v>
      </c>
      <c r="H970" s="237">
        <v>164.40100000000001</v>
      </c>
      <c r="I970" s="233"/>
      <c r="L970" s="232"/>
      <c r="M970" s="231"/>
      <c r="N970" s="230"/>
      <c r="O970" s="230"/>
      <c r="P970" s="230"/>
      <c r="Q970" s="230"/>
      <c r="R970" s="230"/>
      <c r="S970" s="230"/>
      <c r="T970" s="229"/>
      <c r="AT970" s="228" t="s">
        <v>117</v>
      </c>
      <c r="AU970" s="228" t="s">
        <v>42</v>
      </c>
      <c r="AV970" s="227" t="s">
        <v>42</v>
      </c>
      <c r="AW970" s="227" t="s">
        <v>19</v>
      </c>
      <c r="AX970" s="227" t="s">
        <v>37</v>
      </c>
      <c r="AY970" s="228" t="s">
        <v>108</v>
      </c>
    </row>
    <row r="971" spans="2:65" s="188" customFormat="1" ht="22.5" customHeight="1" x14ac:dyDescent="0.3">
      <c r="B971" s="207"/>
      <c r="C971" s="206" t="s">
        <v>1171</v>
      </c>
      <c r="D971" s="206" t="s">
        <v>110</v>
      </c>
      <c r="E971" s="205" t="s">
        <v>1109</v>
      </c>
      <c r="F971" s="200" t="s">
        <v>1110</v>
      </c>
      <c r="G971" s="204" t="s">
        <v>196</v>
      </c>
      <c r="H971" s="203">
        <v>8.7289999999999992</v>
      </c>
      <c r="I971" s="202"/>
      <c r="J971" s="201">
        <f>ROUND(I971*H971,2)</f>
        <v>0</v>
      </c>
      <c r="K971" s="200" t="s">
        <v>114</v>
      </c>
      <c r="L971" s="189"/>
      <c r="M971" s="199" t="s">
        <v>1</v>
      </c>
      <c r="N971" s="224" t="s">
        <v>26</v>
      </c>
      <c r="O971" s="223"/>
      <c r="P971" s="222">
        <f>O971*H971</f>
        <v>0</v>
      </c>
      <c r="Q971" s="222">
        <v>0</v>
      </c>
      <c r="R971" s="222">
        <f>Q971*H971</f>
        <v>0</v>
      </c>
      <c r="S971" s="222">
        <v>0</v>
      </c>
      <c r="T971" s="221">
        <f>S971*H971</f>
        <v>0</v>
      </c>
      <c r="AR971" s="193" t="s">
        <v>115</v>
      </c>
      <c r="AT971" s="193" t="s">
        <v>110</v>
      </c>
      <c r="AU971" s="193" t="s">
        <v>42</v>
      </c>
      <c r="AY971" s="193" t="s">
        <v>108</v>
      </c>
      <c r="BE971" s="194">
        <f>IF(N971="základní",J971,0)</f>
        <v>0</v>
      </c>
      <c r="BF971" s="194">
        <f>IF(N971="snížená",J971,0)</f>
        <v>0</v>
      </c>
      <c r="BG971" s="194">
        <f>IF(N971="zákl. přenesená",J971,0)</f>
        <v>0</v>
      </c>
      <c r="BH971" s="194">
        <f>IF(N971="sníž. přenesená",J971,0)</f>
        <v>0</v>
      </c>
      <c r="BI971" s="194">
        <f>IF(N971="nulová",J971,0)</f>
        <v>0</v>
      </c>
      <c r="BJ971" s="193" t="s">
        <v>38</v>
      </c>
      <c r="BK971" s="194">
        <f>ROUND(I971*H971,2)</f>
        <v>0</v>
      </c>
      <c r="BL971" s="193" t="s">
        <v>115</v>
      </c>
      <c r="BM971" s="193" t="s">
        <v>1111</v>
      </c>
    </row>
    <row r="972" spans="2:65" s="227" customFormat="1" x14ac:dyDescent="0.3">
      <c r="B972" s="232"/>
      <c r="D972" s="236" t="s">
        <v>117</v>
      </c>
      <c r="E972" s="228" t="s">
        <v>1</v>
      </c>
      <c r="F972" s="235" t="s">
        <v>1112</v>
      </c>
      <c r="H972" s="234">
        <v>8.7289999999999992</v>
      </c>
      <c r="I972" s="233"/>
      <c r="L972" s="232"/>
      <c r="M972" s="231"/>
      <c r="N972" s="230"/>
      <c r="O972" s="230"/>
      <c r="P972" s="230"/>
      <c r="Q972" s="230"/>
      <c r="R972" s="230"/>
      <c r="S972" s="230"/>
      <c r="T972" s="229"/>
      <c r="AT972" s="228" t="s">
        <v>117</v>
      </c>
      <c r="AU972" s="228" t="s">
        <v>42</v>
      </c>
      <c r="AV972" s="227" t="s">
        <v>42</v>
      </c>
      <c r="AW972" s="227" t="s">
        <v>19</v>
      </c>
      <c r="AX972" s="227" t="s">
        <v>37</v>
      </c>
      <c r="AY972" s="228" t="s">
        <v>108</v>
      </c>
    </row>
    <row r="973" spans="2:65" s="208" customFormat="1" ht="29.85" customHeight="1" x14ac:dyDescent="0.3">
      <c r="B973" s="216"/>
      <c r="D973" s="220" t="s">
        <v>36</v>
      </c>
      <c r="E973" s="219" t="s">
        <v>1113</v>
      </c>
      <c r="F973" s="219" t="s">
        <v>1114</v>
      </c>
      <c r="I973" s="218"/>
      <c r="J973" s="217">
        <f>BK973</f>
        <v>0</v>
      </c>
      <c r="L973" s="216"/>
      <c r="M973" s="215"/>
      <c r="N973" s="213"/>
      <c r="O973" s="213"/>
      <c r="P973" s="214">
        <f>P974</f>
        <v>0</v>
      </c>
      <c r="Q973" s="213"/>
      <c r="R973" s="214">
        <f>R974</f>
        <v>0</v>
      </c>
      <c r="S973" s="213"/>
      <c r="T973" s="212">
        <f>T974</f>
        <v>0</v>
      </c>
      <c r="AR973" s="210" t="s">
        <v>38</v>
      </c>
      <c r="AT973" s="211" t="s">
        <v>36</v>
      </c>
      <c r="AU973" s="211" t="s">
        <v>38</v>
      </c>
      <c r="AY973" s="210" t="s">
        <v>108</v>
      </c>
      <c r="BK973" s="209">
        <f>BK974</f>
        <v>0</v>
      </c>
    </row>
    <row r="974" spans="2:65" s="188" customFormat="1" ht="22.5" customHeight="1" x14ac:dyDescent="0.3">
      <c r="B974" s="207"/>
      <c r="C974" s="206" t="s">
        <v>1176</v>
      </c>
      <c r="D974" s="206" t="s">
        <v>110</v>
      </c>
      <c r="E974" s="205" t="s">
        <v>1116</v>
      </c>
      <c r="F974" s="200" t="s">
        <v>1117</v>
      </c>
      <c r="G974" s="204" t="s">
        <v>196</v>
      </c>
      <c r="H974" s="203">
        <v>155.21299999999999</v>
      </c>
      <c r="I974" s="202"/>
      <c r="J974" s="201">
        <f>ROUND(I974*H974,2)</f>
        <v>0</v>
      </c>
      <c r="K974" s="200" t="s">
        <v>114</v>
      </c>
      <c r="L974" s="189"/>
      <c r="M974" s="199" t="s">
        <v>1</v>
      </c>
      <c r="N974" s="224" t="s">
        <v>26</v>
      </c>
      <c r="O974" s="223"/>
      <c r="P974" s="222">
        <f>O974*H974</f>
        <v>0</v>
      </c>
      <c r="Q974" s="222">
        <v>0</v>
      </c>
      <c r="R974" s="222">
        <f>Q974*H974</f>
        <v>0</v>
      </c>
      <c r="S974" s="222">
        <v>0</v>
      </c>
      <c r="T974" s="221">
        <f>S974*H974</f>
        <v>0</v>
      </c>
      <c r="AR974" s="193" t="s">
        <v>115</v>
      </c>
      <c r="AT974" s="193" t="s">
        <v>110</v>
      </c>
      <c r="AU974" s="193" t="s">
        <v>42</v>
      </c>
      <c r="AY974" s="193" t="s">
        <v>108</v>
      </c>
      <c r="BE974" s="194">
        <f>IF(N974="základní",J974,0)</f>
        <v>0</v>
      </c>
      <c r="BF974" s="194">
        <f>IF(N974="snížená",J974,0)</f>
        <v>0</v>
      </c>
      <c r="BG974" s="194">
        <f>IF(N974="zákl. přenesená",J974,0)</f>
        <v>0</v>
      </c>
      <c r="BH974" s="194">
        <f>IF(N974="sníž. přenesená",J974,0)</f>
        <v>0</v>
      </c>
      <c r="BI974" s="194">
        <f>IF(N974="nulová",J974,0)</f>
        <v>0</v>
      </c>
      <c r="BJ974" s="193" t="s">
        <v>38</v>
      </c>
      <c r="BK974" s="194">
        <f>ROUND(I974*H974,2)</f>
        <v>0</v>
      </c>
      <c r="BL974" s="193" t="s">
        <v>115</v>
      </c>
      <c r="BM974" s="193" t="s">
        <v>1118</v>
      </c>
    </row>
    <row r="975" spans="2:65" s="208" customFormat="1" ht="37.35" customHeight="1" x14ac:dyDescent="0.35">
      <c r="B975" s="216"/>
      <c r="D975" s="210" t="s">
        <v>36</v>
      </c>
      <c r="E975" s="226" t="s">
        <v>1119</v>
      </c>
      <c r="F975" s="226" t="s">
        <v>1120</v>
      </c>
      <c r="I975" s="218"/>
      <c r="J975" s="225">
        <f>BK975</f>
        <v>0</v>
      </c>
      <c r="L975" s="216"/>
      <c r="M975" s="215"/>
      <c r="N975" s="213"/>
      <c r="O975" s="213"/>
      <c r="P975" s="214">
        <f>P976+P1017+P1060+P1103+P1138+P1146+P1210+P1260+P1357+P1385+P1653+P1676+P1696+P1710</f>
        <v>0</v>
      </c>
      <c r="Q975" s="213"/>
      <c r="R975" s="214">
        <f>R976+R1017+R1060+R1103+R1138+R1146+R1210+R1260+R1357+R1385+R1653+R1676+R1696+R1710</f>
        <v>27.596607694999999</v>
      </c>
      <c r="S975" s="213"/>
      <c r="T975" s="212">
        <f>T976+T1017+T1060+T1103+T1138+T1146+T1210+T1260+T1357+T1385+T1653+T1676+T1696+T1710</f>
        <v>8.7283241999999994</v>
      </c>
      <c r="AR975" s="210" t="s">
        <v>42</v>
      </c>
      <c r="AT975" s="211" t="s">
        <v>36</v>
      </c>
      <c r="AU975" s="211" t="s">
        <v>37</v>
      </c>
      <c r="AY975" s="210" t="s">
        <v>108</v>
      </c>
      <c r="BK975" s="209">
        <f>BK976+BK1017+BK1060+BK1103+BK1138+BK1146+BK1210+BK1260+BK1357+BK1385+BK1653+BK1676+BK1696+BK1710</f>
        <v>0</v>
      </c>
    </row>
    <row r="976" spans="2:65" s="208" customFormat="1" ht="19.899999999999999" customHeight="1" x14ac:dyDescent="0.3">
      <c r="B976" s="216"/>
      <c r="D976" s="220" t="s">
        <v>36</v>
      </c>
      <c r="E976" s="219" t="s">
        <v>1121</v>
      </c>
      <c r="F976" s="219" t="s">
        <v>1122</v>
      </c>
      <c r="I976" s="218"/>
      <c r="J976" s="217">
        <f>BK976</f>
        <v>0</v>
      </c>
      <c r="L976" s="216"/>
      <c r="M976" s="215"/>
      <c r="N976" s="213"/>
      <c r="O976" s="213"/>
      <c r="P976" s="214">
        <f>SUM(P977:P1016)</f>
        <v>0</v>
      </c>
      <c r="Q976" s="213"/>
      <c r="R976" s="214">
        <f>SUM(R977:R1016)</f>
        <v>4.0247932400000002</v>
      </c>
      <c r="S976" s="213"/>
      <c r="T976" s="212">
        <f>SUM(T977:T1016)</f>
        <v>0</v>
      </c>
      <c r="AR976" s="210" t="s">
        <v>42</v>
      </c>
      <c r="AT976" s="211" t="s">
        <v>36</v>
      </c>
      <c r="AU976" s="211" t="s">
        <v>38</v>
      </c>
      <c r="AY976" s="210" t="s">
        <v>108</v>
      </c>
      <c r="BK976" s="209">
        <f>SUM(BK977:BK1016)</f>
        <v>0</v>
      </c>
    </row>
    <row r="977" spans="2:65" s="188" customFormat="1" ht="22.5" customHeight="1" x14ac:dyDescent="0.3">
      <c r="B977" s="207"/>
      <c r="C977" s="206" t="s">
        <v>1182</v>
      </c>
      <c r="D977" s="206" t="s">
        <v>110</v>
      </c>
      <c r="E977" s="205" t="s">
        <v>1124</v>
      </c>
      <c r="F977" s="200" t="s">
        <v>1125</v>
      </c>
      <c r="G977" s="204" t="s">
        <v>113</v>
      </c>
      <c r="H977" s="203">
        <v>454.45800000000003</v>
      </c>
      <c r="I977" s="202"/>
      <c r="J977" s="201">
        <f>ROUND(I977*H977,2)</f>
        <v>0</v>
      </c>
      <c r="K977" s="200" t="s">
        <v>114</v>
      </c>
      <c r="L977" s="189"/>
      <c r="M977" s="199" t="s">
        <v>1</v>
      </c>
      <c r="N977" s="224" t="s">
        <v>26</v>
      </c>
      <c r="O977" s="223"/>
      <c r="P977" s="222">
        <f>O977*H977</f>
        <v>0</v>
      </c>
      <c r="Q977" s="222">
        <v>0</v>
      </c>
      <c r="R977" s="222">
        <f>Q977*H977</f>
        <v>0</v>
      </c>
      <c r="S977" s="222">
        <v>0</v>
      </c>
      <c r="T977" s="221">
        <f>S977*H977</f>
        <v>0</v>
      </c>
      <c r="AR977" s="193" t="s">
        <v>199</v>
      </c>
      <c r="AT977" s="193" t="s">
        <v>110</v>
      </c>
      <c r="AU977" s="193" t="s">
        <v>42</v>
      </c>
      <c r="AY977" s="193" t="s">
        <v>108</v>
      </c>
      <c r="BE977" s="194">
        <f>IF(N977="základní",J977,0)</f>
        <v>0</v>
      </c>
      <c r="BF977" s="194">
        <f>IF(N977="snížená",J977,0)</f>
        <v>0</v>
      </c>
      <c r="BG977" s="194">
        <f>IF(N977="zákl. přenesená",J977,0)</f>
        <v>0</v>
      </c>
      <c r="BH977" s="194">
        <f>IF(N977="sníž. přenesená",J977,0)</f>
        <v>0</v>
      </c>
      <c r="BI977" s="194">
        <f>IF(N977="nulová",J977,0)</f>
        <v>0</v>
      </c>
      <c r="BJ977" s="193" t="s">
        <v>38</v>
      </c>
      <c r="BK977" s="194">
        <f>ROUND(I977*H977,2)</f>
        <v>0</v>
      </c>
      <c r="BL977" s="193" t="s">
        <v>199</v>
      </c>
      <c r="BM977" s="193" t="s">
        <v>1126</v>
      </c>
    </row>
    <row r="978" spans="2:65" s="227" customFormat="1" x14ac:dyDescent="0.3">
      <c r="B978" s="232"/>
      <c r="D978" s="236" t="s">
        <v>117</v>
      </c>
      <c r="E978" s="228" t="s">
        <v>1</v>
      </c>
      <c r="F978" s="235" t="s">
        <v>946</v>
      </c>
      <c r="H978" s="234">
        <v>441.4</v>
      </c>
      <c r="I978" s="233"/>
      <c r="L978" s="232"/>
      <c r="M978" s="231"/>
      <c r="N978" s="230"/>
      <c r="O978" s="230"/>
      <c r="P978" s="230"/>
      <c r="Q978" s="230"/>
      <c r="R978" s="230"/>
      <c r="S978" s="230"/>
      <c r="T978" s="229"/>
      <c r="AT978" s="228" t="s">
        <v>117</v>
      </c>
      <c r="AU978" s="228" t="s">
        <v>42</v>
      </c>
      <c r="AV978" s="227" t="s">
        <v>42</v>
      </c>
      <c r="AW978" s="227" t="s">
        <v>19</v>
      </c>
      <c r="AX978" s="227" t="s">
        <v>37</v>
      </c>
      <c r="AY978" s="228" t="s">
        <v>108</v>
      </c>
    </row>
    <row r="979" spans="2:65" s="227" customFormat="1" x14ac:dyDescent="0.3">
      <c r="B979" s="232"/>
      <c r="D979" s="236" t="s">
        <v>117</v>
      </c>
      <c r="E979" s="228" t="s">
        <v>1</v>
      </c>
      <c r="F979" s="235" t="s">
        <v>1127</v>
      </c>
      <c r="H979" s="234">
        <v>8.84</v>
      </c>
      <c r="I979" s="233"/>
      <c r="L979" s="232"/>
      <c r="M979" s="231"/>
      <c r="N979" s="230"/>
      <c r="O979" s="230"/>
      <c r="P979" s="230"/>
      <c r="Q979" s="230"/>
      <c r="R979" s="230"/>
      <c r="S979" s="230"/>
      <c r="T979" s="229"/>
      <c r="AT979" s="228" t="s">
        <v>117</v>
      </c>
      <c r="AU979" s="228" t="s">
        <v>42</v>
      </c>
      <c r="AV979" s="227" t="s">
        <v>42</v>
      </c>
      <c r="AW979" s="227" t="s">
        <v>19</v>
      </c>
      <c r="AX979" s="227" t="s">
        <v>37</v>
      </c>
      <c r="AY979" s="228" t="s">
        <v>108</v>
      </c>
    </row>
    <row r="980" spans="2:65" s="227" customFormat="1" x14ac:dyDescent="0.3">
      <c r="B980" s="232"/>
      <c r="D980" s="240" t="s">
        <v>117</v>
      </c>
      <c r="E980" s="239" t="s">
        <v>1</v>
      </c>
      <c r="F980" s="238" t="s">
        <v>1128</v>
      </c>
      <c r="H980" s="237">
        <v>4.218</v>
      </c>
      <c r="I980" s="233"/>
      <c r="L980" s="232"/>
      <c r="M980" s="231"/>
      <c r="N980" s="230"/>
      <c r="O980" s="230"/>
      <c r="P980" s="230"/>
      <c r="Q980" s="230"/>
      <c r="R980" s="230"/>
      <c r="S980" s="230"/>
      <c r="T980" s="229"/>
      <c r="AT980" s="228" t="s">
        <v>117</v>
      </c>
      <c r="AU980" s="228" t="s">
        <v>42</v>
      </c>
      <c r="AV980" s="227" t="s">
        <v>42</v>
      </c>
      <c r="AW980" s="227" t="s">
        <v>19</v>
      </c>
      <c r="AX980" s="227" t="s">
        <v>37</v>
      </c>
      <c r="AY980" s="228" t="s">
        <v>108</v>
      </c>
    </row>
    <row r="981" spans="2:65" s="188" customFormat="1" ht="22.5" customHeight="1" x14ac:dyDescent="0.3">
      <c r="B981" s="207"/>
      <c r="C981" s="206" t="s">
        <v>1188</v>
      </c>
      <c r="D981" s="206" t="s">
        <v>110</v>
      </c>
      <c r="E981" s="205" t="s">
        <v>1130</v>
      </c>
      <c r="F981" s="200" t="s">
        <v>1131</v>
      </c>
      <c r="G981" s="204" t="s">
        <v>113</v>
      </c>
      <c r="H981" s="203">
        <v>205.745</v>
      </c>
      <c r="I981" s="202"/>
      <c r="J981" s="201">
        <f>ROUND(I981*H981,2)</f>
        <v>0</v>
      </c>
      <c r="K981" s="200" t="s">
        <v>114</v>
      </c>
      <c r="L981" s="189"/>
      <c r="M981" s="199" t="s">
        <v>1</v>
      </c>
      <c r="N981" s="224" t="s">
        <v>26</v>
      </c>
      <c r="O981" s="223"/>
      <c r="P981" s="222">
        <f>O981*H981</f>
        <v>0</v>
      </c>
      <c r="Q981" s="222">
        <v>0</v>
      </c>
      <c r="R981" s="222">
        <f>Q981*H981</f>
        <v>0</v>
      </c>
      <c r="S981" s="222">
        <v>0</v>
      </c>
      <c r="T981" s="221">
        <f>S981*H981</f>
        <v>0</v>
      </c>
      <c r="AR981" s="193" t="s">
        <v>199</v>
      </c>
      <c r="AT981" s="193" t="s">
        <v>110</v>
      </c>
      <c r="AU981" s="193" t="s">
        <v>42</v>
      </c>
      <c r="AY981" s="193" t="s">
        <v>108</v>
      </c>
      <c r="BE981" s="194">
        <f>IF(N981="základní",J981,0)</f>
        <v>0</v>
      </c>
      <c r="BF981" s="194">
        <f>IF(N981="snížená",J981,0)</f>
        <v>0</v>
      </c>
      <c r="BG981" s="194">
        <f>IF(N981="zákl. přenesená",J981,0)</f>
        <v>0</v>
      </c>
      <c r="BH981" s="194">
        <f>IF(N981="sníž. přenesená",J981,0)</f>
        <v>0</v>
      </c>
      <c r="BI981" s="194">
        <f>IF(N981="nulová",J981,0)</f>
        <v>0</v>
      </c>
      <c r="BJ981" s="193" t="s">
        <v>38</v>
      </c>
      <c r="BK981" s="194">
        <f>ROUND(I981*H981,2)</f>
        <v>0</v>
      </c>
      <c r="BL981" s="193" t="s">
        <v>199</v>
      </c>
      <c r="BM981" s="193" t="s">
        <v>1132</v>
      </c>
    </row>
    <row r="982" spans="2:65" s="257" customFormat="1" x14ac:dyDescent="0.3">
      <c r="B982" s="262"/>
      <c r="D982" s="236" t="s">
        <v>117</v>
      </c>
      <c r="E982" s="258" t="s">
        <v>1</v>
      </c>
      <c r="F982" s="264" t="s">
        <v>738</v>
      </c>
      <c r="H982" s="258" t="s">
        <v>1</v>
      </c>
      <c r="I982" s="263"/>
      <c r="L982" s="262"/>
      <c r="M982" s="261"/>
      <c r="N982" s="260"/>
      <c r="O982" s="260"/>
      <c r="P982" s="260"/>
      <c r="Q982" s="260"/>
      <c r="R982" s="260"/>
      <c r="S982" s="260"/>
      <c r="T982" s="259"/>
      <c r="AT982" s="258" t="s">
        <v>117</v>
      </c>
      <c r="AU982" s="258" t="s">
        <v>42</v>
      </c>
      <c r="AV982" s="257" t="s">
        <v>38</v>
      </c>
      <c r="AW982" s="257" t="s">
        <v>19</v>
      </c>
      <c r="AX982" s="257" t="s">
        <v>37</v>
      </c>
      <c r="AY982" s="258" t="s">
        <v>108</v>
      </c>
    </row>
    <row r="983" spans="2:65" s="257" customFormat="1" x14ac:dyDescent="0.3">
      <c r="B983" s="262"/>
      <c r="D983" s="236" t="s">
        <v>117</v>
      </c>
      <c r="E983" s="258" t="s">
        <v>1</v>
      </c>
      <c r="F983" s="264" t="s">
        <v>1133</v>
      </c>
      <c r="H983" s="258" t="s">
        <v>1</v>
      </c>
      <c r="I983" s="263"/>
      <c r="L983" s="262"/>
      <c r="M983" s="261"/>
      <c r="N983" s="260"/>
      <c r="O983" s="260"/>
      <c r="P983" s="260"/>
      <c r="Q983" s="260"/>
      <c r="R983" s="260"/>
      <c r="S983" s="260"/>
      <c r="T983" s="259"/>
      <c r="AT983" s="258" t="s">
        <v>117</v>
      </c>
      <c r="AU983" s="258" t="s">
        <v>42</v>
      </c>
      <c r="AV983" s="257" t="s">
        <v>38</v>
      </c>
      <c r="AW983" s="257" t="s">
        <v>19</v>
      </c>
      <c r="AX983" s="257" t="s">
        <v>37</v>
      </c>
      <c r="AY983" s="258" t="s">
        <v>108</v>
      </c>
    </row>
    <row r="984" spans="2:65" s="227" customFormat="1" ht="27" x14ac:dyDescent="0.3">
      <c r="B984" s="232"/>
      <c r="D984" s="236" t="s">
        <v>117</v>
      </c>
      <c r="E984" s="228" t="s">
        <v>1</v>
      </c>
      <c r="F984" s="235" t="s">
        <v>1134</v>
      </c>
      <c r="H984" s="234">
        <v>106.645</v>
      </c>
      <c r="I984" s="233"/>
      <c r="L984" s="232"/>
      <c r="M984" s="231"/>
      <c r="N984" s="230"/>
      <c r="O984" s="230"/>
      <c r="P984" s="230"/>
      <c r="Q984" s="230"/>
      <c r="R984" s="230"/>
      <c r="S984" s="230"/>
      <c r="T984" s="229"/>
      <c r="AT984" s="228" t="s">
        <v>117</v>
      </c>
      <c r="AU984" s="228" t="s">
        <v>42</v>
      </c>
      <c r="AV984" s="227" t="s">
        <v>42</v>
      </c>
      <c r="AW984" s="227" t="s">
        <v>19</v>
      </c>
      <c r="AX984" s="227" t="s">
        <v>37</v>
      </c>
      <c r="AY984" s="228" t="s">
        <v>108</v>
      </c>
    </row>
    <row r="985" spans="2:65" s="257" customFormat="1" x14ac:dyDescent="0.3">
      <c r="B985" s="262"/>
      <c r="D985" s="236" t="s">
        <v>117</v>
      </c>
      <c r="E985" s="258" t="s">
        <v>1</v>
      </c>
      <c r="F985" s="264" t="s">
        <v>665</v>
      </c>
      <c r="H985" s="258" t="s">
        <v>1</v>
      </c>
      <c r="I985" s="263"/>
      <c r="L985" s="262"/>
      <c r="M985" s="261"/>
      <c r="N985" s="260"/>
      <c r="O985" s="260"/>
      <c r="P985" s="260"/>
      <c r="Q985" s="260"/>
      <c r="R985" s="260"/>
      <c r="S985" s="260"/>
      <c r="T985" s="259"/>
      <c r="AT985" s="258" t="s">
        <v>117</v>
      </c>
      <c r="AU985" s="258" t="s">
        <v>42</v>
      </c>
      <c r="AV985" s="257" t="s">
        <v>38</v>
      </c>
      <c r="AW985" s="257" t="s">
        <v>19</v>
      </c>
      <c r="AX985" s="257" t="s">
        <v>37</v>
      </c>
      <c r="AY985" s="258" t="s">
        <v>108</v>
      </c>
    </row>
    <row r="986" spans="2:65" s="227" customFormat="1" ht="40.5" x14ac:dyDescent="0.3">
      <c r="B986" s="232"/>
      <c r="D986" s="240" t="s">
        <v>117</v>
      </c>
      <c r="E986" s="239" t="s">
        <v>1</v>
      </c>
      <c r="F986" s="238" t="s">
        <v>1135</v>
      </c>
      <c r="H986" s="237">
        <v>99.1</v>
      </c>
      <c r="I986" s="233"/>
      <c r="L986" s="232"/>
      <c r="M986" s="231"/>
      <c r="N986" s="230"/>
      <c r="O986" s="230"/>
      <c r="P986" s="230"/>
      <c r="Q986" s="230"/>
      <c r="R986" s="230"/>
      <c r="S986" s="230"/>
      <c r="T986" s="229"/>
      <c r="AT986" s="228" t="s">
        <v>117</v>
      </c>
      <c r="AU986" s="228" t="s">
        <v>42</v>
      </c>
      <c r="AV986" s="227" t="s">
        <v>42</v>
      </c>
      <c r="AW986" s="227" t="s">
        <v>19</v>
      </c>
      <c r="AX986" s="227" t="s">
        <v>37</v>
      </c>
      <c r="AY986" s="228" t="s">
        <v>108</v>
      </c>
    </row>
    <row r="987" spans="2:65" s="188" customFormat="1" ht="22.5" customHeight="1" x14ac:dyDescent="0.3">
      <c r="B987" s="207"/>
      <c r="C987" s="252" t="s">
        <v>1193</v>
      </c>
      <c r="D987" s="252" t="s">
        <v>213</v>
      </c>
      <c r="E987" s="251" t="s">
        <v>1137</v>
      </c>
      <c r="F987" s="246" t="s">
        <v>1138</v>
      </c>
      <c r="G987" s="250" t="s">
        <v>196</v>
      </c>
      <c r="H987" s="249">
        <v>0.23100000000000001</v>
      </c>
      <c r="I987" s="248"/>
      <c r="J987" s="247">
        <f>ROUND(I987*H987,2)</f>
        <v>0</v>
      </c>
      <c r="K987" s="246" t="s">
        <v>114</v>
      </c>
      <c r="L987" s="245"/>
      <c r="M987" s="244" t="s">
        <v>1</v>
      </c>
      <c r="N987" s="243" t="s">
        <v>26</v>
      </c>
      <c r="O987" s="223"/>
      <c r="P987" s="222">
        <f>O987*H987</f>
        <v>0</v>
      </c>
      <c r="Q987" s="222">
        <v>1</v>
      </c>
      <c r="R987" s="222">
        <f>Q987*H987</f>
        <v>0.23100000000000001</v>
      </c>
      <c r="S987" s="222">
        <v>0</v>
      </c>
      <c r="T987" s="221">
        <f>S987*H987</f>
        <v>0</v>
      </c>
      <c r="AR987" s="193" t="s">
        <v>286</v>
      </c>
      <c r="AT987" s="193" t="s">
        <v>213</v>
      </c>
      <c r="AU987" s="193" t="s">
        <v>42</v>
      </c>
      <c r="AY987" s="193" t="s">
        <v>108</v>
      </c>
      <c r="BE987" s="194">
        <f>IF(N987="základní",J987,0)</f>
        <v>0</v>
      </c>
      <c r="BF987" s="194">
        <f>IF(N987="snížená",J987,0)</f>
        <v>0</v>
      </c>
      <c r="BG987" s="194">
        <f>IF(N987="zákl. přenesená",J987,0)</f>
        <v>0</v>
      </c>
      <c r="BH987" s="194">
        <f>IF(N987="sníž. přenesená",J987,0)</f>
        <v>0</v>
      </c>
      <c r="BI987" s="194">
        <f>IF(N987="nulová",J987,0)</f>
        <v>0</v>
      </c>
      <c r="BJ987" s="193" t="s">
        <v>38</v>
      </c>
      <c r="BK987" s="194">
        <f>ROUND(I987*H987,2)</f>
        <v>0</v>
      </c>
      <c r="BL987" s="193" t="s">
        <v>199</v>
      </c>
      <c r="BM987" s="193" t="s">
        <v>1139</v>
      </c>
    </row>
    <row r="988" spans="2:65" s="188" customFormat="1" ht="27" x14ac:dyDescent="0.3">
      <c r="B988" s="189"/>
      <c r="D988" s="236" t="s">
        <v>315</v>
      </c>
      <c r="F988" s="256" t="s">
        <v>1140</v>
      </c>
      <c r="I988" s="255"/>
      <c r="L988" s="189"/>
      <c r="M988" s="254"/>
      <c r="N988" s="223"/>
      <c r="O988" s="223"/>
      <c r="P988" s="223"/>
      <c r="Q988" s="223"/>
      <c r="R988" s="223"/>
      <c r="S988" s="223"/>
      <c r="T988" s="253"/>
      <c r="AT988" s="193" t="s">
        <v>315</v>
      </c>
      <c r="AU988" s="193" t="s">
        <v>42</v>
      </c>
    </row>
    <row r="989" spans="2:65" s="227" customFormat="1" x14ac:dyDescent="0.3">
      <c r="B989" s="232"/>
      <c r="D989" s="236" t="s">
        <v>117</v>
      </c>
      <c r="E989" s="228" t="s">
        <v>1</v>
      </c>
      <c r="F989" s="235" t="s">
        <v>1141</v>
      </c>
      <c r="H989" s="234">
        <v>454.45800000000003</v>
      </c>
      <c r="I989" s="233"/>
      <c r="L989" s="232"/>
      <c r="M989" s="231"/>
      <c r="N989" s="230"/>
      <c r="O989" s="230"/>
      <c r="P989" s="230"/>
      <c r="Q989" s="230"/>
      <c r="R989" s="230"/>
      <c r="S989" s="230"/>
      <c r="T989" s="229"/>
      <c r="AT989" s="228" t="s">
        <v>117</v>
      </c>
      <c r="AU989" s="228" t="s">
        <v>42</v>
      </c>
      <c r="AV989" s="227" t="s">
        <v>42</v>
      </c>
      <c r="AW989" s="227" t="s">
        <v>19</v>
      </c>
      <c r="AX989" s="227" t="s">
        <v>37</v>
      </c>
      <c r="AY989" s="228" t="s">
        <v>108</v>
      </c>
    </row>
    <row r="990" spans="2:65" s="227" customFormat="1" x14ac:dyDescent="0.3">
      <c r="B990" s="232"/>
      <c r="D990" s="236" t="s">
        <v>117</v>
      </c>
      <c r="E990" s="228" t="s">
        <v>1</v>
      </c>
      <c r="F990" s="235" t="s">
        <v>1142</v>
      </c>
      <c r="H990" s="234">
        <v>205.745</v>
      </c>
      <c r="I990" s="233"/>
      <c r="L990" s="232"/>
      <c r="M990" s="231"/>
      <c r="N990" s="230"/>
      <c r="O990" s="230"/>
      <c r="P990" s="230"/>
      <c r="Q990" s="230"/>
      <c r="R990" s="230"/>
      <c r="S990" s="230"/>
      <c r="T990" s="229"/>
      <c r="AT990" s="228" t="s">
        <v>117</v>
      </c>
      <c r="AU990" s="228" t="s">
        <v>42</v>
      </c>
      <c r="AV990" s="227" t="s">
        <v>42</v>
      </c>
      <c r="AW990" s="227" t="s">
        <v>19</v>
      </c>
      <c r="AX990" s="227" t="s">
        <v>37</v>
      </c>
      <c r="AY990" s="228" t="s">
        <v>108</v>
      </c>
    </row>
    <row r="991" spans="2:65" s="227" customFormat="1" x14ac:dyDescent="0.3">
      <c r="B991" s="232"/>
      <c r="D991" s="240" t="s">
        <v>117</v>
      </c>
      <c r="F991" s="238" t="s">
        <v>1143</v>
      </c>
      <c r="H991" s="237">
        <v>0.23100000000000001</v>
      </c>
      <c r="I991" s="233"/>
      <c r="L991" s="232"/>
      <c r="M991" s="231"/>
      <c r="N991" s="230"/>
      <c r="O991" s="230"/>
      <c r="P991" s="230"/>
      <c r="Q991" s="230"/>
      <c r="R991" s="230"/>
      <c r="S991" s="230"/>
      <c r="T991" s="229"/>
      <c r="AT991" s="228" t="s">
        <v>117</v>
      </c>
      <c r="AU991" s="228" t="s">
        <v>42</v>
      </c>
      <c r="AV991" s="227" t="s">
        <v>42</v>
      </c>
      <c r="AW991" s="227" t="s">
        <v>2</v>
      </c>
      <c r="AX991" s="227" t="s">
        <v>38</v>
      </c>
      <c r="AY991" s="228" t="s">
        <v>108</v>
      </c>
    </row>
    <row r="992" spans="2:65" s="188" customFormat="1" ht="22.5" customHeight="1" x14ac:dyDescent="0.3">
      <c r="B992" s="207"/>
      <c r="C992" s="206" t="s">
        <v>1199</v>
      </c>
      <c r="D992" s="206" t="s">
        <v>110</v>
      </c>
      <c r="E992" s="205" t="s">
        <v>1145</v>
      </c>
      <c r="F992" s="200" t="s">
        <v>1146</v>
      </c>
      <c r="G992" s="204" t="s">
        <v>113</v>
      </c>
      <c r="H992" s="203">
        <v>441.4</v>
      </c>
      <c r="I992" s="202"/>
      <c r="J992" s="201">
        <f>ROUND(I992*H992,2)</f>
        <v>0</v>
      </c>
      <c r="K992" s="200" t="s">
        <v>114</v>
      </c>
      <c r="L992" s="189"/>
      <c r="M992" s="199" t="s">
        <v>1</v>
      </c>
      <c r="N992" s="224" t="s">
        <v>26</v>
      </c>
      <c r="O992" s="223"/>
      <c r="P992" s="222">
        <f>O992*H992</f>
        <v>0</v>
      </c>
      <c r="Q992" s="222">
        <v>0</v>
      </c>
      <c r="R992" s="222">
        <f>Q992*H992</f>
        <v>0</v>
      </c>
      <c r="S992" s="222">
        <v>0</v>
      </c>
      <c r="T992" s="221">
        <f>S992*H992</f>
        <v>0</v>
      </c>
      <c r="AR992" s="193" t="s">
        <v>199</v>
      </c>
      <c r="AT992" s="193" t="s">
        <v>110</v>
      </c>
      <c r="AU992" s="193" t="s">
        <v>42</v>
      </c>
      <c r="AY992" s="193" t="s">
        <v>108</v>
      </c>
      <c r="BE992" s="194">
        <f>IF(N992="základní",J992,0)</f>
        <v>0</v>
      </c>
      <c r="BF992" s="194">
        <f>IF(N992="snížená",J992,0)</f>
        <v>0</v>
      </c>
      <c r="BG992" s="194">
        <f>IF(N992="zákl. přenesená",J992,0)</f>
        <v>0</v>
      </c>
      <c r="BH992" s="194">
        <f>IF(N992="sníž. přenesená",J992,0)</f>
        <v>0</v>
      </c>
      <c r="BI992" s="194">
        <f>IF(N992="nulová",J992,0)</f>
        <v>0</v>
      </c>
      <c r="BJ992" s="193" t="s">
        <v>38</v>
      </c>
      <c r="BK992" s="194">
        <f>ROUND(I992*H992,2)</f>
        <v>0</v>
      </c>
      <c r="BL992" s="193" t="s">
        <v>199</v>
      </c>
      <c r="BM992" s="193" t="s">
        <v>1147</v>
      </c>
    </row>
    <row r="993" spans="2:65" s="227" customFormat="1" x14ac:dyDescent="0.3">
      <c r="B993" s="232"/>
      <c r="D993" s="240" t="s">
        <v>117</v>
      </c>
      <c r="E993" s="239" t="s">
        <v>1</v>
      </c>
      <c r="F993" s="238" t="s">
        <v>946</v>
      </c>
      <c r="H993" s="237">
        <v>441.4</v>
      </c>
      <c r="I993" s="233"/>
      <c r="L993" s="232"/>
      <c r="M993" s="231"/>
      <c r="N993" s="230"/>
      <c r="O993" s="230"/>
      <c r="P993" s="230"/>
      <c r="Q993" s="230"/>
      <c r="R993" s="230"/>
      <c r="S993" s="230"/>
      <c r="T993" s="229"/>
      <c r="AT993" s="228" t="s">
        <v>117</v>
      </c>
      <c r="AU993" s="228" t="s">
        <v>42</v>
      </c>
      <c r="AV993" s="227" t="s">
        <v>42</v>
      </c>
      <c r="AW993" s="227" t="s">
        <v>19</v>
      </c>
      <c r="AX993" s="227" t="s">
        <v>37</v>
      </c>
      <c r="AY993" s="228" t="s">
        <v>108</v>
      </c>
    </row>
    <row r="994" spans="2:65" s="188" customFormat="1" ht="22.5" customHeight="1" x14ac:dyDescent="0.3">
      <c r="B994" s="207"/>
      <c r="C994" s="252" t="s">
        <v>1203</v>
      </c>
      <c r="D994" s="252" t="s">
        <v>213</v>
      </c>
      <c r="E994" s="251" t="s">
        <v>1149</v>
      </c>
      <c r="F994" s="246" t="s">
        <v>1150</v>
      </c>
      <c r="G994" s="250" t="s">
        <v>113</v>
      </c>
      <c r="H994" s="249">
        <v>507.61</v>
      </c>
      <c r="I994" s="248"/>
      <c r="J994" s="247">
        <f>ROUND(I994*H994,2)</f>
        <v>0</v>
      </c>
      <c r="K994" s="246" t="s">
        <v>114</v>
      </c>
      <c r="L994" s="245"/>
      <c r="M994" s="244" t="s">
        <v>1</v>
      </c>
      <c r="N994" s="243" t="s">
        <v>26</v>
      </c>
      <c r="O994" s="223"/>
      <c r="P994" s="222">
        <f>O994*H994</f>
        <v>0</v>
      </c>
      <c r="Q994" s="222">
        <v>6.4000000000000005E-4</v>
      </c>
      <c r="R994" s="222">
        <f>Q994*H994</f>
        <v>0.32487040000000006</v>
      </c>
      <c r="S994" s="222">
        <v>0</v>
      </c>
      <c r="T994" s="221">
        <f>S994*H994</f>
        <v>0</v>
      </c>
      <c r="AR994" s="193" t="s">
        <v>286</v>
      </c>
      <c r="AT994" s="193" t="s">
        <v>213</v>
      </c>
      <c r="AU994" s="193" t="s">
        <v>42</v>
      </c>
      <c r="AY994" s="193" t="s">
        <v>108</v>
      </c>
      <c r="BE994" s="194">
        <f>IF(N994="základní",J994,0)</f>
        <v>0</v>
      </c>
      <c r="BF994" s="194">
        <f>IF(N994="snížená",J994,0)</f>
        <v>0</v>
      </c>
      <c r="BG994" s="194">
        <f>IF(N994="zákl. přenesená",J994,0)</f>
        <v>0</v>
      </c>
      <c r="BH994" s="194">
        <f>IF(N994="sníž. přenesená",J994,0)</f>
        <v>0</v>
      </c>
      <c r="BI994" s="194">
        <f>IF(N994="nulová",J994,0)</f>
        <v>0</v>
      </c>
      <c r="BJ994" s="193" t="s">
        <v>38</v>
      </c>
      <c r="BK994" s="194">
        <f>ROUND(I994*H994,2)</f>
        <v>0</v>
      </c>
      <c r="BL994" s="193" t="s">
        <v>199</v>
      </c>
      <c r="BM994" s="193" t="s">
        <v>1151</v>
      </c>
    </row>
    <row r="995" spans="2:65" s="227" customFormat="1" x14ac:dyDescent="0.3">
      <c r="B995" s="232"/>
      <c r="D995" s="240" t="s">
        <v>117</v>
      </c>
      <c r="F995" s="238" t="s">
        <v>1152</v>
      </c>
      <c r="H995" s="237">
        <v>507.61</v>
      </c>
      <c r="I995" s="233"/>
      <c r="L995" s="232"/>
      <c r="M995" s="231"/>
      <c r="N995" s="230"/>
      <c r="O995" s="230"/>
      <c r="P995" s="230"/>
      <c r="Q995" s="230"/>
      <c r="R995" s="230"/>
      <c r="S995" s="230"/>
      <c r="T995" s="229"/>
      <c r="AT995" s="228" t="s">
        <v>117</v>
      </c>
      <c r="AU995" s="228" t="s">
        <v>42</v>
      </c>
      <c r="AV995" s="227" t="s">
        <v>42</v>
      </c>
      <c r="AW995" s="227" t="s">
        <v>2</v>
      </c>
      <c r="AX995" s="227" t="s">
        <v>38</v>
      </c>
      <c r="AY995" s="228" t="s">
        <v>108</v>
      </c>
    </row>
    <row r="996" spans="2:65" s="188" customFormat="1" ht="22.5" customHeight="1" x14ac:dyDescent="0.3">
      <c r="B996" s="207"/>
      <c r="C996" s="206" t="s">
        <v>1207</v>
      </c>
      <c r="D996" s="206" t="s">
        <v>110</v>
      </c>
      <c r="E996" s="205" t="s">
        <v>1154</v>
      </c>
      <c r="F996" s="200" t="s">
        <v>1155</v>
      </c>
      <c r="G996" s="204" t="s">
        <v>113</v>
      </c>
      <c r="H996" s="203">
        <v>454.45800000000003</v>
      </c>
      <c r="I996" s="202"/>
      <c r="J996" s="201">
        <f>ROUND(I996*H996,2)</f>
        <v>0</v>
      </c>
      <c r="K996" s="200" t="s">
        <v>114</v>
      </c>
      <c r="L996" s="189"/>
      <c r="M996" s="199" t="s">
        <v>1</v>
      </c>
      <c r="N996" s="224" t="s">
        <v>26</v>
      </c>
      <c r="O996" s="223"/>
      <c r="P996" s="222">
        <f>O996*H996</f>
        <v>0</v>
      </c>
      <c r="Q996" s="222">
        <v>4.0000000000000002E-4</v>
      </c>
      <c r="R996" s="222">
        <f>Q996*H996</f>
        <v>0.18178320000000001</v>
      </c>
      <c r="S996" s="222">
        <v>0</v>
      </c>
      <c r="T996" s="221">
        <f>S996*H996</f>
        <v>0</v>
      </c>
      <c r="AR996" s="193" t="s">
        <v>199</v>
      </c>
      <c r="AT996" s="193" t="s">
        <v>110</v>
      </c>
      <c r="AU996" s="193" t="s">
        <v>42</v>
      </c>
      <c r="AY996" s="193" t="s">
        <v>108</v>
      </c>
      <c r="BE996" s="194">
        <f>IF(N996="základní",J996,0)</f>
        <v>0</v>
      </c>
      <c r="BF996" s="194">
        <f>IF(N996="snížená",J996,0)</f>
        <v>0</v>
      </c>
      <c r="BG996" s="194">
        <f>IF(N996="zákl. přenesená",J996,0)</f>
        <v>0</v>
      </c>
      <c r="BH996" s="194">
        <f>IF(N996="sníž. přenesená",J996,0)</f>
        <v>0</v>
      </c>
      <c r="BI996" s="194">
        <f>IF(N996="nulová",J996,0)</f>
        <v>0</v>
      </c>
      <c r="BJ996" s="193" t="s">
        <v>38</v>
      </c>
      <c r="BK996" s="194">
        <f>ROUND(I996*H996,2)</f>
        <v>0</v>
      </c>
      <c r="BL996" s="193" t="s">
        <v>199</v>
      </c>
      <c r="BM996" s="193" t="s">
        <v>1156</v>
      </c>
    </row>
    <row r="997" spans="2:65" s="227" customFormat="1" x14ac:dyDescent="0.3">
      <c r="B997" s="232"/>
      <c r="D997" s="236" t="s">
        <v>117</v>
      </c>
      <c r="E997" s="228" t="s">
        <v>1</v>
      </c>
      <c r="F997" s="235" t="s">
        <v>946</v>
      </c>
      <c r="H997" s="234">
        <v>441.4</v>
      </c>
      <c r="I997" s="233"/>
      <c r="L997" s="232"/>
      <c r="M997" s="231"/>
      <c r="N997" s="230"/>
      <c r="O997" s="230"/>
      <c r="P997" s="230"/>
      <c r="Q997" s="230"/>
      <c r="R997" s="230"/>
      <c r="S997" s="230"/>
      <c r="T997" s="229"/>
      <c r="AT997" s="228" t="s">
        <v>117</v>
      </c>
      <c r="AU997" s="228" t="s">
        <v>42</v>
      </c>
      <c r="AV997" s="227" t="s">
        <v>42</v>
      </c>
      <c r="AW997" s="227" t="s">
        <v>19</v>
      </c>
      <c r="AX997" s="227" t="s">
        <v>37</v>
      </c>
      <c r="AY997" s="228" t="s">
        <v>108</v>
      </c>
    </row>
    <row r="998" spans="2:65" s="227" customFormat="1" x14ac:dyDescent="0.3">
      <c r="B998" s="232"/>
      <c r="D998" s="236" t="s">
        <v>117</v>
      </c>
      <c r="E998" s="228" t="s">
        <v>1</v>
      </c>
      <c r="F998" s="235" t="s">
        <v>1127</v>
      </c>
      <c r="H998" s="234">
        <v>8.84</v>
      </c>
      <c r="I998" s="233"/>
      <c r="L998" s="232"/>
      <c r="M998" s="231"/>
      <c r="N998" s="230"/>
      <c r="O998" s="230"/>
      <c r="P998" s="230"/>
      <c r="Q998" s="230"/>
      <c r="R998" s="230"/>
      <c r="S998" s="230"/>
      <c r="T998" s="229"/>
      <c r="AT998" s="228" t="s">
        <v>117</v>
      </c>
      <c r="AU998" s="228" t="s">
        <v>42</v>
      </c>
      <c r="AV998" s="227" t="s">
        <v>42</v>
      </c>
      <c r="AW998" s="227" t="s">
        <v>19</v>
      </c>
      <c r="AX998" s="227" t="s">
        <v>37</v>
      </c>
      <c r="AY998" s="228" t="s">
        <v>108</v>
      </c>
    </row>
    <row r="999" spans="2:65" s="227" customFormat="1" x14ac:dyDescent="0.3">
      <c r="B999" s="232"/>
      <c r="D999" s="240" t="s">
        <v>117</v>
      </c>
      <c r="E999" s="239" t="s">
        <v>1</v>
      </c>
      <c r="F999" s="238" t="s">
        <v>1128</v>
      </c>
      <c r="H999" s="237">
        <v>4.218</v>
      </c>
      <c r="I999" s="233"/>
      <c r="L999" s="232"/>
      <c r="M999" s="231"/>
      <c r="N999" s="230"/>
      <c r="O999" s="230"/>
      <c r="P999" s="230"/>
      <c r="Q999" s="230"/>
      <c r="R999" s="230"/>
      <c r="S999" s="230"/>
      <c r="T999" s="229"/>
      <c r="AT999" s="228" t="s">
        <v>117</v>
      </c>
      <c r="AU999" s="228" t="s">
        <v>42</v>
      </c>
      <c r="AV999" s="227" t="s">
        <v>42</v>
      </c>
      <c r="AW999" s="227" t="s">
        <v>19</v>
      </c>
      <c r="AX999" s="227" t="s">
        <v>37</v>
      </c>
      <c r="AY999" s="228" t="s">
        <v>108</v>
      </c>
    </row>
    <row r="1000" spans="2:65" s="188" customFormat="1" ht="22.5" customHeight="1" x14ac:dyDescent="0.3">
      <c r="B1000" s="207"/>
      <c r="C1000" s="206" t="s">
        <v>1213</v>
      </c>
      <c r="D1000" s="206" t="s">
        <v>110</v>
      </c>
      <c r="E1000" s="205" t="s">
        <v>1158</v>
      </c>
      <c r="F1000" s="200" t="s">
        <v>1159</v>
      </c>
      <c r="G1000" s="204" t="s">
        <v>113</v>
      </c>
      <c r="H1000" s="203">
        <v>205.745</v>
      </c>
      <c r="I1000" s="202"/>
      <c r="J1000" s="201">
        <f>ROUND(I1000*H1000,2)</f>
        <v>0</v>
      </c>
      <c r="K1000" s="200" t="s">
        <v>114</v>
      </c>
      <c r="L1000" s="189"/>
      <c r="M1000" s="199" t="s">
        <v>1</v>
      </c>
      <c r="N1000" s="224" t="s">
        <v>26</v>
      </c>
      <c r="O1000" s="223"/>
      <c r="P1000" s="222">
        <f>O1000*H1000</f>
        <v>0</v>
      </c>
      <c r="Q1000" s="222">
        <v>4.0000000000000002E-4</v>
      </c>
      <c r="R1000" s="222">
        <f>Q1000*H1000</f>
        <v>8.229800000000001E-2</v>
      </c>
      <c r="S1000" s="222">
        <v>0</v>
      </c>
      <c r="T1000" s="221">
        <f>S1000*H1000</f>
        <v>0</v>
      </c>
      <c r="AR1000" s="193" t="s">
        <v>199</v>
      </c>
      <c r="AT1000" s="193" t="s">
        <v>110</v>
      </c>
      <c r="AU1000" s="193" t="s">
        <v>42</v>
      </c>
      <c r="AY1000" s="193" t="s">
        <v>108</v>
      </c>
      <c r="BE1000" s="194">
        <f>IF(N1000="základní",J1000,0)</f>
        <v>0</v>
      </c>
      <c r="BF1000" s="194">
        <f>IF(N1000="snížená",J1000,0)</f>
        <v>0</v>
      </c>
      <c r="BG1000" s="194">
        <f>IF(N1000="zákl. přenesená",J1000,0)</f>
        <v>0</v>
      </c>
      <c r="BH1000" s="194">
        <f>IF(N1000="sníž. přenesená",J1000,0)</f>
        <v>0</v>
      </c>
      <c r="BI1000" s="194">
        <f>IF(N1000="nulová",J1000,0)</f>
        <v>0</v>
      </c>
      <c r="BJ1000" s="193" t="s">
        <v>38</v>
      </c>
      <c r="BK1000" s="194">
        <f>ROUND(I1000*H1000,2)</f>
        <v>0</v>
      </c>
      <c r="BL1000" s="193" t="s">
        <v>199</v>
      </c>
      <c r="BM1000" s="193" t="s">
        <v>1160</v>
      </c>
    </row>
    <row r="1001" spans="2:65" s="257" customFormat="1" x14ac:dyDescent="0.3">
      <c r="B1001" s="262"/>
      <c r="D1001" s="236" t="s">
        <v>117</v>
      </c>
      <c r="E1001" s="258" t="s">
        <v>1</v>
      </c>
      <c r="F1001" s="264" t="s">
        <v>738</v>
      </c>
      <c r="H1001" s="258" t="s">
        <v>1</v>
      </c>
      <c r="I1001" s="263"/>
      <c r="L1001" s="262"/>
      <c r="M1001" s="261"/>
      <c r="N1001" s="260"/>
      <c r="O1001" s="260"/>
      <c r="P1001" s="260"/>
      <c r="Q1001" s="260"/>
      <c r="R1001" s="260"/>
      <c r="S1001" s="260"/>
      <c r="T1001" s="259"/>
      <c r="AT1001" s="258" t="s">
        <v>117</v>
      </c>
      <c r="AU1001" s="258" t="s">
        <v>42</v>
      </c>
      <c r="AV1001" s="257" t="s">
        <v>38</v>
      </c>
      <c r="AW1001" s="257" t="s">
        <v>19</v>
      </c>
      <c r="AX1001" s="257" t="s">
        <v>37</v>
      </c>
      <c r="AY1001" s="258" t="s">
        <v>108</v>
      </c>
    </row>
    <row r="1002" spans="2:65" s="257" customFormat="1" x14ac:dyDescent="0.3">
      <c r="B1002" s="262"/>
      <c r="D1002" s="236" t="s">
        <v>117</v>
      </c>
      <c r="E1002" s="258" t="s">
        <v>1</v>
      </c>
      <c r="F1002" s="264" t="s">
        <v>1133</v>
      </c>
      <c r="H1002" s="258" t="s">
        <v>1</v>
      </c>
      <c r="I1002" s="263"/>
      <c r="L1002" s="262"/>
      <c r="M1002" s="261"/>
      <c r="N1002" s="260"/>
      <c r="O1002" s="260"/>
      <c r="P1002" s="260"/>
      <c r="Q1002" s="260"/>
      <c r="R1002" s="260"/>
      <c r="S1002" s="260"/>
      <c r="T1002" s="259"/>
      <c r="AT1002" s="258" t="s">
        <v>117</v>
      </c>
      <c r="AU1002" s="258" t="s">
        <v>42</v>
      </c>
      <c r="AV1002" s="257" t="s">
        <v>38</v>
      </c>
      <c r="AW1002" s="257" t="s">
        <v>19</v>
      </c>
      <c r="AX1002" s="257" t="s">
        <v>37</v>
      </c>
      <c r="AY1002" s="258" t="s">
        <v>108</v>
      </c>
    </row>
    <row r="1003" spans="2:65" s="227" customFormat="1" ht="27" x14ac:dyDescent="0.3">
      <c r="B1003" s="232"/>
      <c r="D1003" s="236" t="s">
        <v>117</v>
      </c>
      <c r="E1003" s="228" t="s">
        <v>1</v>
      </c>
      <c r="F1003" s="235" t="s">
        <v>1134</v>
      </c>
      <c r="H1003" s="234">
        <v>106.645</v>
      </c>
      <c r="I1003" s="233"/>
      <c r="L1003" s="232"/>
      <c r="M1003" s="231"/>
      <c r="N1003" s="230"/>
      <c r="O1003" s="230"/>
      <c r="P1003" s="230"/>
      <c r="Q1003" s="230"/>
      <c r="R1003" s="230"/>
      <c r="S1003" s="230"/>
      <c r="T1003" s="229"/>
      <c r="AT1003" s="228" t="s">
        <v>117</v>
      </c>
      <c r="AU1003" s="228" t="s">
        <v>42</v>
      </c>
      <c r="AV1003" s="227" t="s">
        <v>42</v>
      </c>
      <c r="AW1003" s="227" t="s">
        <v>19</v>
      </c>
      <c r="AX1003" s="227" t="s">
        <v>37</v>
      </c>
      <c r="AY1003" s="228" t="s">
        <v>108</v>
      </c>
    </row>
    <row r="1004" spans="2:65" s="257" customFormat="1" x14ac:dyDescent="0.3">
      <c r="B1004" s="262"/>
      <c r="D1004" s="236" t="s">
        <v>117</v>
      </c>
      <c r="E1004" s="258" t="s">
        <v>1</v>
      </c>
      <c r="F1004" s="264" t="s">
        <v>665</v>
      </c>
      <c r="H1004" s="258" t="s">
        <v>1</v>
      </c>
      <c r="I1004" s="263"/>
      <c r="L1004" s="262"/>
      <c r="M1004" s="261"/>
      <c r="N1004" s="260"/>
      <c r="O1004" s="260"/>
      <c r="P1004" s="260"/>
      <c r="Q1004" s="260"/>
      <c r="R1004" s="260"/>
      <c r="S1004" s="260"/>
      <c r="T1004" s="259"/>
      <c r="AT1004" s="258" t="s">
        <v>117</v>
      </c>
      <c r="AU1004" s="258" t="s">
        <v>42</v>
      </c>
      <c r="AV1004" s="257" t="s">
        <v>38</v>
      </c>
      <c r="AW1004" s="257" t="s">
        <v>19</v>
      </c>
      <c r="AX1004" s="257" t="s">
        <v>37</v>
      </c>
      <c r="AY1004" s="258" t="s">
        <v>108</v>
      </c>
    </row>
    <row r="1005" spans="2:65" s="227" customFormat="1" ht="40.5" x14ac:dyDescent="0.3">
      <c r="B1005" s="232"/>
      <c r="D1005" s="240" t="s">
        <v>117</v>
      </c>
      <c r="E1005" s="239" t="s">
        <v>1</v>
      </c>
      <c r="F1005" s="238" t="s">
        <v>1135</v>
      </c>
      <c r="H1005" s="237">
        <v>99.1</v>
      </c>
      <c r="I1005" s="233"/>
      <c r="L1005" s="232"/>
      <c r="M1005" s="231"/>
      <c r="N1005" s="230"/>
      <c r="O1005" s="230"/>
      <c r="P1005" s="230"/>
      <c r="Q1005" s="230"/>
      <c r="R1005" s="230"/>
      <c r="S1005" s="230"/>
      <c r="T1005" s="229"/>
      <c r="AT1005" s="228" t="s">
        <v>117</v>
      </c>
      <c r="AU1005" s="228" t="s">
        <v>42</v>
      </c>
      <c r="AV1005" s="227" t="s">
        <v>42</v>
      </c>
      <c r="AW1005" s="227" t="s">
        <v>19</v>
      </c>
      <c r="AX1005" s="227" t="s">
        <v>37</v>
      </c>
      <c r="AY1005" s="228" t="s">
        <v>108</v>
      </c>
    </row>
    <row r="1006" spans="2:65" s="188" customFormat="1" ht="22.5" customHeight="1" x14ac:dyDescent="0.3">
      <c r="B1006" s="207"/>
      <c r="C1006" s="252" t="s">
        <v>1217</v>
      </c>
      <c r="D1006" s="252" t="s">
        <v>213</v>
      </c>
      <c r="E1006" s="251" t="s">
        <v>1162</v>
      </c>
      <c r="F1006" s="246" t="s">
        <v>1163</v>
      </c>
      <c r="G1006" s="250" t="s">
        <v>113</v>
      </c>
      <c r="H1006" s="249">
        <v>792.24400000000003</v>
      </c>
      <c r="I1006" s="248"/>
      <c r="J1006" s="247">
        <f>ROUND(I1006*H1006,2)</f>
        <v>0</v>
      </c>
      <c r="K1006" s="246" t="s">
        <v>114</v>
      </c>
      <c r="L1006" s="245"/>
      <c r="M1006" s="244" t="s">
        <v>1</v>
      </c>
      <c r="N1006" s="243" t="s">
        <v>26</v>
      </c>
      <c r="O1006" s="223"/>
      <c r="P1006" s="222">
        <f>O1006*H1006</f>
        <v>0</v>
      </c>
      <c r="Q1006" s="222">
        <v>3.8800000000000002E-3</v>
      </c>
      <c r="R1006" s="222">
        <f>Q1006*H1006</f>
        <v>3.0739067200000001</v>
      </c>
      <c r="S1006" s="222">
        <v>0</v>
      </c>
      <c r="T1006" s="221">
        <f>S1006*H1006</f>
        <v>0</v>
      </c>
      <c r="AR1006" s="193" t="s">
        <v>286</v>
      </c>
      <c r="AT1006" s="193" t="s">
        <v>213</v>
      </c>
      <c r="AU1006" s="193" t="s">
        <v>42</v>
      </c>
      <c r="AY1006" s="193" t="s">
        <v>108</v>
      </c>
      <c r="BE1006" s="194">
        <f>IF(N1006="základní",J1006,0)</f>
        <v>0</v>
      </c>
      <c r="BF1006" s="194">
        <f>IF(N1006="snížená",J1006,0)</f>
        <v>0</v>
      </c>
      <c r="BG1006" s="194">
        <f>IF(N1006="zákl. přenesená",J1006,0)</f>
        <v>0</v>
      </c>
      <c r="BH1006" s="194">
        <f>IF(N1006="sníž. přenesená",J1006,0)</f>
        <v>0</v>
      </c>
      <c r="BI1006" s="194">
        <f>IF(N1006="nulová",J1006,0)</f>
        <v>0</v>
      </c>
      <c r="BJ1006" s="193" t="s">
        <v>38</v>
      </c>
      <c r="BK1006" s="194">
        <f>ROUND(I1006*H1006,2)</f>
        <v>0</v>
      </c>
      <c r="BL1006" s="193" t="s">
        <v>199</v>
      </c>
      <c r="BM1006" s="193" t="s">
        <v>1164</v>
      </c>
    </row>
    <row r="1007" spans="2:65" s="227" customFormat="1" x14ac:dyDescent="0.3">
      <c r="B1007" s="232"/>
      <c r="D1007" s="236" t="s">
        <v>117</v>
      </c>
      <c r="E1007" s="228" t="s">
        <v>1</v>
      </c>
      <c r="F1007" s="235" t="s">
        <v>1141</v>
      </c>
      <c r="H1007" s="234">
        <v>454.45800000000003</v>
      </c>
      <c r="I1007" s="233"/>
      <c r="L1007" s="232"/>
      <c r="M1007" s="231"/>
      <c r="N1007" s="230"/>
      <c r="O1007" s="230"/>
      <c r="P1007" s="230"/>
      <c r="Q1007" s="230"/>
      <c r="R1007" s="230"/>
      <c r="S1007" s="230"/>
      <c r="T1007" s="229"/>
      <c r="AT1007" s="228" t="s">
        <v>117</v>
      </c>
      <c r="AU1007" s="228" t="s">
        <v>42</v>
      </c>
      <c r="AV1007" s="227" t="s">
        <v>42</v>
      </c>
      <c r="AW1007" s="227" t="s">
        <v>19</v>
      </c>
      <c r="AX1007" s="227" t="s">
        <v>37</v>
      </c>
      <c r="AY1007" s="228" t="s">
        <v>108</v>
      </c>
    </row>
    <row r="1008" spans="2:65" s="227" customFormat="1" x14ac:dyDescent="0.3">
      <c r="B1008" s="232"/>
      <c r="D1008" s="236" t="s">
        <v>117</v>
      </c>
      <c r="E1008" s="228" t="s">
        <v>1</v>
      </c>
      <c r="F1008" s="235" t="s">
        <v>1142</v>
      </c>
      <c r="H1008" s="234">
        <v>205.745</v>
      </c>
      <c r="I1008" s="233"/>
      <c r="L1008" s="232"/>
      <c r="M1008" s="231"/>
      <c r="N1008" s="230"/>
      <c r="O1008" s="230"/>
      <c r="P1008" s="230"/>
      <c r="Q1008" s="230"/>
      <c r="R1008" s="230"/>
      <c r="S1008" s="230"/>
      <c r="T1008" s="229"/>
      <c r="AT1008" s="228" t="s">
        <v>117</v>
      </c>
      <c r="AU1008" s="228" t="s">
        <v>42</v>
      </c>
      <c r="AV1008" s="227" t="s">
        <v>42</v>
      </c>
      <c r="AW1008" s="227" t="s">
        <v>19</v>
      </c>
      <c r="AX1008" s="227" t="s">
        <v>37</v>
      </c>
      <c r="AY1008" s="228" t="s">
        <v>108</v>
      </c>
    </row>
    <row r="1009" spans="2:65" s="227" customFormat="1" x14ac:dyDescent="0.3">
      <c r="B1009" s="232"/>
      <c r="D1009" s="240" t="s">
        <v>117</v>
      </c>
      <c r="F1009" s="238" t="s">
        <v>1165</v>
      </c>
      <c r="H1009" s="237">
        <v>792.24400000000003</v>
      </c>
      <c r="I1009" s="233"/>
      <c r="L1009" s="232"/>
      <c r="M1009" s="231"/>
      <c r="N1009" s="230"/>
      <c r="O1009" s="230"/>
      <c r="P1009" s="230"/>
      <c r="Q1009" s="230"/>
      <c r="R1009" s="230"/>
      <c r="S1009" s="230"/>
      <c r="T1009" s="229"/>
      <c r="AT1009" s="228" t="s">
        <v>117</v>
      </c>
      <c r="AU1009" s="228" t="s">
        <v>42</v>
      </c>
      <c r="AV1009" s="227" t="s">
        <v>42</v>
      </c>
      <c r="AW1009" s="227" t="s">
        <v>2</v>
      </c>
      <c r="AX1009" s="227" t="s">
        <v>38</v>
      </c>
      <c r="AY1009" s="228" t="s">
        <v>108</v>
      </c>
    </row>
    <row r="1010" spans="2:65" s="188" customFormat="1" ht="31.5" customHeight="1" x14ac:dyDescent="0.3">
      <c r="B1010" s="207"/>
      <c r="C1010" s="206" t="s">
        <v>1221</v>
      </c>
      <c r="D1010" s="206" t="s">
        <v>110</v>
      </c>
      <c r="E1010" s="205" t="s">
        <v>1167</v>
      </c>
      <c r="F1010" s="200" t="s">
        <v>1168</v>
      </c>
      <c r="G1010" s="204" t="s">
        <v>113</v>
      </c>
      <c r="H1010" s="203">
        <v>134.30799999999999</v>
      </c>
      <c r="I1010" s="202"/>
      <c r="J1010" s="201">
        <f>ROUND(I1010*H1010,2)</f>
        <v>0</v>
      </c>
      <c r="K1010" s="200" t="s">
        <v>114</v>
      </c>
      <c r="L1010" s="189"/>
      <c r="M1010" s="199" t="s">
        <v>1</v>
      </c>
      <c r="N1010" s="224" t="s">
        <v>26</v>
      </c>
      <c r="O1010" s="223"/>
      <c r="P1010" s="222">
        <f>O1010*H1010</f>
        <v>0</v>
      </c>
      <c r="Q1010" s="222">
        <v>7.1000000000000002E-4</v>
      </c>
      <c r="R1010" s="222">
        <f>Q1010*H1010</f>
        <v>9.5358680000000001E-2</v>
      </c>
      <c r="S1010" s="222">
        <v>0</v>
      </c>
      <c r="T1010" s="221">
        <f>S1010*H1010</f>
        <v>0</v>
      </c>
      <c r="AR1010" s="193" t="s">
        <v>199</v>
      </c>
      <c r="AT1010" s="193" t="s">
        <v>110</v>
      </c>
      <c r="AU1010" s="193" t="s">
        <v>42</v>
      </c>
      <c r="AY1010" s="193" t="s">
        <v>108</v>
      </c>
      <c r="BE1010" s="194">
        <f>IF(N1010="základní",J1010,0)</f>
        <v>0</v>
      </c>
      <c r="BF1010" s="194">
        <f>IF(N1010="snížená",J1010,0)</f>
        <v>0</v>
      </c>
      <c r="BG1010" s="194">
        <f>IF(N1010="zákl. přenesená",J1010,0)</f>
        <v>0</v>
      </c>
      <c r="BH1010" s="194">
        <f>IF(N1010="sníž. přenesená",J1010,0)</f>
        <v>0</v>
      </c>
      <c r="BI1010" s="194">
        <f>IF(N1010="nulová",J1010,0)</f>
        <v>0</v>
      </c>
      <c r="BJ1010" s="193" t="s">
        <v>38</v>
      </c>
      <c r="BK1010" s="194">
        <f>ROUND(I1010*H1010,2)</f>
        <v>0</v>
      </c>
      <c r="BL1010" s="193" t="s">
        <v>199</v>
      </c>
      <c r="BM1010" s="193" t="s">
        <v>1169</v>
      </c>
    </row>
    <row r="1011" spans="2:65" s="257" customFormat="1" x14ac:dyDescent="0.3">
      <c r="B1011" s="262"/>
      <c r="D1011" s="236" t="s">
        <v>117</v>
      </c>
      <c r="E1011" s="258" t="s">
        <v>1</v>
      </c>
      <c r="F1011" s="264" t="s">
        <v>368</v>
      </c>
      <c r="H1011" s="258" t="s">
        <v>1</v>
      </c>
      <c r="I1011" s="263"/>
      <c r="L1011" s="262"/>
      <c r="M1011" s="261"/>
      <c r="N1011" s="260"/>
      <c r="O1011" s="260"/>
      <c r="P1011" s="260"/>
      <c r="Q1011" s="260"/>
      <c r="R1011" s="260"/>
      <c r="S1011" s="260"/>
      <c r="T1011" s="259"/>
      <c r="AT1011" s="258" t="s">
        <v>117</v>
      </c>
      <c r="AU1011" s="258" t="s">
        <v>42</v>
      </c>
      <c r="AV1011" s="257" t="s">
        <v>38</v>
      </c>
      <c r="AW1011" s="257" t="s">
        <v>19</v>
      </c>
      <c r="AX1011" s="257" t="s">
        <v>37</v>
      </c>
      <c r="AY1011" s="258" t="s">
        <v>108</v>
      </c>
    </row>
    <row r="1012" spans="2:65" s="227" customFormat="1" ht="27" x14ac:dyDescent="0.3">
      <c r="B1012" s="232"/>
      <c r="D1012" s="240" t="s">
        <v>117</v>
      </c>
      <c r="E1012" s="239" t="s">
        <v>1</v>
      </c>
      <c r="F1012" s="238" t="s">
        <v>1170</v>
      </c>
      <c r="H1012" s="237">
        <v>134.30799999999999</v>
      </c>
      <c r="I1012" s="233"/>
      <c r="L1012" s="232"/>
      <c r="M1012" s="231"/>
      <c r="N1012" s="230"/>
      <c r="O1012" s="230"/>
      <c r="P1012" s="230"/>
      <c r="Q1012" s="230"/>
      <c r="R1012" s="230"/>
      <c r="S1012" s="230"/>
      <c r="T1012" s="229"/>
      <c r="AT1012" s="228" t="s">
        <v>117</v>
      </c>
      <c r="AU1012" s="228" t="s">
        <v>42</v>
      </c>
      <c r="AV1012" s="227" t="s">
        <v>42</v>
      </c>
      <c r="AW1012" s="227" t="s">
        <v>19</v>
      </c>
      <c r="AX1012" s="227" t="s">
        <v>37</v>
      </c>
      <c r="AY1012" s="228" t="s">
        <v>108</v>
      </c>
    </row>
    <row r="1013" spans="2:65" s="188" customFormat="1" ht="22.5" customHeight="1" x14ac:dyDescent="0.3">
      <c r="B1013" s="207"/>
      <c r="C1013" s="206" t="s">
        <v>1225</v>
      </c>
      <c r="D1013" s="206" t="s">
        <v>110</v>
      </c>
      <c r="E1013" s="205" t="s">
        <v>1172</v>
      </c>
      <c r="F1013" s="200" t="s">
        <v>1173</v>
      </c>
      <c r="G1013" s="204" t="s">
        <v>135</v>
      </c>
      <c r="H1013" s="203">
        <v>127.05800000000001</v>
      </c>
      <c r="I1013" s="202"/>
      <c r="J1013" s="201">
        <f>ROUND(I1013*H1013,2)</f>
        <v>0</v>
      </c>
      <c r="K1013" s="200" t="s">
        <v>114</v>
      </c>
      <c r="L1013" s="189"/>
      <c r="M1013" s="199" t="s">
        <v>1</v>
      </c>
      <c r="N1013" s="224" t="s">
        <v>26</v>
      </c>
      <c r="O1013" s="223"/>
      <c r="P1013" s="222">
        <f>O1013*H1013</f>
        <v>0</v>
      </c>
      <c r="Q1013" s="222">
        <v>2.7999999999999998E-4</v>
      </c>
      <c r="R1013" s="222">
        <f>Q1013*H1013</f>
        <v>3.5576240000000002E-2</v>
      </c>
      <c r="S1013" s="222">
        <v>0</v>
      </c>
      <c r="T1013" s="221">
        <f>S1013*H1013</f>
        <v>0</v>
      </c>
      <c r="AR1013" s="193" t="s">
        <v>199</v>
      </c>
      <c r="AT1013" s="193" t="s">
        <v>110</v>
      </c>
      <c r="AU1013" s="193" t="s">
        <v>42</v>
      </c>
      <c r="AY1013" s="193" t="s">
        <v>108</v>
      </c>
      <c r="BE1013" s="194">
        <f>IF(N1013="základní",J1013,0)</f>
        <v>0</v>
      </c>
      <c r="BF1013" s="194">
        <f>IF(N1013="snížená",J1013,0)</f>
        <v>0</v>
      </c>
      <c r="BG1013" s="194">
        <f>IF(N1013="zákl. přenesená",J1013,0)</f>
        <v>0</v>
      </c>
      <c r="BH1013" s="194">
        <f>IF(N1013="sníž. přenesená",J1013,0)</f>
        <v>0</v>
      </c>
      <c r="BI1013" s="194">
        <f>IF(N1013="nulová",J1013,0)</f>
        <v>0</v>
      </c>
      <c r="BJ1013" s="193" t="s">
        <v>38</v>
      </c>
      <c r="BK1013" s="194">
        <f>ROUND(I1013*H1013,2)</f>
        <v>0</v>
      </c>
      <c r="BL1013" s="193" t="s">
        <v>199</v>
      </c>
      <c r="BM1013" s="193" t="s">
        <v>1174</v>
      </c>
    </row>
    <row r="1014" spans="2:65" s="257" customFormat="1" x14ac:dyDescent="0.3">
      <c r="B1014" s="262"/>
      <c r="D1014" s="236" t="s">
        <v>117</v>
      </c>
      <c r="E1014" s="258" t="s">
        <v>1</v>
      </c>
      <c r="F1014" s="264" t="s">
        <v>368</v>
      </c>
      <c r="H1014" s="258" t="s">
        <v>1</v>
      </c>
      <c r="I1014" s="263"/>
      <c r="L1014" s="262"/>
      <c r="M1014" s="261"/>
      <c r="N1014" s="260"/>
      <c r="O1014" s="260"/>
      <c r="P1014" s="260"/>
      <c r="Q1014" s="260"/>
      <c r="R1014" s="260"/>
      <c r="S1014" s="260"/>
      <c r="T1014" s="259"/>
      <c r="AT1014" s="258" t="s">
        <v>117</v>
      </c>
      <c r="AU1014" s="258" t="s">
        <v>42</v>
      </c>
      <c r="AV1014" s="257" t="s">
        <v>38</v>
      </c>
      <c r="AW1014" s="257" t="s">
        <v>19</v>
      </c>
      <c r="AX1014" s="257" t="s">
        <v>37</v>
      </c>
      <c r="AY1014" s="258" t="s">
        <v>108</v>
      </c>
    </row>
    <row r="1015" spans="2:65" s="227" customFormat="1" x14ac:dyDescent="0.3">
      <c r="B1015" s="232"/>
      <c r="D1015" s="240" t="s">
        <v>117</v>
      </c>
      <c r="E1015" s="239" t="s">
        <v>1</v>
      </c>
      <c r="F1015" s="238" t="s">
        <v>1175</v>
      </c>
      <c r="H1015" s="237">
        <v>127.05800000000001</v>
      </c>
      <c r="I1015" s="233"/>
      <c r="L1015" s="232"/>
      <c r="M1015" s="231"/>
      <c r="N1015" s="230"/>
      <c r="O1015" s="230"/>
      <c r="P1015" s="230"/>
      <c r="Q1015" s="230"/>
      <c r="R1015" s="230"/>
      <c r="S1015" s="230"/>
      <c r="T1015" s="229"/>
      <c r="AT1015" s="228" t="s">
        <v>117</v>
      </c>
      <c r="AU1015" s="228" t="s">
        <v>42</v>
      </c>
      <c r="AV1015" s="227" t="s">
        <v>42</v>
      </c>
      <c r="AW1015" s="227" t="s">
        <v>19</v>
      </c>
      <c r="AX1015" s="227" t="s">
        <v>37</v>
      </c>
      <c r="AY1015" s="228" t="s">
        <v>108</v>
      </c>
    </row>
    <row r="1016" spans="2:65" s="188" customFormat="1" ht="22.5" customHeight="1" x14ac:dyDescent="0.3">
      <c r="B1016" s="207"/>
      <c r="C1016" s="206" t="s">
        <v>1229</v>
      </c>
      <c r="D1016" s="206" t="s">
        <v>110</v>
      </c>
      <c r="E1016" s="205" t="s">
        <v>1177</v>
      </c>
      <c r="F1016" s="200" t="s">
        <v>1178</v>
      </c>
      <c r="G1016" s="204" t="s">
        <v>196</v>
      </c>
      <c r="H1016" s="203">
        <v>4.0250000000000004</v>
      </c>
      <c r="I1016" s="202"/>
      <c r="J1016" s="201">
        <f>ROUND(I1016*H1016,2)</f>
        <v>0</v>
      </c>
      <c r="K1016" s="200" t="s">
        <v>114</v>
      </c>
      <c r="L1016" s="189"/>
      <c r="M1016" s="199" t="s">
        <v>1</v>
      </c>
      <c r="N1016" s="224" t="s">
        <v>26</v>
      </c>
      <c r="O1016" s="223"/>
      <c r="P1016" s="222">
        <f>O1016*H1016</f>
        <v>0</v>
      </c>
      <c r="Q1016" s="222">
        <v>0</v>
      </c>
      <c r="R1016" s="222">
        <f>Q1016*H1016</f>
        <v>0</v>
      </c>
      <c r="S1016" s="222">
        <v>0</v>
      </c>
      <c r="T1016" s="221">
        <f>S1016*H1016</f>
        <v>0</v>
      </c>
      <c r="AR1016" s="193" t="s">
        <v>199</v>
      </c>
      <c r="AT1016" s="193" t="s">
        <v>110</v>
      </c>
      <c r="AU1016" s="193" t="s">
        <v>42</v>
      </c>
      <c r="AY1016" s="193" t="s">
        <v>108</v>
      </c>
      <c r="BE1016" s="194">
        <f>IF(N1016="základní",J1016,0)</f>
        <v>0</v>
      </c>
      <c r="BF1016" s="194">
        <f>IF(N1016="snížená",J1016,0)</f>
        <v>0</v>
      </c>
      <c r="BG1016" s="194">
        <f>IF(N1016="zákl. přenesená",J1016,0)</f>
        <v>0</v>
      </c>
      <c r="BH1016" s="194">
        <f>IF(N1016="sníž. přenesená",J1016,0)</f>
        <v>0</v>
      </c>
      <c r="BI1016" s="194">
        <f>IF(N1016="nulová",J1016,0)</f>
        <v>0</v>
      </c>
      <c r="BJ1016" s="193" t="s">
        <v>38</v>
      </c>
      <c r="BK1016" s="194">
        <f>ROUND(I1016*H1016,2)</f>
        <v>0</v>
      </c>
      <c r="BL1016" s="193" t="s">
        <v>199</v>
      </c>
      <c r="BM1016" s="193" t="s">
        <v>1179</v>
      </c>
    </row>
    <row r="1017" spans="2:65" s="208" customFormat="1" ht="29.85" customHeight="1" x14ac:dyDescent="0.3">
      <c r="B1017" s="216"/>
      <c r="D1017" s="220" t="s">
        <v>36</v>
      </c>
      <c r="E1017" s="219" t="s">
        <v>1180</v>
      </c>
      <c r="F1017" s="219" t="s">
        <v>1181</v>
      </c>
      <c r="I1017" s="218"/>
      <c r="J1017" s="217">
        <f>BK1017</f>
        <v>0</v>
      </c>
      <c r="L1017" s="216"/>
      <c r="M1017" s="215"/>
      <c r="N1017" s="213"/>
      <c r="O1017" s="213"/>
      <c r="P1017" s="214">
        <f>SUM(P1018:P1059)</f>
        <v>0</v>
      </c>
      <c r="Q1017" s="213"/>
      <c r="R1017" s="214">
        <f>SUM(R1018:R1059)</f>
        <v>5.5127080000000002E-2</v>
      </c>
      <c r="S1017" s="213"/>
      <c r="T1017" s="212">
        <f>SUM(T1018:T1059)</f>
        <v>0</v>
      </c>
      <c r="AR1017" s="210" t="s">
        <v>42</v>
      </c>
      <c r="AT1017" s="211" t="s">
        <v>36</v>
      </c>
      <c r="AU1017" s="211" t="s">
        <v>38</v>
      </c>
      <c r="AY1017" s="210" t="s">
        <v>108</v>
      </c>
      <c r="BK1017" s="209">
        <f>SUM(BK1018:BK1059)</f>
        <v>0</v>
      </c>
    </row>
    <row r="1018" spans="2:65" s="188" customFormat="1" ht="31.5" customHeight="1" x14ac:dyDescent="0.3">
      <c r="B1018" s="207"/>
      <c r="C1018" s="206" t="s">
        <v>1234</v>
      </c>
      <c r="D1018" s="206" t="s">
        <v>110</v>
      </c>
      <c r="E1018" s="205" t="s">
        <v>1183</v>
      </c>
      <c r="F1018" s="200" t="s">
        <v>1184</v>
      </c>
      <c r="G1018" s="204" t="s">
        <v>113</v>
      </c>
      <c r="H1018" s="203">
        <v>4.5659999999999998</v>
      </c>
      <c r="I1018" s="202"/>
      <c r="J1018" s="201">
        <f>ROUND(I1018*H1018,2)</f>
        <v>0</v>
      </c>
      <c r="K1018" s="200" t="s">
        <v>114</v>
      </c>
      <c r="L1018" s="189"/>
      <c r="M1018" s="199" t="s">
        <v>1</v>
      </c>
      <c r="N1018" s="224" t="s">
        <v>26</v>
      </c>
      <c r="O1018" s="223"/>
      <c r="P1018" s="222">
        <f>O1018*H1018</f>
        <v>0</v>
      </c>
      <c r="Q1018" s="222">
        <v>0</v>
      </c>
      <c r="R1018" s="222">
        <f>Q1018*H1018</f>
        <v>0</v>
      </c>
      <c r="S1018" s="222">
        <v>0</v>
      </c>
      <c r="T1018" s="221">
        <f>S1018*H1018</f>
        <v>0</v>
      </c>
      <c r="AR1018" s="193" t="s">
        <v>199</v>
      </c>
      <c r="AT1018" s="193" t="s">
        <v>110</v>
      </c>
      <c r="AU1018" s="193" t="s">
        <v>42</v>
      </c>
      <c r="AY1018" s="193" t="s">
        <v>108</v>
      </c>
      <c r="BE1018" s="194">
        <f>IF(N1018="základní",J1018,0)</f>
        <v>0</v>
      </c>
      <c r="BF1018" s="194">
        <f>IF(N1018="snížená",J1018,0)</f>
        <v>0</v>
      </c>
      <c r="BG1018" s="194">
        <f>IF(N1018="zákl. přenesená",J1018,0)</f>
        <v>0</v>
      </c>
      <c r="BH1018" s="194">
        <f>IF(N1018="sníž. přenesená",J1018,0)</f>
        <v>0</v>
      </c>
      <c r="BI1018" s="194">
        <f>IF(N1018="nulová",J1018,0)</f>
        <v>0</v>
      </c>
      <c r="BJ1018" s="193" t="s">
        <v>38</v>
      </c>
      <c r="BK1018" s="194">
        <f>ROUND(I1018*H1018,2)</f>
        <v>0</v>
      </c>
      <c r="BL1018" s="193" t="s">
        <v>199</v>
      </c>
      <c r="BM1018" s="193" t="s">
        <v>1185</v>
      </c>
    </row>
    <row r="1019" spans="2:65" s="257" customFormat="1" x14ac:dyDescent="0.3">
      <c r="B1019" s="262"/>
      <c r="D1019" s="236" t="s">
        <v>117</v>
      </c>
      <c r="E1019" s="258" t="s">
        <v>1</v>
      </c>
      <c r="F1019" s="264" t="s">
        <v>843</v>
      </c>
      <c r="H1019" s="258" t="s">
        <v>1</v>
      </c>
      <c r="I1019" s="263"/>
      <c r="L1019" s="262"/>
      <c r="M1019" s="261"/>
      <c r="N1019" s="260"/>
      <c r="O1019" s="260"/>
      <c r="P1019" s="260"/>
      <c r="Q1019" s="260"/>
      <c r="R1019" s="260"/>
      <c r="S1019" s="260"/>
      <c r="T1019" s="259"/>
      <c r="AT1019" s="258" t="s">
        <v>117</v>
      </c>
      <c r="AU1019" s="258" t="s">
        <v>42</v>
      </c>
      <c r="AV1019" s="257" t="s">
        <v>38</v>
      </c>
      <c r="AW1019" s="257" t="s">
        <v>19</v>
      </c>
      <c r="AX1019" s="257" t="s">
        <v>37</v>
      </c>
      <c r="AY1019" s="258" t="s">
        <v>108</v>
      </c>
    </row>
    <row r="1020" spans="2:65" s="227" customFormat="1" x14ac:dyDescent="0.3">
      <c r="B1020" s="232"/>
      <c r="D1020" s="236" t="s">
        <v>117</v>
      </c>
      <c r="E1020" s="228" t="s">
        <v>1</v>
      </c>
      <c r="F1020" s="235" t="s">
        <v>1186</v>
      </c>
      <c r="H1020" s="234">
        <v>2.2829999999999999</v>
      </c>
      <c r="I1020" s="233"/>
      <c r="L1020" s="232"/>
      <c r="M1020" s="231"/>
      <c r="N1020" s="230"/>
      <c r="O1020" s="230"/>
      <c r="P1020" s="230"/>
      <c r="Q1020" s="230"/>
      <c r="R1020" s="230"/>
      <c r="S1020" s="230"/>
      <c r="T1020" s="229"/>
      <c r="AT1020" s="228" t="s">
        <v>117</v>
      </c>
      <c r="AU1020" s="228" t="s">
        <v>42</v>
      </c>
      <c r="AV1020" s="227" t="s">
        <v>42</v>
      </c>
      <c r="AW1020" s="227" t="s">
        <v>19</v>
      </c>
      <c r="AX1020" s="227" t="s">
        <v>37</v>
      </c>
      <c r="AY1020" s="228" t="s">
        <v>108</v>
      </c>
    </row>
    <row r="1021" spans="2:65" s="227" customFormat="1" x14ac:dyDescent="0.3">
      <c r="B1021" s="232"/>
      <c r="D1021" s="240" t="s">
        <v>117</v>
      </c>
      <c r="E1021" s="239" t="s">
        <v>1</v>
      </c>
      <c r="F1021" s="238" t="s">
        <v>1187</v>
      </c>
      <c r="H1021" s="237">
        <v>2.2829999999999999</v>
      </c>
      <c r="I1021" s="233"/>
      <c r="L1021" s="232"/>
      <c r="M1021" s="231"/>
      <c r="N1021" s="230"/>
      <c r="O1021" s="230"/>
      <c r="P1021" s="230"/>
      <c r="Q1021" s="230"/>
      <c r="R1021" s="230"/>
      <c r="S1021" s="230"/>
      <c r="T1021" s="229"/>
      <c r="AT1021" s="228" t="s">
        <v>117</v>
      </c>
      <c r="AU1021" s="228" t="s">
        <v>42</v>
      </c>
      <c r="AV1021" s="227" t="s">
        <v>42</v>
      </c>
      <c r="AW1021" s="227" t="s">
        <v>19</v>
      </c>
      <c r="AX1021" s="227" t="s">
        <v>37</v>
      </c>
      <c r="AY1021" s="228" t="s">
        <v>108</v>
      </c>
    </row>
    <row r="1022" spans="2:65" s="188" customFormat="1" ht="22.5" customHeight="1" x14ac:dyDescent="0.3">
      <c r="B1022" s="207"/>
      <c r="C1022" s="252" t="s">
        <v>1240</v>
      </c>
      <c r="D1022" s="252" t="s">
        <v>213</v>
      </c>
      <c r="E1022" s="251" t="s">
        <v>1189</v>
      </c>
      <c r="F1022" s="246" t="s">
        <v>1190</v>
      </c>
      <c r="G1022" s="250" t="s">
        <v>113</v>
      </c>
      <c r="H1022" s="249">
        <v>5.2510000000000003</v>
      </c>
      <c r="I1022" s="248"/>
      <c r="J1022" s="247">
        <f>ROUND(I1022*H1022,2)</f>
        <v>0</v>
      </c>
      <c r="K1022" s="246" t="s">
        <v>114</v>
      </c>
      <c r="L1022" s="245"/>
      <c r="M1022" s="244" t="s">
        <v>1</v>
      </c>
      <c r="N1022" s="243" t="s">
        <v>26</v>
      </c>
      <c r="O1022" s="223"/>
      <c r="P1022" s="222">
        <f>O1022*H1022</f>
        <v>0</v>
      </c>
      <c r="Q1022" s="222">
        <v>2.5400000000000002E-3</v>
      </c>
      <c r="R1022" s="222">
        <f>Q1022*H1022</f>
        <v>1.3337540000000002E-2</v>
      </c>
      <c r="S1022" s="222">
        <v>0</v>
      </c>
      <c r="T1022" s="221">
        <f>S1022*H1022</f>
        <v>0</v>
      </c>
      <c r="AR1022" s="193" t="s">
        <v>286</v>
      </c>
      <c r="AT1022" s="193" t="s">
        <v>213</v>
      </c>
      <c r="AU1022" s="193" t="s">
        <v>42</v>
      </c>
      <c r="AY1022" s="193" t="s">
        <v>108</v>
      </c>
      <c r="BE1022" s="194">
        <f>IF(N1022="základní",J1022,0)</f>
        <v>0</v>
      </c>
      <c r="BF1022" s="194">
        <f>IF(N1022="snížená",J1022,0)</f>
        <v>0</v>
      </c>
      <c r="BG1022" s="194">
        <f>IF(N1022="zákl. přenesená",J1022,0)</f>
        <v>0</v>
      </c>
      <c r="BH1022" s="194">
        <f>IF(N1022="sníž. přenesená",J1022,0)</f>
        <v>0</v>
      </c>
      <c r="BI1022" s="194">
        <f>IF(N1022="nulová",J1022,0)</f>
        <v>0</v>
      </c>
      <c r="BJ1022" s="193" t="s">
        <v>38</v>
      </c>
      <c r="BK1022" s="194">
        <f>ROUND(I1022*H1022,2)</f>
        <v>0</v>
      </c>
      <c r="BL1022" s="193" t="s">
        <v>199</v>
      </c>
      <c r="BM1022" s="193" t="s">
        <v>1191</v>
      </c>
    </row>
    <row r="1023" spans="2:65" s="227" customFormat="1" x14ac:dyDescent="0.3">
      <c r="B1023" s="232"/>
      <c r="D1023" s="240" t="s">
        <v>117</v>
      </c>
      <c r="F1023" s="238" t="s">
        <v>1192</v>
      </c>
      <c r="H1023" s="237">
        <v>5.2510000000000003</v>
      </c>
      <c r="I1023" s="233"/>
      <c r="L1023" s="232"/>
      <c r="M1023" s="231"/>
      <c r="N1023" s="230"/>
      <c r="O1023" s="230"/>
      <c r="P1023" s="230"/>
      <c r="Q1023" s="230"/>
      <c r="R1023" s="230"/>
      <c r="S1023" s="230"/>
      <c r="T1023" s="229"/>
      <c r="AT1023" s="228" t="s">
        <v>117</v>
      </c>
      <c r="AU1023" s="228" t="s">
        <v>42</v>
      </c>
      <c r="AV1023" s="227" t="s">
        <v>42</v>
      </c>
      <c r="AW1023" s="227" t="s">
        <v>2</v>
      </c>
      <c r="AX1023" s="227" t="s">
        <v>38</v>
      </c>
      <c r="AY1023" s="228" t="s">
        <v>108</v>
      </c>
    </row>
    <row r="1024" spans="2:65" s="188" customFormat="1" ht="22.5" customHeight="1" x14ac:dyDescent="0.3">
      <c r="B1024" s="207"/>
      <c r="C1024" s="206" t="s">
        <v>1246</v>
      </c>
      <c r="D1024" s="206" t="s">
        <v>110</v>
      </c>
      <c r="E1024" s="205" t="s">
        <v>1194</v>
      </c>
      <c r="F1024" s="200" t="s">
        <v>1195</v>
      </c>
      <c r="G1024" s="204" t="s">
        <v>254</v>
      </c>
      <c r="H1024" s="203">
        <v>7.5</v>
      </c>
      <c r="I1024" s="202"/>
      <c r="J1024" s="201">
        <f>ROUND(I1024*H1024,2)</f>
        <v>0</v>
      </c>
      <c r="K1024" s="200" t="s">
        <v>114</v>
      </c>
      <c r="L1024" s="189"/>
      <c r="M1024" s="199" t="s">
        <v>1</v>
      </c>
      <c r="N1024" s="224" t="s">
        <v>26</v>
      </c>
      <c r="O1024" s="223"/>
      <c r="P1024" s="222">
        <f>O1024*H1024</f>
        <v>0</v>
      </c>
      <c r="Q1024" s="222">
        <v>5.5999999999999995E-4</v>
      </c>
      <c r="R1024" s="222">
        <f>Q1024*H1024</f>
        <v>4.1999999999999997E-3</v>
      </c>
      <c r="S1024" s="222">
        <v>0</v>
      </c>
      <c r="T1024" s="221">
        <f>S1024*H1024</f>
        <v>0</v>
      </c>
      <c r="AR1024" s="193" t="s">
        <v>115</v>
      </c>
      <c r="AT1024" s="193" t="s">
        <v>110</v>
      </c>
      <c r="AU1024" s="193" t="s">
        <v>42</v>
      </c>
      <c r="AY1024" s="193" t="s">
        <v>108</v>
      </c>
      <c r="BE1024" s="194">
        <f>IF(N1024="základní",J1024,0)</f>
        <v>0</v>
      </c>
      <c r="BF1024" s="194">
        <f>IF(N1024="snížená",J1024,0)</f>
        <v>0</v>
      </c>
      <c r="BG1024" s="194">
        <f>IF(N1024="zákl. přenesená",J1024,0)</f>
        <v>0</v>
      </c>
      <c r="BH1024" s="194">
        <f>IF(N1024="sníž. přenesená",J1024,0)</f>
        <v>0</v>
      </c>
      <c r="BI1024" s="194">
        <f>IF(N1024="nulová",J1024,0)</f>
        <v>0</v>
      </c>
      <c r="BJ1024" s="193" t="s">
        <v>38</v>
      </c>
      <c r="BK1024" s="194">
        <f>ROUND(I1024*H1024,2)</f>
        <v>0</v>
      </c>
      <c r="BL1024" s="193" t="s">
        <v>115</v>
      </c>
      <c r="BM1024" s="193" t="s">
        <v>1196</v>
      </c>
    </row>
    <row r="1025" spans="2:65" s="257" customFormat="1" x14ac:dyDescent="0.3">
      <c r="B1025" s="262"/>
      <c r="D1025" s="236" t="s">
        <v>117</v>
      </c>
      <c r="E1025" s="258" t="s">
        <v>1</v>
      </c>
      <c r="F1025" s="264" t="s">
        <v>843</v>
      </c>
      <c r="H1025" s="258" t="s">
        <v>1</v>
      </c>
      <c r="I1025" s="263"/>
      <c r="L1025" s="262"/>
      <c r="M1025" s="261"/>
      <c r="N1025" s="260"/>
      <c r="O1025" s="260"/>
      <c r="P1025" s="260"/>
      <c r="Q1025" s="260"/>
      <c r="R1025" s="260"/>
      <c r="S1025" s="260"/>
      <c r="T1025" s="259"/>
      <c r="AT1025" s="258" t="s">
        <v>117</v>
      </c>
      <c r="AU1025" s="258" t="s">
        <v>42</v>
      </c>
      <c r="AV1025" s="257" t="s">
        <v>38</v>
      </c>
      <c r="AW1025" s="257" t="s">
        <v>19</v>
      </c>
      <c r="AX1025" s="257" t="s">
        <v>37</v>
      </c>
      <c r="AY1025" s="258" t="s">
        <v>108</v>
      </c>
    </row>
    <row r="1026" spans="2:65" s="227" customFormat="1" x14ac:dyDescent="0.3">
      <c r="B1026" s="232"/>
      <c r="D1026" s="236" t="s">
        <v>117</v>
      </c>
      <c r="E1026" s="228" t="s">
        <v>1</v>
      </c>
      <c r="F1026" s="235" t="s">
        <v>1197</v>
      </c>
      <c r="H1026" s="234">
        <v>3.75</v>
      </c>
      <c r="I1026" s="233"/>
      <c r="L1026" s="232"/>
      <c r="M1026" s="231"/>
      <c r="N1026" s="230"/>
      <c r="O1026" s="230"/>
      <c r="P1026" s="230"/>
      <c r="Q1026" s="230"/>
      <c r="R1026" s="230"/>
      <c r="S1026" s="230"/>
      <c r="T1026" s="229"/>
      <c r="AT1026" s="228" t="s">
        <v>117</v>
      </c>
      <c r="AU1026" s="228" t="s">
        <v>42</v>
      </c>
      <c r="AV1026" s="227" t="s">
        <v>42</v>
      </c>
      <c r="AW1026" s="227" t="s">
        <v>19</v>
      </c>
      <c r="AX1026" s="227" t="s">
        <v>37</v>
      </c>
      <c r="AY1026" s="228" t="s">
        <v>108</v>
      </c>
    </row>
    <row r="1027" spans="2:65" s="227" customFormat="1" x14ac:dyDescent="0.3">
      <c r="B1027" s="232"/>
      <c r="D1027" s="240" t="s">
        <v>117</v>
      </c>
      <c r="E1027" s="239" t="s">
        <v>1</v>
      </c>
      <c r="F1027" s="238" t="s">
        <v>1198</v>
      </c>
      <c r="H1027" s="237">
        <v>3.75</v>
      </c>
      <c r="I1027" s="233"/>
      <c r="L1027" s="232"/>
      <c r="M1027" s="231"/>
      <c r="N1027" s="230"/>
      <c r="O1027" s="230"/>
      <c r="P1027" s="230"/>
      <c r="Q1027" s="230"/>
      <c r="R1027" s="230"/>
      <c r="S1027" s="230"/>
      <c r="T1027" s="229"/>
      <c r="AT1027" s="228" t="s">
        <v>117</v>
      </c>
      <c r="AU1027" s="228" t="s">
        <v>42</v>
      </c>
      <c r="AV1027" s="227" t="s">
        <v>42</v>
      </c>
      <c r="AW1027" s="227" t="s">
        <v>19</v>
      </c>
      <c r="AX1027" s="227" t="s">
        <v>37</v>
      </c>
      <c r="AY1027" s="228" t="s">
        <v>108</v>
      </c>
    </row>
    <row r="1028" spans="2:65" s="188" customFormat="1" ht="31.5" customHeight="1" x14ac:dyDescent="0.3">
      <c r="B1028" s="207"/>
      <c r="C1028" s="206" t="s">
        <v>1250</v>
      </c>
      <c r="D1028" s="206" t="s">
        <v>110</v>
      </c>
      <c r="E1028" s="205" t="s">
        <v>1200</v>
      </c>
      <c r="F1028" s="200" t="s">
        <v>1201</v>
      </c>
      <c r="G1028" s="204" t="s">
        <v>254</v>
      </c>
      <c r="H1028" s="203">
        <v>7.5</v>
      </c>
      <c r="I1028" s="202"/>
      <c r="J1028" s="201">
        <f>ROUND(I1028*H1028,2)</f>
        <v>0</v>
      </c>
      <c r="K1028" s="200" t="s">
        <v>114</v>
      </c>
      <c r="L1028" s="189"/>
      <c r="M1028" s="199" t="s">
        <v>1</v>
      </c>
      <c r="N1028" s="224" t="s">
        <v>26</v>
      </c>
      <c r="O1028" s="223"/>
      <c r="P1028" s="222">
        <f>O1028*H1028</f>
        <v>0</v>
      </c>
      <c r="Q1028" s="222">
        <v>1.1100000000000001E-3</v>
      </c>
      <c r="R1028" s="222">
        <f>Q1028*H1028</f>
        <v>8.3250000000000008E-3</v>
      </c>
      <c r="S1028" s="222">
        <v>0</v>
      </c>
      <c r="T1028" s="221">
        <f>S1028*H1028</f>
        <v>0</v>
      </c>
      <c r="AR1028" s="193" t="s">
        <v>199</v>
      </c>
      <c r="AT1028" s="193" t="s">
        <v>110</v>
      </c>
      <c r="AU1028" s="193" t="s">
        <v>42</v>
      </c>
      <c r="AY1028" s="193" t="s">
        <v>108</v>
      </c>
      <c r="BE1028" s="194">
        <f>IF(N1028="základní",J1028,0)</f>
        <v>0</v>
      </c>
      <c r="BF1028" s="194">
        <f>IF(N1028="snížená",J1028,0)</f>
        <v>0</v>
      </c>
      <c r="BG1028" s="194">
        <f>IF(N1028="zákl. přenesená",J1028,0)</f>
        <v>0</v>
      </c>
      <c r="BH1028" s="194">
        <f>IF(N1028="sníž. přenesená",J1028,0)</f>
        <v>0</v>
      </c>
      <c r="BI1028" s="194">
        <f>IF(N1028="nulová",J1028,0)</f>
        <v>0</v>
      </c>
      <c r="BJ1028" s="193" t="s">
        <v>38</v>
      </c>
      <c r="BK1028" s="194">
        <f>ROUND(I1028*H1028,2)</f>
        <v>0</v>
      </c>
      <c r="BL1028" s="193" t="s">
        <v>199</v>
      </c>
      <c r="BM1028" s="193" t="s">
        <v>1202</v>
      </c>
    </row>
    <row r="1029" spans="2:65" s="257" customFormat="1" x14ac:dyDescent="0.3">
      <c r="B1029" s="262"/>
      <c r="D1029" s="236" t="s">
        <v>117</v>
      </c>
      <c r="E1029" s="258" t="s">
        <v>1</v>
      </c>
      <c r="F1029" s="264" t="s">
        <v>843</v>
      </c>
      <c r="H1029" s="258" t="s">
        <v>1</v>
      </c>
      <c r="I1029" s="263"/>
      <c r="L1029" s="262"/>
      <c r="M1029" s="261"/>
      <c r="N1029" s="260"/>
      <c r="O1029" s="260"/>
      <c r="P1029" s="260"/>
      <c r="Q1029" s="260"/>
      <c r="R1029" s="260"/>
      <c r="S1029" s="260"/>
      <c r="T1029" s="259"/>
      <c r="AT1029" s="258" t="s">
        <v>117</v>
      </c>
      <c r="AU1029" s="258" t="s">
        <v>42</v>
      </c>
      <c r="AV1029" s="257" t="s">
        <v>38</v>
      </c>
      <c r="AW1029" s="257" t="s">
        <v>19</v>
      </c>
      <c r="AX1029" s="257" t="s">
        <v>37</v>
      </c>
      <c r="AY1029" s="258" t="s">
        <v>108</v>
      </c>
    </row>
    <row r="1030" spans="2:65" s="227" customFormat="1" x14ac:dyDescent="0.3">
      <c r="B1030" s="232"/>
      <c r="D1030" s="236" t="s">
        <v>117</v>
      </c>
      <c r="E1030" s="228" t="s">
        <v>1</v>
      </c>
      <c r="F1030" s="235" t="s">
        <v>1197</v>
      </c>
      <c r="H1030" s="234">
        <v>3.75</v>
      </c>
      <c r="I1030" s="233"/>
      <c r="L1030" s="232"/>
      <c r="M1030" s="231"/>
      <c r="N1030" s="230"/>
      <c r="O1030" s="230"/>
      <c r="P1030" s="230"/>
      <c r="Q1030" s="230"/>
      <c r="R1030" s="230"/>
      <c r="S1030" s="230"/>
      <c r="T1030" s="229"/>
      <c r="AT1030" s="228" t="s">
        <v>117</v>
      </c>
      <c r="AU1030" s="228" t="s">
        <v>42</v>
      </c>
      <c r="AV1030" s="227" t="s">
        <v>42</v>
      </c>
      <c r="AW1030" s="227" t="s">
        <v>19</v>
      </c>
      <c r="AX1030" s="227" t="s">
        <v>37</v>
      </c>
      <c r="AY1030" s="228" t="s">
        <v>108</v>
      </c>
    </row>
    <row r="1031" spans="2:65" s="227" customFormat="1" x14ac:dyDescent="0.3">
      <c r="B1031" s="232"/>
      <c r="D1031" s="240" t="s">
        <v>117</v>
      </c>
      <c r="E1031" s="239" t="s">
        <v>1</v>
      </c>
      <c r="F1031" s="238" t="s">
        <v>1198</v>
      </c>
      <c r="H1031" s="237">
        <v>3.75</v>
      </c>
      <c r="I1031" s="233"/>
      <c r="L1031" s="232"/>
      <c r="M1031" s="231"/>
      <c r="N1031" s="230"/>
      <c r="O1031" s="230"/>
      <c r="P1031" s="230"/>
      <c r="Q1031" s="230"/>
      <c r="R1031" s="230"/>
      <c r="S1031" s="230"/>
      <c r="T1031" s="229"/>
      <c r="AT1031" s="228" t="s">
        <v>117</v>
      </c>
      <c r="AU1031" s="228" t="s">
        <v>42</v>
      </c>
      <c r="AV1031" s="227" t="s">
        <v>42</v>
      </c>
      <c r="AW1031" s="227" t="s">
        <v>19</v>
      </c>
      <c r="AX1031" s="227" t="s">
        <v>37</v>
      </c>
      <c r="AY1031" s="228" t="s">
        <v>108</v>
      </c>
    </row>
    <row r="1032" spans="2:65" s="188" customFormat="1" ht="31.5" customHeight="1" x14ac:dyDescent="0.3">
      <c r="B1032" s="207"/>
      <c r="C1032" s="206" t="s">
        <v>1253</v>
      </c>
      <c r="D1032" s="206" t="s">
        <v>110</v>
      </c>
      <c r="E1032" s="205" t="s">
        <v>1204</v>
      </c>
      <c r="F1032" s="200" t="s">
        <v>1205</v>
      </c>
      <c r="G1032" s="204" t="s">
        <v>254</v>
      </c>
      <c r="H1032" s="203">
        <v>7.5</v>
      </c>
      <c r="I1032" s="202"/>
      <c r="J1032" s="201">
        <f>ROUND(I1032*H1032,2)</f>
        <v>0</v>
      </c>
      <c r="K1032" s="200" t="s">
        <v>114</v>
      </c>
      <c r="L1032" s="189"/>
      <c r="M1032" s="199" t="s">
        <v>1</v>
      </c>
      <c r="N1032" s="224" t="s">
        <v>26</v>
      </c>
      <c r="O1032" s="223"/>
      <c r="P1032" s="222">
        <f>O1032*H1032</f>
        <v>0</v>
      </c>
      <c r="Q1032" s="222">
        <v>7.9000000000000001E-4</v>
      </c>
      <c r="R1032" s="222">
        <f>Q1032*H1032</f>
        <v>5.9249999999999997E-3</v>
      </c>
      <c r="S1032" s="222">
        <v>0</v>
      </c>
      <c r="T1032" s="221">
        <f>S1032*H1032</f>
        <v>0</v>
      </c>
      <c r="AR1032" s="193" t="s">
        <v>199</v>
      </c>
      <c r="AT1032" s="193" t="s">
        <v>110</v>
      </c>
      <c r="AU1032" s="193" t="s">
        <v>42</v>
      </c>
      <c r="AY1032" s="193" t="s">
        <v>108</v>
      </c>
      <c r="BE1032" s="194">
        <f>IF(N1032="základní",J1032,0)</f>
        <v>0</v>
      </c>
      <c r="BF1032" s="194">
        <f>IF(N1032="snížená",J1032,0)</f>
        <v>0</v>
      </c>
      <c r="BG1032" s="194">
        <f>IF(N1032="zákl. přenesená",J1032,0)</f>
        <v>0</v>
      </c>
      <c r="BH1032" s="194">
        <f>IF(N1032="sníž. přenesená",J1032,0)</f>
        <v>0</v>
      </c>
      <c r="BI1032" s="194">
        <f>IF(N1032="nulová",J1032,0)</f>
        <v>0</v>
      </c>
      <c r="BJ1032" s="193" t="s">
        <v>38</v>
      </c>
      <c r="BK1032" s="194">
        <f>ROUND(I1032*H1032,2)</f>
        <v>0</v>
      </c>
      <c r="BL1032" s="193" t="s">
        <v>199</v>
      </c>
      <c r="BM1032" s="193" t="s">
        <v>1206</v>
      </c>
    </row>
    <row r="1033" spans="2:65" s="257" customFormat="1" x14ac:dyDescent="0.3">
      <c r="B1033" s="262"/>
      <c r="D1033" s="236" t="s">
        <v>117</v>
      </c>
      <c r="E1033" s="258" t="s">
        <v>1</v>
      </c>
      <c r="F1033" s="264" t="s">
        <v>843</v>
      </c>
      <c r="H1033" s="258" t="s">
        <v>1</v>
      </c>
      <c r="I1033" s="263"/>
      <c r="L1033" s="262"/>
      <c r="M1033" s="261"/>
      <c r="N1033" s="260"/>
      <c r="O1033" s="260"/>
      <c r="P1033" s="260"/>
      <c r="Q1033" s="260"/>
      <c r="R1033" s="260"/>
      <c r="S1033" s="260"/>
      <c r="T1033" s="259"/>
      <c r="AT1033" s="258" t="s">
        <v>117</v>
      </c>
      <c r="AU1033" s="258" t="s">
        <v>42</v>
      </c>
      <c r="AV1033" s="257" t="s">
        <v>38</v>
      </c>
      <c r="AW1033" s="257" t="s">
        <v>19</v>
      </c>
      <c r="AX1033" s="257" t="s">
        <v>37</v>
      </c>
      <c r="AY1033" s="258" t="s">
        <v>108</v>
      </c>
    </row>
    <row r="1034" spans="2:65" s="227" customFormat="1" x14ac:dyDescent="0.3">
      <c r="B1034" s="232"/>
      <c r="D1034" s="236" t="s">
        <v>117</v>
      </c>
      <c r="E1034" s="228" t="s">
        <v>1</v>
      </c>
      <c r="F1034" s="235" t="s">
        <v>1197</v>
      </c>
      <c r="H1034" s="234">
        <v>3.75</v>
      </c>
      <c r="I1034" s="233"/>
      <c r="L1034" s="232"/>
      <c r="M1034" s="231"/>
      <c r="N1034" s="230"/>
      <c r="O1034" s="230"/>
      <c r="P1034" s="230"/>
      <c r="Q1034" s="230"/>
      <c r="R1034" s="230"/>
      <c r="S1034" s="230"/>
      <c r="T1034" s="229"/>
      <c r="AT1034" s="228" t="s">
        <v>117</v>
      </c>
      <c r="AU1034" s="228" t="s">
        <v>42</v>
      </c>
      <c r="AV1034" s="227" t="s">
        <v>42</v>
      </c>
      <c r="AW1034" s="227" t="s">
        <v>19</v>
      </c>
      <c r="AX1034" s="227" t="s">
        <v>37</v>
      </c>
      <c r="AY1034" s="228" t="s">
        <v>108</v>
      </c>
    </row>
    <row r="1035" spans="2:65" s="227" customFormat="1" x14ac:dyDescent="0.3">
      <c r="B1035" s="232"/>
      <c r="D1035" s="240" t="s">
        <v>117</v>
      </c>
      <c r="E1035" s="239" t="s">
        <v>1</v>
      </c>
      <c r="F1035" s="238" t="s">
        <v>1198</v>
      </c>
      <c r="H1035" s="237">
        <v>3.75</v>
      </c>
      <c r="I1035" s="233"/>
      <c r="L1035" s="232"/>
      <c r="M1035" s="231"/>
      <c r="N1035" s="230"/>
      <c r="O1035" s="230"/>
      <c r="P1035" s="230"/>
      <c r="Q1035" s="230"/>
      <c r="R1035" s="230"/>
      <c r="S1035" s="230"/>
      <c r="T1035" s="229"/>
      <c r="AT1035" s="228" t="s">
        <v>117</v>
      </c>
      <c r="AU1035" s="228" t="s">
        <v>42</v>
      </c>
      <c r="AV1035" s="227" t="s">
        <v>42</v>
      </c>
      <c r="AW1035" s="227" t="s">
        <v>19</v>
      </c>
      <c r="AX1035" s="227" t="s">
        <v>37</v>
      </c>
      <c r="AY1035" s="228" t="s">
        <v>108</v>
      </c>
    </row>
    <row r="1036" spans="2:65" s="188" customFormat="1" ht="31.5" customHeight="1" x14ac:dyDescent="0.3">
      <c r="B1036" s="207"/>
      <c r="C1036" s="206" t="s">
        <v>1257</v>
      </c>
      <c r="D1036" s="206" t="s">
        <v>110</v>
      </c>
      <c r="E1036" s="205" t="s">
        <v>1208</v>
      </c>
      <c r="F1036" s="200" t="s">
        <v>1209</v>
      </c>
      <c r="G1036" s="204" t="s">
        <v>254</v>
      </c>
      <c r="H1036" s="203">
        <v>4.3</v>
      </c>
      <c r="I1036" s="202"/>
      <c r="J1036" s="201">
        <f>ROUND(I1036*H1036,2)</f>
        <v>0</v>
      </c>
      <c r="K1036" s="200" t="s">
        <v>114</v>
      </c>
      <c r="L1036" s="189"/>
      <c r="M1036" s="199" t="s">
        <v>1</v>
      </c>
      <c r="N1036" s="224" t="s">
        <v>26</v>
      </c>
      <c r="O1036" s="223"/>
      <c r="P1036" s="222">
        <f>O1036*H1036</f>
        <v>0</v>
      </c>
      <c r="Q1036" s="222">
        <v>2.2200000000000002E-3</v>
      </c>
      <c r="R1036" s="222">
        <f>Q1036*H1036</f>
        <v>9.5460000000000007E-3</v>
      </c>
      <c r="S1036" s="222">
        <v>0</v>
      </c>
      <c r="T1036" s="221">
        <f>S1036*H1036</f>
        <v>0</v>
      </c>
      <c r="AR1036" s="193" t="s">
        <v>199</v>
      </c>
      <c r="AT1036" s="193" t="s">
        <v>110</v>
      </c>
      <c r="AU1036" s="193" t="s">
        <v>42</v>
      </c>
      <c r="AY1036" s="193" t="s">
        <v>108</v>
      </c>
      <c r="BE1036" s="194">
        <f>IF(N1036="základní",J1036,0)</f>
        <v>0</v>
      </c>
      <c r="BF1036" s="194">
        <f>IF(N1036="snížená",J1036,0)</f>
        <v>0</v>
      </c>
      <c r="BG1036" s="194">
        <f>IF(N1036="zákl. přenesená",J1036,0)</f>
        <v>0</v>
      </c>
      <c r="BH1036" s="194">
        <f>IF(N1036="sníž. přenesená",J1036,0)</f>
        <v>0</v>
      </c>
      <c r="BI1036" s="194">
        <f>IF(N1036="nulová",J1036,0)</f>
        <v>0</v>
      </c>
      <c r="BJ1036" s="193" t="s">
        <v>38</v>
      </c>
      <c r="BK1036" s="194">
        <f>ROUND(I1036*H1036,2)</f>
        <v>0</v>
      </c>
      <c r="BL1036" s="193" t="s">
        <v>199</v>
      </c>
      <c r="BM1036" s="193" t="s">
        <v>1210</v>
      </c>
    </row>
    <row r="1037" spans="2:65" s="257" customFormat="1" x14ac:dyDescent="0.3">
      <c r="B1037" s="262"/>
      <c r="D1037" s="236" t="s">
        <v>117</v>
      </c>
      <c r="E1037" s="258" t="s">
        <v>1</v>
      </c>
      <c r="F1037" s="264" t="s">
        <v>843</v>
      </c>
      <c r="H1037" s="258" t="s">
        <v>1</v>
      </c>
      <c r="I1037" s="263"/>
      <c r="L1037" s="262"/>
      <c r="M1037" s="261"/>
      <c r="N1037" s="260"/>
      <c r="O1037" s="260"/>
      <c r="P1037" s="260"/>
      <c r="Q1037" s="260"/>
      <c r="R1037" s="260"/>
      <c r="S1037" s="260"/>
      <c r="T1037" s="259"/>
      <c r="AT1037" s="258" t="s">
        <v>117</v>
      </c>
      <c r="AU1037" s="258" t="s">
        <v>42</v>
      </c>
      <c r="AV1037" s="257" t="s">
        <v>38</v>
      </c>
      <c r="AW1037" s="257" t="s">
        <v>19</v>
      </c>
      <c r="AX1037" s="257" t="s">
        <v>37</v>
      </c>
      <c r="AY1037" s="258" t="s">
        <v>108</v>
      </c>
    </row>
    <row r="1038" spans="2:65" s="227" customFormat="1" x14ac:dyDescent="0.3">
      <c r="B1038" s="232"/>
      <c r="D1038" s="236" t="s">
        <v>117</v>
      </c>
      <c r="E1038" s="228" t="s">
        <v>1</v>
      </c>
      <c r="F1038" s="235" t="s">
        <v>1211</v>
      </c>
      <c r="H1038" s="234">
        <v>2.15</v>
      </c>
      <c r="I1038" s="233"/>
      <c r="L1038" s="232"/>
      <c r="M1038" s="231"/>
      <c r="N1038" s="230"/>
      <c r="O1038" s="230"/>
      <c r="P1038" s="230"/>
      <c r="Q1038" s="230"/>
      <c r="R1038" s="230"/>
      <c r="S1038" s="230"/>
      <c r="T1038" s="229"/>
      <c r="AT1038" s="228" t="s">
        <v>117</v>
      </c>
      <c r="AU1038" s="228" t="s">
        <v>42</v>
      </c>
      <c r="AV1038" s="227" t="s">
        <v>42</v>
      </c>
      <c r="AW1038" s="227" t="s">
        <v>19</v>
      </c>
      <c r="AX1038" s="227" t="s">
        <v>37</v>
      </c>
      <c r="AY1038" s="228" t="s">
        <v>108</v>
      </c>
    </row>
    <row r="1039" spans="2:65" s="227" customFormat="1" x14ac:dyDescent="0.3">
      <c r="B1039" s="232"/>
      <c r="D1039" s="240" t="s">
        <v>117</v>
      </c>
      <c r="E1039" s="239" t="s">
        <v>1</v>
      </c>
      <c r="F1039" s="238" t="s">
        <v>1212</v>
      </c>
      <c r="H1039" s="237">
        <v>2.15</v>
      </c>
      <c r="I1039" s="233"/>
      <c r="L1039" s="232"/>
      <c r="M1039" s="231"/>
      <c r="N1039" s="230"/>
      <c r="O1039" s="230"/>
      <c r="P1039" s="230"/>
      <c r="Q1039" s="230"/>
      <c r="R1039" s="230"/>
      <c r="S1039" s="230"/>
      <c r="T1039" s="229"/>
      <c r="AT1039" s="228" t="s">
        <v>117</v>
      </c>
      <c r="AU1039" s="228" t="s">
        <v>42</v>
      </c>
      <c r="AV1039" s="227" t="s">
        <v>42</v>
      </c>
      <c r="AW1039" s="227" t="s">
        <v>19</v>
      </c>
      <c r="AX1039" s="227" t="s">
        <v>37</v>
      </c>
      <c r="AY1039" s="228" t="s">
        <v>108</v>
      </c>
    </row>
    <row r="1040" spans="2:65" s="188" customFormat="1" ht="31.5" customHeight="1" x14ac:dyDescent="0.3">
      <c r="B1040" s="207"/>
      <c r="C1040" s="206" t="s">
        <v>1263</v>
      </c>
      <c r="D1040" s="206" t="s">
        <v>110</v>
      </c>
      <c r="E1040" s="205" t="s">
        <v>1214</v>
      </c>
      <c r="F1040" s="200" t="s">
        <v>1215</v>
      </c>
      <c r="G1040" s="204" t="s">
        <v>254</v>
      </c>
      <c r="H1040" s="203">
        <v>4.3</v>
      </c>
      <c r="I1040" s="202"/>
      <c r="J1040" s="201">
        <f>ROUND(I1040*H1040,2)</f>
        <v>0</v>
      </c>
      <c r="K1040" s="200" t="s">
        <v>114</v>
      </c>
      <c r="L1040" s="189"/>
      <c r="M1040" s="199" t="s">
        <v>1</v>
      </c>
      <c r="N1040" s="224" t="s">
        <v>26</v>
      </c>
      <c r="O1040" s="223"/>
      <c r="P1040" s="222">
        <f>O1040*H1040</f>
        <v>0</v>
      </c>
      <c r="Q1040" s="222">
        <v>2.7799999999999999E-3</v>
      </c>
      <c r="R1040" s="222">
        <f>Q1040*H1040</f>
        <v>1.1953999999999999E-2</v>
      </c>
      <c r="S1040" s="222">
        <v>0</v>
      </c>
      <c r="T1040" s="221">
        <f>S1040*H1040</f>
        <v>0</v>
      </c>
      <c r="AR1040" s="193" t="s">
        <v>199</v>
      </c>
      <c r="AT1040" s="193" t="s">
        <v>110</v>
      </c>
      <c r="AU1040" s="193" t="s">
        <v>42</v>
      </c>
      <c r="AY1040" s="193" t="s">
        <v>108</v>
      </c>
      <c r="BE1040" s="194">
        <f>IF(N1040="základní",J1040,0)</f>
        <v>0</v>
      </c>
      <c r="BF1040" s="194">
        <f>IF(N1040="snížená",J1040,0)</f>
        <v>0</v>
      </c>
      <c r="BG1040" s="194">
        <f>IF(N1040="zákl. přenesená",J1040,0)</f>
        <v>0</v>
      </c>
      <c r="BH1040" s="194">
        <f>IF(N1040="sníž. přenesená",J1040,0)</f>
        <v>0</v>
      </c>
      <c r="BI1040" s="194">
        <f>IF(N1040="nulová",J1040,0)</f>
        <v>0</v>
      </c>
      <c r="BJ1040" s="193" t="s">
        <v>38</v>
      </c>
      <c r="BK1040" s="194">
        <f>ROUND(I1040*H1040,2)</f>
        <v>0</v>
      </c>
      <c r="BL1040" s="193" t="s">
        <v>199</v>
      </c>
      <c r="BM1040" s="193" t="s">
        <v>1216</v>
      </c>
    </row>
    <row r="1041" spans="2:65" s="257" customFormat="1" x14ac:dyDescent="0.3">
      <c r="B1041" s="262"/>
      <c r="D1041" s="236" t="s">
        <v>117</v>
      </c>
      <c r="E1041" s="258" t="s">
        <v>1</v>
      </c>
      <c r="F1041" s="264" t="s">
        <v>843</v>
      </c>
      <c r="H1041" s="258" t="s">
        <v>1</v>
      </c>
      <c r="I1041" s="263"/>
      <c r="L1041" s="262"/>
      <c r="M1041" s="261"/>
      <c r="N1041" s="260"/>
      <c r="O1041" s="260"/>
      <c r="P1041" s="260"/>
      <c r="Q1041" s="260"/>
      <c r="R1041" s="260"/>
      <c r="S1041" s="260"/>
      <c r="T1041" s="259"/>
      <c r="AT1041" s="258" t="s">
        <v>117</v>
      </c>
      <c r="AU1041" s="258" t="s">
        <v>42</v>
      </c>
      <c r="AV1041" s="257" t="s">
        <v>38</v>
      </c>
      <c r="AW1041" s="257" t="s">
        <v>19</v>
      </c>
      <c r="AX1041" s="257" t="s">
        <v>37</v>
      </c>
      <c r="AY1041" s="258" t="s">
        <v>108</v>
      </c>
    </row>
    <row r="1042" spans="2:65" s="227" customFormat="1" x14ac:dyDescent="0.3">
      <c r="B1042" s="232"/>
      <c r="D1042" s="236" t="s">
        <v>117</v>
      </c>
      <c r="E1042" s="228" t="s">
        <v>1</v>
      </c>
      <c r="F1042" s="235" t="s">
        <v>1211</v>
      </c>
      <c r="H1042" s="234">
        <v>2.15</v>
      </c>
      <c r="I1042" s="233"/>
      <c r="L1042" s="232"/>
      <c r="M1042" s="231"/>
      <c r="N1042" s="230"/>
      <c r="O1042" s="230"/>
      <c r="P1042" s="230"/>
      <c r="Q1042" s="230"/>
      <c r="R1042" s="230"/>
      <c r="S1042" s="230"/>
      <c r="T1042" s="229"/>
      <c r="AT1042" s="228" t="s">
        <v>117</v>
      </c>
      <c r="AU1042" s="228" t="s">
        <v>42</v>
      </c>
      <c r="AV1042" s="227" t="s">
        <v>42</v>
      </c>
      <c r="AW1042" s="227" t="s">
        <v>19</v>
      </c>
      <c r="AX1042" s="227" t="s">
        <v>37</v>
      </c>
      <c r="AY1042" s="228" t="s">
        <v>108</v>
      </c>
    </row>
    <row r="1043" spans="2:65" s="227" customFormat="1" x14ac:dyDescent="0.3">
      <c r="B1043" s="232"/>
      <c r="D1043" s="240" t="s">
        <v>117</v>
      </c>
      <c r="E1043" s="239" t="s">
        <v>1</v>
      </c>
      <c r="F1043" s="238" t="s">
        <v>1212</v>
      </c>
      <c r="H1043" s="237">
        <v>2.15</v>
      </c>
      <c r="I1043" s="233"/>
      <c r="L1043" s="232"/>
      <c r="M1043" s="231"/>
      <c r="N1043" s="230"/>
      <c r="O1043" s="230"/>
      <c r="P1043" s="230"/>
      <c r="Q1043" s="230"/>
      <c r="R1043" s="230"/>
      <c r="S1043" s="230"/>
      <c r="T1043" s="229"/>
      <c r="AT1043" s="228" t="s">
        <v>117</v>
      </c>
      <c r="AU1043" s="228" t="s">
        <v>42</v>
      </c>
      <c r="AV1043" s="227" t="s">
        <v>42</v>
      </c>
      <c r="AW1043" s="227" t="s">
        <v>19</v>
      </c>
      <c r="AX1043" s="227" t="s">
        <v>37</v>
      </c>
      <c r="AY1043" s="228" t="s">
        <v>108</v>
      </c>
    </row>
    <row r="1044" spans="2:65" s="188" customFormat="1" ht="22.5" customHeight="1" x14ac:dyDescent="0.3">
      <c r="B1044" s="207"/>
      <c r="C1044" s="206" t="s">
        <v>1267</v>
      </c>
      <c r="D1044" s="206" t="s">
        <v>110</v>
      </c>
      <c r="E1044" s="205" t="s">
        <v>1218</v>
      </c>
      <c r="F1044" s="200" t="s">
        <v>1219</v>
      </c>
      <c r="G1044" s="204" t="s">
        <v>113</v>
      </c>
      <c r="H1044" s="203">
        <v>3.44</v>
      </c>
      <c r="I1044" s="202"/>
      <c r="J1044" s="201">
        <f>ROUND(I1044*H1044,2)</f>
        <v>0</v>
      </c>
      <c r="K1044" s="200" t="s">
        <v>114</v>
      </c>
      <c r="L1044" s="189"/>
      <c r="M1044" s="199" t="s">
        <v>1</v>
      </c>
      <c r="N1044" s="224" t="s">
        <v>26</v>
      </c>
      <c r="O1044" s="223"/>
      <c r="P1044" s="222">
        <f>O1044*H1044</f>
        <v>0</v>
      </c>
      <c r="Q1044" s="222">
        <v>0</v>
      </c>
      <c r="R1044" s="222">
        <f>Q1044*H1044</f>
        <v>0</v>
      </c>
      <c r="S1044" s="222">
        <v>0</v>
      </c>
      <c r="T1044" s="221">
        <f>S1044*H1044</f>
        <v>0</v>
      </c>
      <c r="AR1044" s="193" t="s">
        <v>199</v>
      </c>
      <c r="AT1044" s="193" t="s">
        <v>110</v>
      </c>
      <c r="AU1044" s="193" t="s">
        <v>42</v>
      </c>
      <c r="AY1044" s="193" t="s">
        <v>108</v>
      </c>
      <c r="BE1044" s="194">
        <f>IF(N1044="základní",J1044,0)</f>
        <v>0</v>
      </c>
      <c r="BF1044" s="194">
        <f>IF(N1044="snížená",J1044,0)</f>
        <v>0</v>
      </c>
      <c r="BG1044" s="194">
        <f>IF(N1044="zákl. přenesená",J1044,0)</f>
        <v>0</v>
      </c>
      <c r="BH1044" s="194">
        <f>IF(N1044="sníž. přenesená",J1044,0)</f>
        <v>0</v>
      </c>
      <c r="BI1044" s="194">
        <f>IF(N1044="nulová",J1044,0)</f>
        <v>0</v>
      </c>
      <c r="BJ1044" s="193" t="s">
        <v>38</v>
      </c>
      <c r="BK1044" s="194">
        <f>ROUND(I1044*H1044,2)</f>
        <v>0</v>
      </c>
      <c r="BL1044" s="193" t="s">
        <v>199</v>
      </c>
      <c r="BM1044" s="193" t="s">
        <v>1220</v>
      </c>
    </row>
    <row r="1045" spans="2:65" s="257" customFormat="1" x14ac:dyDescent="0.3">
      <c r="B1045" s="262"/>
      <c r="D1045" s="236" t="s">
        <v>117</v>
      </c>
      <c r="E1045" s="258" t="s">
        <v>1</v>
      </c>
      <c r="F1045" s="264" t="s">
        <v>843</v>
      </c>
      <c r="H1045" s="258" t="s">
        <v>1</v>
      </c>
      <c r="I1045" s="263"/>
      <c r="L1045" s="262"/>
      <c r="M1045" s="261"/>
      <c r="N1045" s="260"/>
      <c r="O1045" s="260"/>
      <c r="P1045" s="260"/>
      <c r="Q1045" s="260"/>
      <c r="R1045" s="260"/>
      <c r="S1045" s="260"/>
      <c r="T1045" s="259"/>
      <c r="AT1045" s="258" t="s">
        <v>117</v>
      </c>
      <c r="AU1045" s="258" t="s">
        <v>42</v>
      </c>
      <c r="AV1045" s="257" t="s">
        <v>38</v>
      </c>
      <c r="AW1045" s="257" t="s">
        <v>19</v>
      </c>
      <c r="AX1045" s="257" t="s">
        <v>37</v>
      </c>
      <c r="AY1045" s="258" t="s">
        <v>108</v>
      </c>
    </row>
    <row r="1046" spans="2:65" s="227" customFormat="1" x14ac:dyDescent="0.3">
      <c r="B1046" s="232"/>
      <c r="D1046" s="236" t="s">
        <v>117</v>
      </c>
      <c r="E1046" s="228" t="s">
        <v>1</v>
      </c>
      <c r="F1046" s="235" t="s">
        <v>860</v>
      </c>
      <c r="H1046" s="234">
        <v>1.72</v>
      </c>
      <c r="I1046" s="233"/>
      <c r="L1046" s="232"/>
      <c r="M1046" s="231"/>
      <c r="N1046" s="230"/>
      <c r="O1046" s="230"/>
      <c r="P1046" s="230"/>
      <c r="Q1046" s="230"/>
      <c r="R1046" s="230"/>
      <c r="S1046" s="230"/>
      <c r="T1046" s="229"/>
      <c r="AT1046" s="228" t="s">
        <v>117</v>
      </c>
      <c r="AU1046" s="228" t="s">
        <v>42</v>
      </c>
      <c r="AV1046" s="227" t="s">
        <v>42</v>
      </c>
      <c r="AW1046" s="227" t="s">
        <v>19</v>
      </c>
      <c r="AX1046" s="227" t="s">
        <v>37</v>
      </c>
      <c r="AY1046" s="228" t="s">
        <v>108</v>
      </c>
    </row>
    <row r="1047" spans="2:65" s="227" customFormat="1" x14ac:dyDescent="0.3">
      <c r="B1047" s="232"/>
      <c r="D1047" s="240" t="s">
        <v>117</v>
      </c>
      <c r="E1047" s="239" t="s">
        <v>1</v>
      </c>
      <c r="F1047" s="238" t="s">
        <v>861</v>
      </c>
      <c r="H1047" s="237">
        <v>1.72</v>
      </c>
      <c r="I1047" s="233"/>
      <c r="L1047" s="232"/>
      <c r="M1047" s="231"/>
      <c r="N1047" s="230"/>
      <c r="O1047" s="230"/>
      <c r="P1047" s="230"/>
      <c r="Q1047" s="230"/>
      <c r="R1047" s="230"/>
      <c r="S1047" s="230"/>
      <c r="T1047" s="229"/>
      <c r="AT1047" s="228" t="s">
        <v>117</v>
      </c>
      <c r="AU1047" s="228" t="s">
        <v>42</v>
      </c>
      <c r="AV1047" s="227" t="s">
        <v>42</v>
      </c>
      <c r="AW1047" s="227" t="s">
        <v>19</v>
      </c>
      <c r="AX1047" s="227" t="s">
        <v>37</v>
      </c>
      <c r="AY1047" s="228" t="s">
        <v>108</v>
      </c>
    </row>
    <row r="1048" spans="2:65" s="188" customFormat="1" ht="22.5" customHeight="1" x14ac:dyDescent="0.3">
      <c r="B1048" s="207"/>
      <c r="C1048" s="206" t="s">
        <v>1270</v>
      </c>
      <c r="D1048" s="206" t="s">
        <v>110</v>
      </c>
      <c r="E1048" s="205" t="s">
        <v>1222</v>
      </c>
      <c r="F1048" s="200" t="s">
        <v>1223</v>
      </c>
      <c r="G1048" s="204" t="s">
        <v>113</v>
      </c>
      <c r="H1048" s="203">
        <v>3.44</v>
      </c>
      <c r="I1048" s="202"/>
      <c r="J1048" s="201">
        <f>ROUND(I1048*H1048,2)</f>
        <v>0</v>
      </c>
      <c r="K1048" s="200" t="s">
        <v>114</v>
      </c>
      <c r="L1048" s="189"/>
      <c r="M1048" s="199" t="s">
        <v>1</v>
      </c>
      <c r="N1048" s="224" t="s">
        <v>26</v>
      </c>
      <c r="O1048" s="223"/>
      <c r="P1048" s="222">
        <f>O1048*H1048</f>
        <v>0</v>
      </c>
      <c r="Q1048" s="222">
        <v>0</v>
      </c>
      <c r="R1048" s="222">
        <f>Q1048*H1048</f>
        <v>0</v>
      </c>
      <c r="S1048" s="222">
        <v>0</v>
      </c>
      <c r="T1048" s="221">
        <f>S1048*H1048</f>
        <v>0</v>
      </c>
      <c r="AR1048" s="193" t="s">
        <v>199</v>
      </c>
      <c r="AT1048" s="193" t="s">
        <v>110</v>
      </c>
      <c r="AU1048" s="193" t="s">
        <v>42</v>
      </c>
      <c r="AY1048" s="193" t="s">
        <v>108</v>
      </c>
      <c r="BE1048" s="194">
        <f>IF(N1048="základní",J1048,0)</f>
        <v>0</v>
      </c>
      <c r="BF1048" s="194">
        <f>IF(N1048="snížená",J1048,0)</f>
        <v>0</v>
      </c>
      <c r="BG1048" s="194">
        <f>IF(N1048="zákl. přenesená",J1048,0)</f>
        <v>0</v>
      </c>
      <c r="BH1048" s="194">
        <f>IF(N1048="sníž. přenesená",J1048,0)</f>
        <v>0</v>
      </c>
      <c r="BI1048" s="194">
        <f>IF(N1048="nulová",J1048,0)</f>
        <v>0</v>
      </c>
      <c r="BJ1048" s="193" t="s">
        <v>38</v>
      </c>
      <c r="BK1048" s="194">
        <f>ROUND(I1048*H1048,2)</f>
        <v>0</v>
      </c>
      <c r="BL1048" s="193" t="s">
        <v>199</v>
      </c>
      <c r="BM1048" s="193" t="s">
        <v>1224</v>
      </c>
    </row>
    <row r="1049" spans="2:65" s="257" customFormat="1" x14ac:dyDescent="0.3">
      <c r="B1049" s="262"/>
      <c r="D1049" s="236" t="s">
        <v>117</v>
      </c>
      <c r="E1049" s="258" t="s">
        <v>1</v>
      </c>
      <c r="F1049" s="264" t="s">
        <v>843</v>
      </c>
      <c r="H1049" s="258" t="s">
        <v>1</v>
      </c>
      <c r="I1049" s="263"/>
      <c r="L1049" s="262"/>
      <c r="M1049" s="261"/>
      <c r="N1049" s="260"/>
      <c r="O1049" s="260"/>
      <c r="P1049" s="260"/>
      <c r="Q1049" s="260"/>
      <c r="R1049" s="260"/>
      <c r="S1049" s="260"/>
      <c r="T1049" s="259"/>
      <c r="AT1049" s="258" t="s">
        <v>117</v>
      </c>
      <c r="AU1049" s="258" t="s">
        <v>42</v>
      </c>
      <c r="AV1049" s="257" t="s">
        <v>38</v>
      </c>
      <c r="AW1049" s="257" t="s">
        <v>19</v>
      </c>
      <c r="AX1049" s="257" t="s">
        <v>37</v>
      </c>
      <c r="AY1049" s="258" t="s">
        <v>108</v>
      </c>
    </row>
    <row r="1050" spans="2:65" s="227" customFormat="1" x14ac:dyDescent="0.3">
      <c r="B1050" s="232"/>
      <c r="D1050" s="236" t="s">
        <v>117</v>
      </c>
      <c r="E1050" s="228" t="s">
        <v>1</v>
      </c>
      <c r="F1050" s="235" t="s">
        <v>860</v>
      </c>
      <c r="H1050" s="234">
        <v>1.72</v>
      </c>
      <c r="I1050" s="233"/>
      <c r="L1050" s="232"/>
      <c r="M1050" s="231"/>
      <c r="N1050" s="230"/>
      <c r="O1050" s="230"/>
      <c r="P1050" s="230"/>
      <c r="Q1050" s="230"/>
      <c r="R1050" s="230"/>
      <c r="S1050" s="230"/>
      <c r="T1050" s="229"/>
      <c r="AT1050" s="228" t="s">
        <v>117</v>
      </c>
      <c r="AU1050" s="228" t="s">
        <v>42</v>
      </c>
      <c r="AV1050" s="227" t="s">
        <v>42</v>
      </c>
      <c r="AW1050" s="227" t="s">
        <v>19</v>
      </c>
      <c r="AX1050" s="227" t="s">
        <v>37</v>
      </c>
      <c r="AY1050" s="228" t="s">
        <v>108</v>
      </c>
    </row>
    <row r="1051" spans="2:65" s="227" customFormat="1" x14ac:dyDescent="0.3">
      <c r="B1051" s="232"/>
      <c r="D1051" s="240" t="s">
        <v>117</v>
      </c>
      <c r="E1051" s="239" t="s">
        <v>1</v>
      </c>
      <c r="F1051" s="238" t="s">
        <v>861</v>
      </c>
      <c r="H1051" s="237">
        <v>1.72</v>
      </c>
      <c r="I1051" s="233"/>
      <c r="L1051" s="232"/>
      <c r="M1051" s="231"/>
      <c r="N1051" s="230"/>
      <c r="O1051" s="230"/>
      <c r="P1051" s="230"/>
      <c r="Q1051" s="230"/>
      <c r="R1051" s="230"/>
      <c r="S1051" s="230"/>
      <c r="T1051" s="229"/>
      <c r="AT1051" s="228" t="s">
        <v>117</v>
      </c>
      <c r="AU1051" s="228" t="s">
        <v>42</v>
      </c>
      <c r="AV1051" s="227" t="s">
        <v>42</v>
      </c>
      <c r="AW1051" s="227" t="s">
        <v>19</v>
      </c>
      <c r="AX1051" s="227" t="s">
        <v>37</v>
      </c>
      <c r="AY1051" s="228" t="s">
        <v>108</v>
      </c>
    </row>
    <row r="1052" spans="2:65" s="188" customFormat="1" ht="22.5" customHeight="1" x14ac:dyDescent="0.3">
      <c r="B1052" s="207"/>
      <c r="C1052" s="252" t="s">
        <v>1276</v>
      </c>
      <c r="D1052" s="252" t="s">
        <v>213</v>
      </c>
      <c r="E1052" s="251" t="s">
        <v>1226</v>
      </c>
      <c r="F1052" s="246" t="s">
        <v>1227</v>
      </c>
      <c r="G1052" s="250" t="s">
        <v>135</v>
      </c>
      <c r="H1052" s="249">
        <v>3.956</v>
      </c>
      <c r="I1052" s="248"/>
      <c r="J1052" s="247">
        <f>ROUND(I1052*H1052,2)</f>
        <v>0</v>
      </c>
      <c r="K1052" s="246" t="s">
        <v>114</v>
      </c>
      <c r="L1052" s="245"/>
      <c r="M1052" s="244" t="s">
        <v>1</v>
      </c>
      <c r="N1052" s="243" t="s">
        <v>26</v>
      </c>
      <c r="O1052" s="223"/>
      <c r="P1052" s="222">
        <f>O1052*H1052</f>
        <v>0</v>
      </c>
      <c r="Q1052" s="222">
        <v>4.6500000000000003E-4</v>
      </c>
      <c r="R1052" s="222">
        <f>Q1052*H1052</f>
        <v>1.8395400000000002E-3</v>
      </c>
      <c r="S1052" s="222">
        <v>0</v>
      </c>
      <c r="T1052" s="221">
        <f>S1052*H1052</f>
        <v>0</v>
      </c>
      <c r="AR1052" s="193" t="s">
        <v>286</v>
      </c>
      <c r="AT1052" s="193" t="s">
        <v>213</v>
      </c>
      <c r="AU1052" s="193" t="s">
        <v>42</v>
      </c>
      <c r="AY1052" s="193" t="s">
        <v>108</v>
      </c>
      <c r="BE1052" s="194">
        <f>IF(N1052="základní",J1052,0)</f>
        <v>0</v>
      </c>
      <c r="BF1052" s="194">
        <f>IF(N1052="snížená",J1052,0)</f>
        <v>0</v>
      </c>
      <c r="BG1052" s="194">
        <f>IF(N1052="zákl. přenesená",J1052,0)</f>
        <v>0</v>
      </c>
      <c r="BH1052" s="194">
        <f>IF(N1052="sníž. přenesená",J1052,0)</f>
        <v>0</v>
      </c>
      <c r="BI1052" s="194">
        <f>IF(N1052="nulová",J1052,0)</f>
        <v>0</v>
      </c>
      <c r="BJ1052" s="193" t="s">
        <v>38</v>
      </c>
      <c r="BK1052" s="194">
        <f>ROUND(I1052*H1052,2)</f>
        <v>0</v>
      </c>
      <c r="BL1052" s="193" t="s">
        <v>199</v>
      </c>
      <c r="BM1052" s="193" t="s">
        <v>1228</v>
      </c>
    </row>
    <row r="1053" spans="2:65" s="227" customFormat="1" x14ac:dyDescent="0.3">
      <c r="B1053" s="232"/>
      <c r="D1053" s="240" t="s">
        <v>117</v>
      </c>
      <c r="F1053" s="238" t="s">
        <v>866</v>
      </c>
      <c r="H1053" s="237">
        <v>3.956</v>
      </c>
      <c r="I1053" s="233"/>
      <c r="L1053" s="232"/>
      <c r="M1053" s="231"/>
      <c r="N1053" s="230"/>
      <c r="O1053" s="230"/>
      <c r="P1053" s="230"/>
      <c r="Q1053" s="230"/>
      <c r="R1053" s="230"/>
      <c r="S1053" s="230"/>
      <c r="T1053" s="229"/>
      <c r="AT1053" s="228" t="s">
        <v>117</v>
      </c>
      <c r="AU1053" s="228" t="s">
        <v>42</v>
      </c>
      <c r="AV1053" s="227" t="s">
        <v>42</v>
      </c>
      <c r="AW1053" s="227" t="s">
        <v>2</v>
      </c>
      <c r="AX1053" s="227" t="s">
        <v>38</v>
      </c>
      <c r="AY1053" s="228" t="s">
        <v>108</v>
      </c>
    </row>
    <row r="1054" spans="2:65" s="188" customFormat="1" ht="31.5" customHeight="1" x14ac:dyDescent="0.3">
      <c r="B1054" s="207"/>
      <c r="C1054" s="206" t="s">
        <v>1283</v>
      </c>
      <c r="D1054" s="206" t="s">
        <v>110</v>
      </c>
      <c r="E1054" s="205" t="s">
        <v>1230</v>
      </c>
      <c r="F1054" s="200" t="s">
        <v>1231</v>
      </c>
      <c r="G1054" s="204" t="s">
        <v>254</v>
      </c>
      <c r="H1054" s="203">
        <v>20.64</v>
      </c>
      <c r="I1054" s="202"/>
      <c r="J1054" s="201">
        <f>ROUND(I1054*H1054,2)</f>
        <v>0</v>
      </c>
      <c r="K1054" s="200" t="s">
        <v>114</v>
      </c>
      <c r="L1054" s="189"/>
      <c r="M1054" s="199" t="s">
        <v>1</v>
      </c>
      <c r="N1054" s="224" t="s">
        <v>26</v>
      </c>
      <c r="O1054" s="223"/>
      <c r="P1054" s="222">
        <f>O1054*H1054</f>
        <v>0</v>
      </c>
      <c r="Q1054" s="222">
        <v>0</v>
      </c>
      <c r="R1054" s="222">
        <f>Q1054*H1054</f>
        <v>0</v>
      </c>
      <c r="S1054" s="222">
        <v>0</v>
      </c>
      <c r="T1054" s="221">
        <f>S1054*H1054</f>
        <v>0</v>
      </c>
      <c r="AR1054" s="193" t="s">
        <v>199</v>
      </c>
      <c r="AT1054" s="193" t="s">
        <v>110</v>
      </c>
      <c r="AU1054" s="193" t="s">
        <v>42</v>
      </c>
      <c r="AY1054" s="193" t="s">
        <v>108</v>
      </c>
      <c r="BE1054" s="194">
        <f>IF(N1054="základní",J1054,0)</f>
        <v>0</v>
      </c>
      <c r="BF1054" s="194">
        <f>IF(N1054="snížená",J1054,0)</f>
        <v>0</v>
      </c>
      <c r="BG1054" s="194">
        <f>IF(N1054="zákl. přenesená",J1054,0)</f>
        <v>0</v>
      </c>
      <c r="BH1054" s="194">
        <f>IF(N1054="sníž. přenesená",J1054,0)</f>
        <v>0</v>
      </c>
      <c r="BI1054" s="194">
        <f>IF(N1054="nulová",J1054,0)</f>
        <v>0</v>
      </c>
      <c r="BJ1054" s="193" t="s">
        <v>38</v>
      </c>
      <c r="BK1054" s="194">
        <f>ROUND(I1054*H1054,2)</f>
        <v>0</v>
      </c>
      <c r="BL1054" s="193" t="s">
        <v>199</v>
      </c>
      <c r="BM1054" s="193" t="s">
        <v>1232</v>
      </c>
    </row>
    <row r="1055" spans="2:65" s="257" customFormat="1" x14ac:dyDescent="0.3">
      <c r="B1055" s="262"/>
      <c r="D1055" s="236" t="s">
        <v>117</v>
      </c>
      <c r="E1055" s="258" t="s">
        <v>1</v>
      </c>
      <c r="F1055" s="264" t="s">
        <v>843</v>
      </c>
      <c r="H1055" s="258" t="s">
        <v>1</v>
      </c>
      <c r="I1055" s="263"/>
      <c r="L1055" s="262"/>
      <c r="M1055" s="261"/>
      <c r="N1055" s="260"/>
      <c r="O1055" s="260"/>
      <c r="P1055" s="260"/>
      <c r="Q1055" s="260"/>
      <c r="R1055" s="260"/>
      <c r="S1055" s="260"/>
      <c r="T1055" s="259"/>
      <c r="AT1055" s="258" t="s">
        <v>117</v>
      </c>
      <c r="AU1055" s="258" t="s">
        <v>42</v>
      </c>
      <c r="AV1055" s="257" t="s">
        <v>38</v>
      </c>
      <c r="AW1055" s="257" t="s">
        <v>19</v>
      </c>
      <c r="AX1055" s="257" t="s">
        <v>37</v>
      </c>
      <c r="AY1055" s="258" t="s">
        <v>108</v>
      </c>
    </row>
    <row r="1056" spans="2:65" s="227" customFormat="1" x14ac:dyDescent="0.3">
      <c r="B1056" s="232"/>
      <c r="D1056" s="236" t="s">
        <v>117</v>
      </c>
      <c r="E1056" s="228" t="s">
        <v>1</v>
      </c>
      <c r="F1056" s="235" t="s">
        <v>860</v>
      </c>
      <c r="H1056" s="234">
        <v>1.72</v>
      </c>
      <c r="I1056" s="233"/>
      <c r="L1056" s="232"/>
      <c r="M1056" s="231"/>
      <c r="N1056" s="230"/>
      <c r="O1056" s="230"/>
      <c r="P1056" s="230"/>
      <c r="Q1056" s="230"/>
      <c r="R1056" s="230"/>
      <c r="S1056" s="230"/>
      <c r="T1056" s="229"/>
      <c r="AT1056" s="228" t="s">
        <v>117</v>
      </c>
      <c r="AU1056" s="228" t="s">
        <v>42</v>
      </c>
      <c r="AV1056" s="227" t="s">
        <v>42</v>
      </c>
      <c r="AW1056" s="227" t="s">
        <v>19</v>
      </c>
      <c r="AX1056" s="227" t="s">
        <v>37</v>
      </c>
      <c r="AY1056" s="228" t="s">
        <v>108</v>
      </c>
    </row>
    <row r="1057" spans="2:65" s="227" customFormat="1" x14ac:dyDescent="0.3">
      <c r="B1057" s="232"/>
      <c r="D1057" s="236" t="s">
        <v>117</v>
      </c>
      <c r="E1057" s="228" t="s">
        <v>1</v>
      </c>
      <c r="F1057" s="235" t="s">
        <v>861</v>
      </c>
      <c r="H1057" s="234">
        <v>1.72</v>
      </c>
      <c r="I1057" s="233"/>
      <c r="L1057" s="232"/>
      <c r="M1057" s="231"/>
      <c r="N1057" s="230"/>
      <c r="O1057" s="230"/>
      <c r="P1057" s="230"/>
      <c r="Q1057" s="230"/>
      <c r="R1057" s="230"/>
      <c r="S1057" s="230"/>
      <c r="T1057" s="229"/>
      <c r="AT1057" s="228" t="s">
        <v>117</v>
      </c>
      <c r="AU1057" s="228" t="s">
        <v>42</v>
      </c>
      <c r="AV1057" s="227" t="s">
        <v>42</v>
      </c>
      <c r="AW1057" s="227" t="s">
        <v>19</v>
      </c>
      <c r="AX1057" s="227" t="s">
        <v>37</v>
      </c>
      <c r="AY1057" s="228" t="s">
        <v>108</v>
      </c>
    </row>
    <row r="1058" spans="2:65" s="227" customFormat="1" x14ac:dyDescent="0.3">
      <c r="B1058" s="232"/>
      <c r="D1058" s="240" t="s">
        <v>117</v>
      </c>
      <c r="F1058" s="238" t="s">
        <v>1233</v>
      </c>
      <c r="H1058" s="237">
        <v>20.64</v>
      </c>
      <c r="I1058" s="233"/>
      <c r="L1058" s="232"/>
      <c r="M1058" s="231"/>
      <c r="N1058" s="230"/>
      <c r="O1058" s="230"/>
      <c r="P1058" s="230"/>
      <c r="Q1058" s="230"/>
      <c r="R1058" s="230"/>
      <c r="S1058" s="230"/>
      <c r="T1058" s="229"/>
      <c r="AT1058" s="228" t="s">
        <v>117</v>
      </c>
      <c r="AU1058" s="228" t="s">
        <v>42</v>
      </c>
      <c r="AV1058" s="227" t="s">
        <v>42</v>
      </c>
      <c r="AW1058" s="227" t="s">
        <v>2</v>
      </c>
      <c r="AX1058" s="227" t="s">
        <v>38</v>
      </c>
      <c r="AY1058" s="228" t="s">
        <v>108</v>
      </c>
    </row>
    <row r="1059" spans="2:65" s="188" customFormat="1" ht="22.5" customHeight="1" x14ac:dyDescent="0.3">
      <c r="B1059" s="207"/>
      <c r="C1059" s="206" t="s">
        <v>1289</v>
      </c>
      <c r="D1059" s="206" t="s">
        <v>110</v>
      </c>
      <c r="E1059" s="205" t="s">
        <v>1235</v>
      </c>
      <c r="F1059" s="200" t="s">
        <v>1236</v>
      </c>
      <c r="G1059" s="204" t="s">
        <v>196</v>
      </c>
      <c r="H1059" s="203">
        <v>5.0999999999999997E-2</v>
      </c>
      <c r="I1059" s="202"/>
      <c r="J1059" s="201">
        <f>ROUND(I1059*H1059,2)</f>
        <v>0</v>
      </c>
      <c r="K1059" s="200" t="s">
        <v>114</v>
      </c>
      <c r="L1059" s="189"/>
      <c r="M1059" s="199" t="s">
        <v>1</v>
      </c>
      <c r="N1059" s="224" t="s">
        <v>26</v>
      </c>
      <c r="O1059" s="223"/>
      <c r="P1059" s="222">
        <f>O1059*H1059</f>
        <v>0</v>
      </c>
      <c r="Q1059" s="222">
        <v>0</v>
      </c>
      <c r="R1059" s="222">
        <f>Q1059*H1059</f>
        <v>0</v>
      </c>
      <c r="S1059" s="222">
        <v>0</v>
      </c>
      <c r="T1059" s="221">
        <f>S1059*H1059</f>
        <v>0</v>
      </c>
      <c r="AR1059" s="193" t="s">
        <v>199</v>
      </c>
      <c r="AT1059" s="193" t="s">
        <v>110</v>
      </c>
      <c r="AU1059" s="193" t="s">
        <v>42</v>
      </c>
      <c r="AY1059" s="193" t="s">
        <v>108</v>
      </c>
      <c r="BE1059" s="194">
        <f>IF(N1059="základní",J1059,0)</f>
        <v>0</v>
      </c>
      <c r="BF1059" s="194">
        <f>IF(N1059="snížená",J1059,0)</f>
        <v>0</v>
      </c>
      <c r="BG1059" s="194">
        <f>IF(N1059="zákl. přenesená",J1059,0)</f>
        <v>0</v>
      </c>
      <c r="BH1059" s="194">
        <f>IF(N1059="sníž. přenesená",J1059,0)</f>
        <v>0</v>
      </c>
      <c r="BI1059" s="194">
        <f>IF(N1059="nulová",J1059,0)</f>
        <v>0</v>
      </c>
      <c r="BJ1059" s="193" t="s">
        <v>38</v>
      </c>
      <c r="BK1059" s="194">
        <f>ROUND(I1059*H1059,2)</f>
        <v>0</v>
      </c>
      <c r="BL1059" s="193" t="s">
        <v>199</v>
      </c>
      <c r="BM1059" s="193" t="s">
        <v>1237</v>
      </c>
    </row>
    <row r="1060" spans="2:65" s="208" customFormat="1" ht="29.85" customHeight="1" x14ac:dyDescent="0.3">
      <c r="B1060" s="216"/>
      <c r="D1060" s="220" t="s">
        <v>36</v>
      </c>
      <c r="E1060" s="219" t="s">
        <v>1238</v>
      </c>
      <c r="F1060" s="219" t="s">
        <v>1239</v>
      </c>
      <c r="I1060" s="218"/>
      <c r="J1060" s="217">
        <f>BK1060</f>
        <v>0</v>
      </c>
      <c r="L1060" s="216"/>
      <c r="M1060" s="215"/>
      <c r="N1060" s="213"/>
      <c r="O1060" s="213"/>
      <c r="P1060" s="214">
        <f>SUM(P1061:P1102)</f>
        <v>0</v>
      </c>
      <c r="Q1060" s="213"/>
      <c r="R1060" s="214">
        <f>SUM(R1061:R1102)</f>
        <v>4.6163062950000002</v>
      </c>
      <c r="S1060" s="213"/>
      <c r="T1060" s="212">
        <f>SUM(T1061:T1102)</f>
        <v>2.331</v>
      </c>
      <c r="AR1060" s="210" t="s">
        <v>42</v>
      </c>
      <c r="AT1060" s="211" t="s">
        <v>36</v>
      </c>
      <c r="AU1060" s="211" t="s">
        <v>38</v>
      </c>
      <c r="AY1060" s="210" t="s">
        <v>108</v>
      </c>
      <c r="BK1060" s="209">
        <f>SUM(BK1061:BK1102)</f>
        <v>0</v>
      </c>
    </row>
    <row r="1061" spans="2:65" s="188" customFormat="1" ht="31.5" customHeight="1" x14ac:dyDescent="0.3">
      <c r="B1061" s="207"/>
      <c r="C1061" s="206" t="s">
        <v>1295</v>
      </c>
      <c r="D1061" s="206" t="s">
        <v>110</v>
      </c>
      <c r="E1061" s="205" t="s">
        <v>1241</v>
      </c>
      <c r="F1061" s="200" t="s">
        <v>1242</v>
      </c>
      <c r="G1061" s="204" t="s">
        <v>113</v>
      </c>
      <c r="H1061" s="203">
        <v>129.5</v>
      </c>
      <c r="I1061" s="202"/>
      <c r="J1061" s="201">
        <f>ROUND(I1061*H1061,2)</f>
        <v>0</v>
      </c>
      <c r="K1061" s="200" t="s">
        <v>1</v>
      </c>
      <c r="L1061" s="189"/>
      <c r="M1061" s="199" t="s">
        <v>1</v>
      </c>
      <c r="N1061" s="224" t="s">
        <v>26</v>
      </c>
      <c r="O1061" s="223"/>
      <c r="P1061" s="222">
        <f>O1061*H1061</f>
        <v>0</v>
      </c>
      <c r="Q1061" s="222">
        <v>0</v>
      </c>
      <c r="R1061" s="222">
        <f>Q1061*H1061</f>
        <v>0</v>
      </c>
      <c r="S1061" s="222">
        <v>1.7999999999999999E-2</v>
      </c>
      <c r="T1061" s="221">
        <f>S1061*H1061</f>
        <v>2.331</v>
      </c>
      <c r="AR1061" s="193" t="s">
        <v>199</v>
      </c>
      <c r="AT1061" s="193" t="s">
        <v>110</v>
      </c>
      <c r="AU1061" s="193" t="s">
        <v>42</v>
      </c>
      <c r="AY1061" s="193" t="s">
        <v>108</v>
      </c>
      <c r="BE1061" s="194">
        <f>IF(N1061="základní",J1061,0)</f>
        <v>0</v>
      </c>
      <c r="BF1061" s="194">
        <f>IF(N1061="snížená",J1061,0)</f>
        <v>0</v>
      </c>
      <c r="BG1061" s="194">
        <f>IF(N1061="zákl. přenesená",J1061,0)</f>
        <v>0</v>
      </c>
      <c r="BH1061" s="194">
        <f>IF(N1061="sníž. přenesená",J1061,0)</f>
        <v>0</v>
      </c>
      <c r="BI1061" s="194">
        <f>IF(N1061="nulová",J1061,0)</f>
        <v>0</v>
      </c>
      <c r="BJ1061" s="193" t="s">
        <v>38</v>
      </c>
      <c r="BK1061" s="194">
        <f>ROUND(I1061*H1061,2)</f>
        <v>0</v>
      </c>
      <c r="BL1061" s="193" t="s">
        <v>199</v>
      </c>
      <c r="BM1061" s="193" t="s">
        <v>1243</v>
      </c>
    </row>
    <row r="1062" spans="2:65" s="257" customFormat="1" x14ac:dyDescent="0.3">
      <c r="B1062" s="262"/>
      <c r="D1062" s="236" t="s">
        <v>117</v>
      </c>
      <c r="E1062" s="258" t="s">
        <v>1</v>
      </c>
      <c r="F1062" s="264" t="s">
        <v>665</v>
      </c>
      <c r="H1062" s="258" t="s">
        <v>1</v>
      </c>
      <c r="I1062" s="263"/>
      <c r="L1062" s="262"/>
      <c r="M1062" s="261"/>
      <c r="N1062" s="260"/>
      <c r="O1062" s="260"/>
      <c r="P1062" s="260"/>
      <c r="Q1062" s="260"/>
      <c r="R1062" s="260"/>
      <c r="S1062" s="260"/>
      <c r="T1062" s="259"/>
      <c r="AT1062" s="258" t="s">
        <v>117</v>
      </c>
      <c r="AU1062" s="258" t="s">
        <v>42</v>
      </c>
      <c r="AV1062" s="257" t="s">
        <v>38</v>
      </c>
      <c r="AW1062" s="257" t="s">
        <v>19</v>
      </c>
      <c r="AX1062" s="257" t="s">
        <v>37</v>
      </c>
      <c r="AY1062" s="258" t="s">
        <v>108</v>
      </c>
    </row>
    <row r="1063" spans="2:65" s="227" customFormat="1" x14ac:dyDescent="0.3">
      <c r="B1063" s="232"/>
      <c r="D1063" s="236" t="s">
        <v>117</v>
      </c>
      <c r="E1063" s="228" t="s">
        <v>1</v>
      </c>
      <c r="F1063" s="235" t="s">
        <v>1244</v>
      </c>
      <c r="H1063" s="234">
        <v>122.3</v>
      </c>
      <c r="I1063" s="233"/>
      <c r="L1063" s="232"/>
      <c r="M1063" s="231"/>
      <c r="N1063" s="230"/>
      <c r="O1063" s="230"/>
      <c r="P1063" s="230"/>
      <c r="Q1063" s="230"/>
      <c r="R1063" s="230"/>
      <c r="S1063" s="230"/>
      <c r="T1063" s="229"/>
      <c r="AT1063" s="228" t="s">
        <v>117</v>
      </c>
      <c r="AU1063" s="228" t="s">
        <v>42</v>
      </c>
      <c r="AV1063" s="227" t="s">
        <v>42</v>
      </c>
      <c r="AW1063" s="227" t="s">
        <v>19</v>
      </c>
      <c r="AX1063" s="227" t="s">
        <v>37</v>
      </c>
      <c r="AY1063" s="228" t="s">
        <v>108</v>
      </c>
    </row>
    <row r="1064" spans="2:65" s="227" customFormat="1" x14ac:dyDescent="0.3">
      <c r="B1064" s="232"/>
      <c r="D1064" s="240" t="s">
        <v>117</v>
      </c>
      <c r="E1064" s="239" t="s">
        <v>1</v>
      </c>
      <c r="F1064" s="238" t="s">
        <v>1245</v>
      </c>
      <c r="H1064" s="237">
        <v>7.2</v>
      </c>
      <c r="I1064" s="233"/>
      <c r="L1064" s="232"/>
      <c r="M1064" s="231"/>
      <c r="N1064" s="230"/>
      <c r="O1064" s="230"/>
      <c r="P1064" s="230"/>
      <c r="Q1064" s="230"/>
      <c r="R1064" s="230"/>
      <c r="S1064" s="230"/>
      <c r="T1064" s="229"/>
      <c r="AT1064" s="228" t="s">
        <v>117</v>
      </c>
      <c r="AU1064" s="228" t="s">
        <v>42</v>
      </c>
      <c r="AV1064" s="227" t="s">
        <v>42</v>
      </c>
      <c r="AW1064" s="227" t="s">
        <v>19</v>
      </c>
      <c r="AX1064" s="227" t="s">
        <v>37</v>
      </c>
      <c r="AY1064" s="228" t="s">
        <v>108</v>
      </c>
    </row>
    <row r="1065" spans="2:65" s="188" customFormat="1" ht="22.5" customHeight="1" x14ac:dyDescent="0.3">
      <c r="B1065" s="207"/>
      <c r="C1065" s="206" t="s">
        <v>1300</v>
      </c>
      <c r="D1065" s="206" t="s">
        <v>110</v>
      </c>
      <c r="E1065" s="205" t="s">
        <v>1247</v>
      </c>
      <c r="F1065" s="200" t="s">
        <v>1248</v>
      </c>
      <c r="G1065" s="204" t="s">
        <v>113</v>
      </c>
      <c r="H1065" s="203">
        <v>7.8179999999999996</v>
      </c>
      <c r="I1065" s="202"/>
      <c r="J1065" s="201">
        <f>ROUND(I1065*H1065,2)</f>
        <v>0</v>
      </c>
      <c r="K1065" s="200" t="s">
        <v>114</v>
      </c>
      <c r="L1065" s="189"/>
      <c r="M1065" s="199" t="s">
        <v>1</v>
      </c>
      <c r="N1065" s="224" t="s">
        <v>26</v>
      </c>
      <c r="O1065" s="223"/>
      <c r="P1065" s="222">
        <f>O1065*H1065</f>
        <v>0</v>
      </c>
      <c r="Q1065" s="222">
        <v>0</v>
      </c>
      <c r="R1065" s="222">
        <f>Q1065*H1065</f>
        <v>0</v>
      </c>
      <c r="S1065" s="222">
        <v>0</v>
      </c>
      <c r="T1065" s="221">
        <f>S1065*H1065</f>
        <v>0</v>
      </c>
      <c r="AR1065" s="193" t="s">
        <v>199</v>
      </c>
      <c r="AT1065" s="193" t="s">
        <v>110</v>
      </c>
      <c r="AU1065" s="193" t="s">
        <v>42</v>
      </c>
      <c r="AY1065" s="193" t="s">
        <v>108</v>
      </c>
      <c r="BE1065" s="194">
        <f>IF(N1065="základní",J1065,0)</f>
        <v>0</v>
      </c>
      <c r="BF1065" s="194">
        <f>IF(N1065="snížená",J1065,0)</f>
        <v>0</v>
      </c>
      <c r="BG1065" s="194">
        <f>IF(N1065="zákl. přenesená",J1065,0)</f>
        <v>0</v>
      </c>
      <c r="BH1065" s="194">
        <f>IF(N1065="sníž. přenesená",J1065,0)</f>
        <v>0</v>
      </c>
      <c r="BI1065" s="194">
        <f>IF(N1065="nulová",J1065,0)</f>
        <v>0</v>
      </c>
      <c r="BJ1065" s="193" t="s">
        <v>38</v>
      </c>
      <c r="BK1065" s="194">
        <f>ROUND(I1065*H1065,2)</f>
        <v>0</v>
      </c>
      <c r="BL1065" s="193" t="s">
        <v>199</v>
      </c>
      <c r="BM1065" s="193" t="s">
        <v>1249</v>
      </c>
    </row>
    <row r="1066" spans="2:65" s="257" customFormat="1" x14ac:dyDescent="0.3">
      <c r="B1066" s="262"/>
      <c r="D1066" s="236" t="s">
        <v>117</v>
      </c>
      <c r="E1066" s="258" t="s">
        <v>1</v>
      </c>
      <c r="F1066" s="264" t="s">
        <v>843</v>
      </c>
      <c r="H1066" s="258" t="s">
        <v>1</v>
      </c>
      <c r="I1066" s="263"/>
      <c r="L1066" s="262"/>
      <c r="M1066" s="261"/>
      <c r="N1066" s="260"/>
      <c r="O1066" s="260"/>
      <c r="P1066" s="260"/>
      <c r="Q1066" s="260"/>
      <c r="R1066" s="260"/>
      <c r="S1066" s="260"/>
      <c r="T1066" s="259"/>
      <c r="AT1066" s="258" t="s">
        <v>117</v>
      </c>
      <c r="AU1066" s="258" t="s">
        <v>42</v>
      </c>
      <c r="AV1066" s="257" t="s">
        <v>38</v>
      </c>
      <c r="AW1066" s="257" t="s">
        <v>19</v>
      </c>
      <c r="AX1066" s="257" t="s">
        <v>37</v>
      </c>
      <c r="AY1066" s="258" t="s">
        <v>108</v>
      </c>
    </row>
    <row r="1067" spans="2:65" s="227" customFormat="1" x14ac:dyDescent="0.3">
      <c r="B1067" s="232"/>
      <c r="D1067" s="236" t="s">
        <v>117</v>
      </c>
      <c r="E1067" s="228" t="s">
        <v>1</v>
      </c>
      <c r="F1067" s="235" t="s">
        <v>844</v>
      </c>
      <c r="H1067" s="234">
        <v>1.8</v>
      </c>
      <c r="I1067" s="233"/>
      <c r="L1067" s="232"/>
      <c r="M1067" s="231"/>
      <c r="N1067" s="230"/>
      <c r="O1067" s="230"/>
      <c r="P1067" s="230"/>
      <c r="Q1067" s="230"/>
      <c r="R1067" s="230"/>
      <c r="S1067" s="230"/>
      <c r="T1067" s="229"/>
      <c r="AT1067" s="228" t="s">
        <v>117</v>
      </c>
      <c r="AU1067" s="228" t="s">
        <v>42</v>
      </c>
      <c r="AV1067" s="227" t="s">
        <v>42</v>
      </c>
      <c r="AW1067" s="227" t="s">
        <v>19</v>
      </c>
      <c r="AX1067" s="227" t="s">
        <v>37</v>
      </c>
      <c r="AY1067" s="228" t="s">
        <v>108</v>
      </c>
    </row>
    <row r="1068" spans="2:65" s="227" customFormat="1" x14ac:dyDescent="0.3">
      <c r="B1068" s="232"/>
      <c r="D1068" s="236" t="s">
        <v>117</v>
      </c>
      <c r="E1068" s="228" t="s">
        <v>1</v>
      </c>
      <c r="F1068" s="235" t="s">
        <v>845</v>
      </c>
      <c r="H1068" s="234">
        <v>1.8</v>
      </c>
      <c r="I1068" s="233"/>
      <c r="L1068" s="232"/>
      <c r="M1068" s="231"/>
      <c r="N1068" s="230"/>
      <c r="O1068" s="230"/>
      <c r="P1068" s="230"/>
      <c r="Q1068" s="230"/>
      <c r="R1068" s="230"/>
      <c r="S1068" s="230"/>
      <c r="T1068" s="229"/>
      <c r="AT1068" s="228" t="s">
        <v>117</v>
      </c>
      <c r="AU1068" s="228" t="s">
        <v>42</v>
      </c>
      <c r="AV1068" s="227" t="s">
        <v>42</v>
      </c>
      <c r="AW1068" s="227" t="s">
        <v>19</v>
      </c>
      <c r="AX1068" s="227" t="s">
        <v>37</v>
      </c>
      <c r="AY1068" s="228" t="s">
        <v>108</v>
      </c>
    </row>
    <row r="1069" spans="2:65" s="227" customFormat="1" x14ac:dyDescent="0.3">
      <c r="B1069" s="232"/>
      <c r="D1069" s="240" t="s">
        <v>117</v>
      </c>
      <c r="E1069" s="239" t="s">
        <v>1</v>
      </c>
      <c r="F1069" s="238" t="s">
        <v>1128</v>
      </c>
      <c r="H1069" s="237">
        <v>4.218</v>
      </c>
      <c r="I1069" s="233"/>
      <c r="L1069" s="232"/>
      <c r="M1069" s="231"/>
      <c r="N1069" s="230"/>
      <c r="O1069" s="230"/>
      <c r="P1069" s="230"/>
      <c r="Q1069" s="230"/>
      <c r="R1069" s="230"/>
      <c r="S1069" s="230"/>
      <c r="T1069" s="229"/>
      <c r="AT1069" s="228" t="s">
        <v>117</v>
      </c>
      <c r="AU1069" s="228" t="s">
        <v>42</v>
      </c>
      <c r="AV1069" s="227" t="s">
        <v>42</v>
      </c>
      <c r="AW1069" s="227" t="s">
        <v>19</v>
      </c>
      <c r="AX1069" s="227" t="s">
        <v>37</v>
      </c>
      <c r="AY1069" s="228" t="s">
        <v>108</v>
      </c>
    </row>
    <row r="1070" spans="2:65" s="188" customFormat="1" ht="22.5" customHeight="1" x14ac:dyDescent="0.3">
      <c r="B1070" s="207"/>
      <c r="C1070" s="252" t="s">
        <v>1306</v>
      </c>
      <c r="D1070" s="252" t="s">
        <v>213</v>
      </c>
      <c r="E1070" s="251" t="s">
        <v>419</v>
      </c>
      <c r="F1070" s="246" t="s">
        <v>420</v>
      </c>
      <c r="G1070" s="250" t="s">
        <v>113</v>
      </c>
      <c r="H1070" s="249">
        <v>7.9740000000000002</v>
      </c>
      <c r="I1070" s="248"/>
      <c r="J1070" s="247">
        <f>ROUND(I1070*H1070,2)</f>
        <v>0</v>
      </c>
      <c r="K1070" s="246" t="s">
        <v>1</v>
      </c>
      <c r="L1070" s="245"/>
      <c r="M1070" s="244" t="s">
        <v>1</v>
      </c>
      <c r="N1070" s="243" t="s">
        <v>26</v>
      </c>
      <c r="O1070" s="223"/>
      <c r="P1070" s="222">
        <f>O1070*H1070</f>
        <v>0</v>
      </c>
      <c r="Q1070" s="222">
        <v>1.8E-3</v>
      </c>
      <c r="R1070" s="222">
        <f>Q1070*H1070</f>
        <v>1.43532E-2</v>
      </c>
      <c r="S1070" s="222">
        <v>0</v>
      </c>
      <c r="T1070" s="221">
        <f>S1070*H1070</f>
        <v>0</v>
      </c>
      <c r="AR1070" s="193" t="s">
        <v>158</v>
      </c>
      <c r="AT1070" s="193" t="s">
        <v>213</v>
      </c>
      <c r="AU1070" s="193" t="s">
        <v>42</v>
      </c>
      <c r="AY1070" s="193" t="s">
        <v>108</v>
      </c>
      <c r="BE1070" s="194">
        <f>IF(N1070="základní",J1070,0)</f>
        <v>0</v>
      </c>
      <c r="BF1070" s="194">
        <f>IF(N1070="snížená",J1070,0)</f>
        <v>0</v>
      </c>
      <c r="BG1070" s="194">
        <f>IF(N1070="zákl. přenesená",J1070,0)</f>
        <v>0</v>
      </c>
      <c r="BH1070" s="194">
        <f>IF(N1070="sníž. přenesená",J1070,0)</f>
        <v>0</v>
      </c>
      <c r="BI1070" s="194">
        <f>IF(N1070="nulová",J1070,0)</f>
        <v>0</v>
      </c>
      <c r="BJ1070" s="193" t="s">
        <v>38</v>
      </c>
      <c r="BK1070" s="194">
        <f>ROUND(I1070*H1070,2)</f>
        <v>0</v>
      </c>
      <c r="BL1070" s="193" t="s">
        <v>115</v>
      </c>
      <c r="BM1070" s="193" t="s">
        <v>1251</v>
      </c>
    </row>
    <row r="1071" spans="2:65" s="227" customFormat="1" x14ac:dyDescent="0.3">
      <c r="B1071" s="232"/>
      <c r="D1071" s="240" t="s">
        <v>117</v>
      </c>
      <c r="F1071" s="238" t="s">
        <v>1252</v>
      </c>
      <c r="H1071" s="237">
        <v>7.9740000000000002</v>
      </c>
      <c r="I1071" s="233"/>
      <c r="L1071" s="232"/>
      <c r="M1071" s="231"/>
      <c r="N1071" s="230"/>
      <c r="O1071" s="230"/>
      <c r="P1071" s="230"/>
      <c r="Q1071" s="230"/>
      <c r="R1071" s="230"/>
      <c r="S1071" s="230"/>
      <c r="T1071" s="229"/>
      <c r="AT1071" s="228" t="s">
        <v>117</v>
      </c>
      <c r="AU1071" s="228" t="s">
        <v>42</v>
      </c>
      <c r="AV1071" s="227" t="s">
        <v>42</v>
      </c>
      <c r="AW1071" s="227" t="s">
        <v>2</v>
      </c>
      <c r="AX1071" s="227" t="s">
        <v>38</v>
      </c>
      <c r="AY1071" s="228" t="s">
        <v>108</v>
      </c>
    </row>
    <row r="1072" spans="2:65" s="188" customFormat="1" ht="22.5" customHeight="1" x14ac:dyDescent="0.3">
      <c r="B1072" s="207"/>
      <c r="C1072" s="206" t="s">
        <v>1311</v>
      </c>
      <c r="D1072" s="206" t="s">
        <v>110</v>
      </c>
      <c r="E1072" s="205" t="s">
        <v>1254</v>
      </c>
      <c r="F1072" s="200" t="s">
        <v>1255</v>
      </c>
      <c r="G1072" s="204" t="s">
        <v>113</v>
      </c>
      <c r="H1072" s="203">
        <v>441.4</v>
      </c>
      <c r="I1072" s="202"/>
      <c r="J1072" s="201">
        <f>ROUND(I1072*H1072,2)</f>
        <v>0</v>
      </c>
      <c r="K1072" s="200" t="s">
        <v>114</v>
      </c>
      <c r="L1072" s="189"/>
      <c r="M1072" s="199" t="s">
        <v>1</v>
      </c>
      <c r="N1072" s="224" t="s">
        <v>26</v>
      </c>
      <c r="O1072" s="223"/>
      <c r="P1072" s="222">
        <f>O1072*H1072</f>
        <v>0</v>
      </c>
      <c r="Q1072" s="222">
        <v>0</v>
      </c>
      <c r="R1072" s="222">
        <f>Q1072*H1072</f>
        <v>0</v>
      </c>
      <c r="S1072" s="222">
        <v>0</v>
      </c>
      <c r="T1072" s="221">
        <f>S1072*H1072</f>
        <v>0</v>
      </c>
      <c r="AR1072" s="193" t="s">
        <v>199</v>
      </c>
      <c r="AT1072" s="193" t="s">
        <v>110</v>
      </c>
      <c r="AU1072" s="193" t="s">
        <v>42</v>
      </c>
      <c r="AY1072" s="193" t="s">
        <v>108</v>
      </c>
      <c r="BE1072" s="194">
        <f>IF(N1072="základní",J1072,0)</f>
        <v>0</v>
      </c>
      <c r="BF1072" s="194">
        <f>IF(N1072="snížená",J1072,0)</f>
        <v>0</v>
      </c>
      <c r="BG1072" s="194">
        <f>IF(N1072="zákl. přenesená",J1072,0)</f>
        <v>0</v>
      </c>
      <c r="BH1072" s="194">
        <f>IF(N1072="sníž. přenesená",J1072,0)</f>
        <v>0</v>
      </c>
      <c r="BI1072" s="194">
        <f>IF(N1072="nulová",J1072,0)</f>
        <v>0</v>
      </c>
      <c r="BJ1072" s="193" t="s">
        <v>38</v>
      </c>
      <c r="BK1072" s="194">
        <f>ROUND(I1072*H1072,2)</f>
        <v>0</v>
      </c>
      <c r="BL1072" s="193" t="s">
        <v>199</v>
      </c>
      <c r="BM1072" s="193" t="s">
        <v>1256</v>
      </c>
    </row>
    <row r="1073" spans="2:65" s="227" customFormat="1" x14ac:dyDescent="0.3">
      <c r="B1073" s="232"/>
      <c r="D1073" s="240" t="s">
        <v>117</v>
      </c>
      <c r="E1073" s="239" t="s">
        <v>1</v>
      </c>
      <c r="F1073" s="238" t="s">
        <v>946</v>
      </c>
      <c r="H1073" s="237">
        <v>441.4</v>
      </c>
      <c r="I1073" s="233"/>
      <c r="L1073" s="232"/>
      <c r="M1073" s="231"/>
      <c r="N1073" s="230"/>
      <c r="O1073" s="230"/>
      <c r="P1073" s="230"/>
      <c r="Q1073" s="230"/>
      <c r="R1073" s="230"/>
      <c r="S1073" s="230"/>
      <c r="T1073" s="229"/>
      <c r="AT1073" s="228" t="s">
        <v>117</v>
      </c>
      <c r="AU1073" s="228" t="s">
        <v>42</v>
      </c>
      <c r="AV1073" s="227" t="s">
        <v>42</v>
      </c>
      <c r="AW1073" s="227" t="s">
        <v>19</v>
      </c>
      <c r="AX1073" s="227" t="s">
        <v>37</v>
      </c>
      <c r="AY1073" s="228" t="s">
        <v>108</v>
      </c>
    </row>
    <row r="1074" spans="2:65" s="188" customFormat="1" ht="22.5" customHeight="1" x14ac:dyDescent="0.3">
      <c r="B1074" s="207"/>
      <c r="C1074" s="252" t="s">
        <v>1315</v>
      </c>
      <c r="D1074" s="252" t="s">
        <v>213</v>
      </c>
      <c r="E1074" s="251" t="s">
        <v>1258</v>
      </c>
      <c r="F1074" s="246" t="s">
        <v>1259</v>
      </c>
      <c r="G1074" s="250" t="s">
        <v>113</v>
      </c>
      <c r="H1074" s="249">
        <v>900.45600000000002</v>
      </c>
      <c r="I1074" s="248"/>
      <c r="J1074" s="247">
        <f>ROUND(I1074*H1074,2)</f>
        <v>0</v>
      </c>
      <c r="K1074" s="246" t="s">
        <v>114</v>
      </c>
      <c r="L1074" s="245"/>
      <c r="M1074" s="244" t="s">
        <v>1</v>
      </c>
      <c r="N1074" s="243" t="s">
        <v>26</v>
      </c>
      <c r="O1074" s="223"/>
      <c r="P1074" s="222">
        <f>O1074*H1074</f>
        <v>0</v>
      </c>
      <c r="Q1074" s="222">
        <v>4.0000000000000001E-3</v>
      </c>
      <c r="R1074" s="222">
        <f>Q1074*H1074</f>
        <v>3.6018240000000001</v>
      </c>
      <c r="S1074" s="222">
        <v>0</v>
      </c>
      <c r="T1074" s="221">
        <f>S1074*H1074</f>
        <v>0</v>
      </c>
      <c r="AR1074" s="193" t="s">
        <v>286</v>
      </c>
      <c r="AT1074" s="193" t="s">
        <v>213</v>
      </c>
      <c r="AU1074" s="193" t="s">
        <v>42</v>
      </c>
      <c r="AY1074" s="193" t="s">
        <v>108</v>
      </c>
      <c r="BE1074" s="194">
        <f>IF(N1074="základní",J1074,0)</f>
        <v>0</v>
      </c>
      <c r="BF1074" s="194">
        <f>IF(N1074="snížená",J1074,0)</f>
        <v>0</v>
      </c>
      <c r="BG1074" s="194">
        <f>IF(N1074="zákl. přenesená",J1074,0)</f>
        <v>0</v>
      </c>
      <c r="BH1074" s="194">
        <f>IF(N1074="sníž. přenesená",J1074,0)</f>
        <v>0</v>
      </c>
      <c r="BI1074" s="194">
        <f>IF(N1074="nulová",J1074,0)</f>
        <v>0</v>
      </c>
      <c r="BJ1074" s="193" t="s">
        <v>38</v>
      </c>
      <c r="BK1074" s="194">
        <f>ROUND(I1074*H1074,2)</f>
        <v>0</v>
      </c>
      <c r="BL1074" s="193" t="s">
        <v>199</v>
      </c>
      <c r="BM1074" s="193" t="s">
        <v>1260</v>
      </c>
    </row>
    <row r="1075" spans="2:65" s="188" customFormat="1" ht="27" x14ac:dyDescent="0.3">
      <c r="B1075" s="189"/>
      <c r="D1075" s="236" t="s">
        <v>315</v>
      </c>
      <c r="F1075" s="256" t="s">
        <v>1261</v>
      </c>
      <c r="I1075" s="255"/>
      <c r="L1075" s="189"/>
      <c r="M1075" s="254"/>
      <c r="N1075" s="223"/>
      <c r="O1075" s="223"/>
      <c r="P1075" s="223"/>
      <c r="Q1075" s="223"/>
      <c r="R1075" s="223"/>
      <c r="S1075" s="223"/>
      <c r="T1075" s="253"/>
      <c r="AT1075" s="193" t="s">
        <v>315</v>
      </c>
      <c r="AU1075" s="193" t="s">
        <v>42</v>
      </c>
    </row>
    <row r="1076" spans="2:65" s="227" customFormat="1" x14ac:dyDescent="0.3">
      <c r="B1076" s="232"/>
      <c r="D1076" s="240" t="s">
        <v>117</v>
      </c>
      <c r="F1076" s="238" t="s">
        <v>1262</v>
      </c>
      <c r="H1076" s="237">
        <v>900.45600000000002</v>
      </c>
      <c r="I1076" s="233"/>
      <c r="L1076" s="232"/>
      <c r="M1076" s="231"/>
      <c r="N1076" s="230"/>
      <c r="O1076" s="230"/>
      <c r="P1076" s="230"/>
      <c r="Q1076" s="230"/>
      <c r="R1076" s="230"/>
      <c r="S1076" s="230"/>
      <c r="T1076" s="229"/>
      <c r="AT1076" s="228" t="s">
        <v>117</v>
      </c>
      <c r="AU1076" s="228" t="s">
        <v>42</v>
      </c>
      <c r="AV1076" s="227" t="s">
        <v>42</v>
      </c>
      <c r="AW1076" s="227" t="s">
        <v>2</v>
      </c>
      <c r="AX1076" s="227" t="s">
        <v>38</v>
      </c>
      <c r="AY1076" s="228" t="s">
        <v>108</v>
      </c>
    </row>
    <row r="1077" spans="2:65" s="188" customFormat="1" ht="22.5" customHeight="1" x14ac:dyDescent="0.3">
      <c r="B1077" s="207"/>
      <c r="C1077" s="206" t="s">
        <v>1321</v>
      </c>
      <c r="D1077" s="206" t="s">
        <v>110</v>
      </c>
      <c r="E1077" s="205" t="s">
        <v>1264</v>
      </c>
      <c r="F1077" s="200" t="s">
        <v>1265</v>
      </c>
      <c r="G1077" s="204" t="s">
        <v>113</v>
      </c>
      <c r="H1077" s="203">
        <v>8.84</v>
      </c>
      <c r="I1077" s="202"/>
      <c r="J1077" s="201">
        <f>ROUND(I1077*H1077,2)</f>
        <v>0</v>
      </c>
      <c r="K1077" s="200" t="s">
        <v>114</v>
      </c>
      <c r="L1077" s="189"/>
      <c r="M1077" s="199" t="s">
        <v>1</v>
      </c>
      <c r="N1077" s="224" t="s">
        <v>26</v>
      </c>
      <c r="O1077" s="223"/>
      <c r="P1077" s="222">
        <f>O1077*H1077</f>
        <v>0</v>
      </c>
      <c r="Q1077" s="222">
        <v>6.0000000000000001E-3</v>
      </c>
      <c r="R1077" s="222">
        <f>Q1077*H1077</f>
        <v>5.3039999999999997E-2</v>
      </c>
      <c r="S1077" s="222">
        <v>0</v>
      </c>
      <c r="T1077" s="221">
        <f>S1077*H1077</f>
        <v>0</v>
      </c>
      <c r="AR1077" s="193" t="s">
        <v>199</v>
      </c>
      <c r="AT1077" s="193" t="s">
        <v>110</v>
      </c>
      <c r="AU1077" s="193" t="s">
        <v>42</v>
      </c>
      <c r="AY1077" s="193" t="s">
        <v>108</v>
      </c>
      <c r="BE1077" s="194">
        <f>IF(N1077="základní",J1077,0)</f>
        <v>0</v>
      </c>
      <c r="BF1077" s="194">
        <f>IF(N1077="snížená",J1077,0)</f>
        <v>0</v>
      </c>
      <c r="BG1077" s="194">
        <f>IF(N1077="zákl. přenesená",J1077,0)</f>
        <v>0</v>
      </c>
      <c r="BH1077" s="194">
        <f>IF(N1077="sníž. přenesená",J1077,0)</f>
        <v>0</v>
      </c>
      <c r="BI1077" s="194">
        <f>IF(N1077="nulová",J1077,0)</f>
        <v>0</v>
      </c>
      <c r="BJ1077" s="193" t="s">
        <v>38</v>
      </c>
      <c r="BK1077" s="194">
        <f>ROUND(I1077*H1077,2)</f>
        <v>0</v>
      </c>
      <c r="BL1077" s="193" t="s">
        <v>199</v>
      </c>
      <c r="BM1077" s="193" t="s">
        <v>1266</v>
      </c>
    </row>
    <row r="1078" spans="2:65" s="227" customFormat="1" x14ac:dyDescent="0.3">
      <c r="B1078" s="232"/>
      <c r="D1078" s="240" t="s">
        <v>117</v>
      </c>
      <c r="E1078" s="239" t="s">
        <v>1</v>
      </c>
      <c r="F1078" s="238" t="s">
        <v>1127</v>
      </c>
      <c r="H1078" s="237">
        <v>8.84</v>
      </c>
      <c r="I1078" s="233"/>
      <c r="L1078" s="232"/>
      <c r="M1078" s="231"/>
      <c r="N1078" s="230"/>
      <c r="O1078" s="230"/>
      <c r="P1078" s="230"/>
      <c r="Q1078" s="230"/>
      <c r="R1078" s="230"/>
      <c r="S1078" s="230"/>
      <c r="T1078" s="229"/>
      <c r="AT1078" s="228" t="s">
        <v>117</v>
      </c>
      <c r="AU1078" s="228" t="s">
        <v>42</v>
      </c>
      <c r="AV1078" s="227" t="s">
        <v>42</v>
      </c>
      <c r="AW1078" s="227" t="s">
        <v>19</v>
      </c>
      <c r="AX1078" s="227" t="s">
        <v>37</v>
      </c>
      <c r="AY1078" s="228" t="s">
        <v>108</v>
      </c>
    </row>
    <row r="1079" spans="2:65" s="188" customFormat="1" ht="31.5" customHeight="1" x14ac:dyDescent="0.3">
      <c r="B1079" s="207"/>
      <c r="C1079" s="252" t="s">
        <v>1328</v>
      </c>
      <c r="D1079" s="252" t="s">
        <v>213</v>
      </c>
      <c r="E1079" s="251" t="s">
        <v>707</v>
      </c>
      <c r="F1079" s="246" t="s">
        <v>708</v>
      </c>
      <c r="G1079" s="250" t="s">
        <v>113</v>
      </c>
      <c r="H1079" s="249">
        <v>9.4589999999999996</v>
      </c>
      <c r="I1079" s="248"/>
      <c r="J1079" s="247">
        <f>ROUND(I1079*H1079,2)</f>
        <v>0</v>
      </c>
      <c r="K1079" s="246" t="s">
        <v>114</v>
      </c>
      <c r="L1079" s="245"/>
      <c r="M1079" s="244" t="s">
        <v>1</v>
      </c>
      <c r="N1079" s="243" t="s">
        <v>26</v>
      </c>
      <c r="O1079" s="223"/>
      <c r="P1079" s="222">
        <f>O1079*H1079</f>
        <v>0</v>
      </c>
      <c r="Q1079" s="222">
        <v>3.0000000000000001E-3</v>
      </c>
      <c r="R1079" s="222">
        <f>Q1079*H1079</f>
        <v>2.8376999999999999E-2</v>
      </c>
      <c r="S1079" s="222">
        <v>0</v>
      </c>
      <c r="T1079" s="221">
        <f>S1079*H1079</f>
        <v>0</v>
      </c>
      <c r="AR1079" s="193" t="s">
        <v>286</v>
      </c>
      <c r="AT1079" s="193" t="s">
        <v>213</v>
      </c>
      <c r="AU1079" s="193" t="s">
        <v>42</v>
      </c>
      <c r="AY1079" s="193" t="s">
        <v>108</v>
      </c>
      <c r="BE1079" s="194">
        <f>IF(N1079="základní",J1079,0)</f>
        <v>0</v>
      </c>
      <c r="BF1079" s="194">
        <f>IF(N1079="snížená",J1079,0)</f>
        <v>0</v>
      </c>
      <c r="BG1079" s="194">
        <f>IF(N1079="zákl. přenesená",J1079,0)</f>
        <v>0</v>
      </c>
      <c r="BH1079" s="194">
        <f>IF(N1079="sníž. přenesená",J1079,0)</f>
        <v>0</v>
      </c>
      <c r="BI1079" s="194">
        <f>IF(N1079="nulová",J1079,0)</f>
        <v>0</v>
      </c>
      <c r="BJ1079" s="193" t="s">
        <v>38</v>
      </c>
      <c r="BK1079" s="194">
        <f>ROUND(I1079*H1079,2)</f>
        <v>0</v>
      </c>
      <c r="BL1079" s="193" t="s">
        <v>199</v>
      </c>
      <c r="BM1079" s="193" t="s">
        <v>1268</v>
      </c>
    </row>
    <row r="1080" spans="2:65" s="188" customFormat="1" ht="27" x14ac:dyDescent="0.3">
      <c r="B1080" s="189"/>
      <c r="D1080" s="236" t="s">
        <v>315</v>
      </c>
      <c r="F1080" s="256" t="s">
        <v>645</v>
      </c>
      <c r="I1080" s="255"/>
      <c r="L1080" s="189"/>
      <c r="M1080" s="254"/>
      <c r="N1080" s="223"/>
      <c r="O1080" s="223"/>
      <c r="P1080" s="223"/>
      <c r="Q1080" s="223"/>
      <c r="R1080" s="223"/>
      <c r="S1080" s="223"/>
      <c r="T1080" s="253"/>
      <c r="AT1080" s="193" t="s">
        <v>315</v>
      </c>
      <c r="AU1080" s="193" t="s">
        <v>42</v>
      </c>
    </row>
    <row r="1081" spans="2:65" s="227" customFormat="1" x14ac:dyDescent="0.3">
      <c r="B1081" s="232"/>
      <c r="D1081" s="240" t="s">
        <v>117</v>
      </c>
      <c r="F1081" s="238" t="s">
        <v>1269</v>
      </c>
      <c r="H1081" s="237">
        <v>9.4589999999999996</v>
      </c>
      <c r="I1081" s="233"/>
      <c r="L1081" s="232"/>
      <c r="M1081" s="231"/>
      <c r="N1081" s="230"/>
      <c r="O1081" s="230"/>
      <c r="P1081" s="230"/>
      <c r="Q1081" s="230"/>
      <c r="R1081" s="230"/>
      <c r="S1081" s="230"/>
      <c r="T1081" s="229"/>
      <c r="AT1081" s="228" t="s">
        <v>117</v>
      </c>
      <c r="AU1081" s="228" t="s">
        <v>42</v>
      </c>
      <c r="AV1081" s="227" t="s">
        <v>42</v>
      </c>
      <c r="AW1081" s="227" t="s">
        <v>2</v>
      </c>
      <c r="AX1081" s="227" t="s">
        <v>38</v>
      </c>
      <c r="AY1081" s="228" t="s">
        <v>108</v>
      </c>
    </row>
    <row r="1082" spans="2:65" s="188" customFormat="1" ht="22.5" customHeight="1" x14ac:dyDescent="0.3">
      <c r="B1082" s="207"/>
      <c r="C1082" s="206" t="s">
        <v>1334</v>
      </c>
      <c r="D1082" s="206" t="s">
        <v>110</v>
      </c>
      <c r="E1082" s="205" t="s">
        <v>1271</v>
      </c>
      <c r="F1082" s="200" t="s">
        <v>1272</v>
      </c>
      <c r="G1082" s="204" t="s">
        <v>113</v>
      </c>
      <c r="H1082" s="203">
        <v>280.83600000000001</v>
      </c>
      <c r="I1082" s="202"/>
      <c r="J1082" s="201">
        <f>ROUND(I1082*H1082,2)</f>
        <v>0</v>
      </c>
      <c r="K1082" s="200" t="s">
        <v>114</v>
      </c>
      <c r="L1082" s="189"/>
      <c r="M1082" s="199" t="s">
        <v>1</v>
      </c>
      <c r="N1082" s="224" t="s">
        <v>26</v>
      </c>
      <c r="O1082" s="223"/>
      <c r="P1082" s="222">
        <f>O1082*H1082</f>
        <v>0</v>
      </c>
      <c r="Q1082" s="222">
        <v>0</v>
      </c>
      <c r="R1082" s="222">
        <f>Q1082*H1082</f>
        <v>0</v>
      </c>
      <c r="S1082" s="222">
        <v>0</v>
      </c>
      <c r="T1082" s="221">
        <f>S1082*H1082</f>
        <v>0</v>
      </c>
      <c r="AR1082" s="193" t="s">
        <v>199</v>
      </c>
      <c r="AT1082" s="193" t="s">
        <v>110</v>
      </c>
      <c r="AU1082" s="193" t="s">
        <v>42</v>
      </c>
      <c r="AY1082" s="193" t="s">
        <v>108</v>
      </c>
      <c r="BE1082" s="194">
        <f>IF(N1082="základní",J1082,0)</f>
        <v>0</v>
      </c>
      <c r="BF1082" s="194">
        <f>IF(N1082="snížená",J1082,0)</f>
        <v>0</v>
      </c>
      <c r="BG1082" s="194">
        <f>IF(N1082="zákl. přenesená",J1082,0)</f>
        <v>0</v>
      </c>
      <c r="BH1082" s="194">
        <f>IF(N1082="sníž. přenesená",J1082,0)</f>
        <v>0</v>
      </c>
      <c r="BI1082" s="194">
        <f>IF(N1082="nulová",J1082,0)</f>
        <v>0</v>
      </c>
      <c r="BJ1082" s="193" t="s">
        <v>38</v>
      </c>
      <c r="BK1082" s="194">
        <f>ROUND(I1082*H1082,2)</f>
        <v>0</v>
      </c>
      <c r="BL1082" s="193" t="s">
        <v>199</v>
      </c>
      <c r="BM1082" s="193" t="s">
        <v>1273</v>
      </c>
    </row>
    <row r="1083" spans="2:65" s="257" customFormat="1" x14ac:dyDescent="0.3">
      <c r="B1083" s="262"/>
      <c r="D1083" s="236" t="s">
        <v>117</v>
      </c>
      <c r="E1083" s="258" t="s">
        <v>1</v>
      </c>
      <c r="F1083" s="264" t="s">
        <v>324</v>
      </c>
      <c r="H1083" s="258" t="s">
        <v>1</v>
      </c>
      <c r="I1083" s="263"/>
      <c r="L1083" s="262"/>
      <c r="M1083" s="261"/>
      <c r="N1083" s="260"/>
      <c r="O1083" s="260"/>
      <c r="P1083" s="260"/>
      <c r="Q1083" s="260"/>
      <c r="R1083" s="260"/>
      <c r="S1083" s="260"/>
      <c r="T1083" s="259"/>
      <c r="AT1083" s="258" t="s">
        <v>117</v>
      </c>
      <c r="AU1083" s="258" t="s">
        <v>42</v>
      </c>
      <c r="AV1083" s="257" t="s">
        <v>38</v>
      </c>
      <c r="AW1083" s="257" t="s">
        <v>19</v>
      </c>
      <c r="AX1083" s="257" t="s">
        <v>37</v>
      </c>
      <c r="AY1083" s="258" t="s">
        <v>108</v>
      </c>
    </row>
    <row r="1084" spans="2:65" s="227" customFormat="1" x14ac:dyDescent="0.3">
      <c r="B1084" s="232"/>
      <c r="D1084" s="236" t="s">
        <v>117</v>
      </c>
      <c r="E1084" s="228" t="s">
        <v>1</v>
      </c>
      <c r="F1084" s="235" t="s">
        <v>1274</v>
      </c>
      <c r="H1084" s="234">
        <v>37.619999999999997</v>
      </c>
      <c r="I1084" s="233"/>
      <c r="L1084" s="232"/>
      <c r="M1084" s="231"/>
      <c r="N1084" s="230"/>
      <c r="O1084" s="230"/>
      <c r="P1084" s="230"/>
      <c r="Q1084" s="230"/>
      <c r="R1084" s="230"/>
      <c r="S1084" s="230"/>
      <c r="T1084" s="229"/>
      <c r="AT1084" s="228" t="s">
        <v>117</v>
      </c>
      <c r="AU1084" s="228" t="s">
        <v>42</v>
      </c>
      <c r="AV1084" s="227" t="s">
        <v>42</v>
      </c>
      <c r="AW1084" s="227" t="s">
        <v>19</v>
      </c>
      <c r="AX1084" s="227" t="s">
        <v>37</v>
      </c>
      <c r="AY1084" s="228" t="s">
        <v>108</v>
      </c>
    </row>
    <row r="1085" spans="2:65" s="227" customFormat="1" x14ac:dyDescent="0.3">
      <c r="B1085" s="232"/>
      <c r="D1085" s="240" t="s">
        <v>117</v>
      </c>
      <c r="E1085" s="239" t="s">
        <v>1</v>
      </c>
      <c r="F1085" s="238" t="s">
        <v>1275</v>
      </c>
      <c r="H1085" s="237">
        <v>243.21600000000001</v>
      </c>
      <c r="I1085" s="233"/>
      <c r="L1085" s="232"/>
      <c r="M1085" s="231"/>
      <c r="N1085" s="230"/>
      <c r="O1085" s="230"/>
      <c r="P1085" s="230"/>
      <c r="Q1085" s="230"/>
      <c r="R1085" s="230"/>
      <c r="S1085" s="230"/>
      <c r="T1085" s="229"/>
      <c r="AT1085" s="228" t="s">
        <v>117</v>
      </c>
      <c r="AU1085" s="228" t="s">
        <v>42</v>
      </c>
      <c r="AV1085" s="227" t="s">
        <v>42</v>
      </c>
      <c r="AW1085" s="227" t="s">
        <v>19</v>
      </c>
      <c r="AX1085" s="227" t="s">
        <v>37</v>
      </c>
      <c r="AY1085" s="228" t="s">
        <v>108</v>
      </c>
    </row>
    <row r="1086" spans="2:65" s="188" customFormat="1" ht="22.5" customHeight="1" x14ac:dyDescent="0.3">
      <c r="B1086" s="207"/>
      <c r="C1086" s="252" t="s">
        <v>1339</v>
      </c>
      <c r="D1086" s="252" t="s">
        <v>213</v>
      </c>
      <c r="E1086" s="251" t="s">
        <v>1277</v>
      </c>
      <c r="F1086" s="246" t="s">
        <v>1278</v>
      </c>
      <c r="G1086" s="250" t="s">
        <v>113</v>
      </c>
      <c r="H1086" s="249">
        <v>136.83099999999999</v>
      </c>
      <c r="I1086" s="248"/>
      <c r="J1086" s="247">
        <f>ROUND(I1086*H1086,2)</f>
        <v>0</v>
      </c>
      <c r="K1086" s="246" t="s">
        <v>114</v>
      </c>
      <c r="L1086" s="245"/>
      <c r="M1086" s="244" t="s">
        <v>1</v>
      </c>
      <c r="N1086" s="243" t="s">
        <v>26</v>
      </c>
      <c r="O1086" s="223"/>
      <c r="P1086" s="222">
        <f>O1086*H1086</f>
        <v>0</v>
      </c>
      <c r="Q1086" s="222">
        <v>4.1999999999999997E-3</v>
      </c>
      <c r="R1086" s="222">
        <f>Q1086*H1086</f>
        <v>0.57469019999999993</v>
      </c>
      <c r="S1086" s="222">
        <v>0</v>
      </c>
      <c r="T1086" s="221">
        <f>S1086*H1086</f>
        <v>0</v>
      </c>
      <c r="AR1086" s="193" t="s">
        <v>286</v>
      </c>
      <c r="AT1086" s="193" t="s">
        <v>213</v>
      </c>
      <c r="AU1086" s="193" t="s">
        <v>42</v>
      </c>
      <c r="AY1086" s="193" t="s">
        <v>108</v>
      </c>
      <c r="BE1086" s="194">
        <f>IF(N1086="základní",J1086,0)</f>
        <v>0</v>
      </c>
      <c r="BF1086" s="194">
        <f>IF(N1086="snížená",J1086,0)</f>
        <v>0</v>
      </c>
      <c r="BG1086" s="194">
        <f>IF(N1086="zákl. přenesená",J1086,0)</f>
        <v>0</v>
      </c>
      <c r="BH1086" s="194">
        <f>IF(N1086="sníž. přenesená",J1086,0)</f>
        <v>0</v>
      </c>
      <c r="BI1086" s="194">
        <f>IF(N1086="nulová",J1086,0)</f>
        <v>0</v>
      </c>
      <c r="BJ1086" s="193" t="s">
        <v>38</v>
      </c>
      <c r="BK1086" s="194">
        <f>ROUND(I1086*H1086,2)</f>
        <v>0</v>
      </c>
      <c r="BL1086" s="193" t="s">
        <v>199</v>
      </c>
      <c r="BM1086" s="193" t="s">
        <v>1279</v>
      </c>
    </row>
    <row r="1087" spans="2:65" s="257" customFormat="1" x14ac:dyDescent="0.3">
      <c r="B1087" s="262"/>
      <c r="D1087" s="236" t="s">
        <v>117</v>
      </c>
      <c r="E1087" s="258" t="s">
        <v>1</v>
      </c>
      <c r="F1087" s="264" t="s">
        <v>324</v>
      </c>
      <c r="H1087" s="258" t="s">
        <v>1</v>
      </c>
      <c r="I1087" s="263"/>
      <c r="L1087" s="262"/>
      <c r="M1087" s="261"/>
      <c r="N1087" s="260"/>
      <c r="O1087" s="260"/>
      <c r="P1087" s="260"/>
      <c r="Q1087" s="260"/>
      <c r="R1087" s="260"/>
      <c r="S1087" s="260"/>
      <c r="T1087" s="259"/>
      <c r="AT1087" s="258" t="s">
        <v>117</v>
      </c>
      <c r="AU1087" s="258" t="s">
        <v>42</v>
      </c>
      <c r="AV1087" s="257" t="s">
        <v>38</v>
      </c>
      <c r="AW1087" s="257" t="s">
        <v>19</v>
      </c>
      <c r="AX1087" s="257" t="s">
        <v>37</v>
      </c>
      <c r="AY1087" s="258" t="s">
        <v>108</v>
      </c>
    </row>
    <row r="1088" spans="2:65" s="227" customFormat="1" x14ac:dyDescent="0.3">
      <c r="B1088" s="232"/>
      <c r="D1088" s="236" t="s">
        <v>117</v>
      </c>
      <c r="E1088" s="228" t="s">
        <v>1</v>
      </c>
      <c r="F1088" s="235" t="s">
        <v>1280</v>
      </c>
      <c r="H1088" s="234">
        <v>12.54</v>
      </c>
      <c r="I1088" s="233"/>
      <c r="L1088" s="232"/>
      <c r="M1088" s="231"/>
      <c r="N1088" s="230"/>
      <c r="O1088" s="230"/>
      <c r="P1088" s="230"/>
      <c r="Q1088" s="230"/>
      <c r="R1088" s="230"/>
      <c r="S1088" s="230"/>
      <c r="T1088" s="229"/>
      <c r="AT1088" s="228" t="s">
        <v>117</v>
      </c>
      <c r="AU1088" s="228" t="s">
        <v>42</v>
      </c>
      <c r="AV1088" s="227" t="s">
        <v>42</v>
      </c>
      <c r="AW1088" s="227" t="s">
        <v>19</v>
      </c>
      <c r="AX1088" s="227" t="s">
        <v>37</v>
      </c>
      <c r="AY1088" s="228" t="s">
        <v>108</v>
      </c>
    </row>
    <row r="1089" spans="2:65" s="227" customFormat="1" x14ac:dyDescent="0.3">
      <c r="B1089" s="232"/>
      <c r="D1089" s="236" t="s">
        <v>117</v>
      </c>
      <c r="E1089" s="228" t="s">
        <v>1</v>
      </c>
      <c r="F1089" s="235" t="s">
        <v>1281</v>
      </c>
      <c r="H1089" s="234">
        <v>121.608</v>
      </c>
      <c r="I1089" s="233"/>
      <c r="L1089" s="232"/>
      <c r="M1089" s="231"/>
      <c r="N1089" s="230"/>
      <c r="O1089" s="230"/>
      <c r="P1089" s="230"/>
      <c r="Q1089" s="230"/>
      <c r="R1089" s="230"/>
      <c r="S1089" s="230"/>
      <c r="T1089" s="229"/>
      <c r="AT1089" s="228" t="s">
        <v>117</v>
      </c>
      <c r="AU1089" s="228" t="s">
        <v>42</v>
      </c>
      <c r="AV1089" s="227" t="s">
        <v>42</v>
      </c>
      <c r="AW1089" s="227" t="s">
        <v>19</v>
      </c>
      <c r="AX1089" s="227" t="s">
        <v>37</v>
      </c>
      <c r="AY1089" s="228" t="s">
        <v>108</v>
      </c>
    </row>
    <row r="1090" spans="2:65" s="227" customFormat="1" x14ac:dyDescent="0.3">
      <c r="B1090" s="232"/>
      <c r="D1090" s="240" t="s">
        <v>117</v>
      </c>
      <c r="F1090" s="238" t="s">
        <v>1282</v>
      </c>
      <c r="H1090" s="237">
        <v>136.83099999999999</v>
      </c>
      <c r="I1090" s="233"/>
      <c r="L1090" s="232"/>
      <c r="M1090" s="231"/>
      <c r="N1090" s="230"/>
      <c r="O1090" s="230"/>
      <c r="P1090" s="230"/>
      <c r="Q1090" s="230"/>
      <c r="R1090" s="230"/>
      <c r="S1090" s="230"/>
      <c r="T1090" s="229"/>
      <c r="AT1090" s="228" t="s">
        <v>117</v>
      </c>
      <c r="AU1090" s="228" t="s">
        <v>42</v>
      </c>
      <c r="AV1090" s="227" t="s">
        <v>42</v>
      </c>
      <c r="AW1090" s="227" t="s">
        <v>2</v>
      </c>
      <c r="AX1090" s="227" t="s">
        <v>38</v>
      </c>
      <c r="AY1090" s="228" t="s">
        <v>108</v>
      </c>
    </row>
    <row r="1091" spans="2:65" s="188" customFormat="1" ht="22.5" customHeight="1" x14ac:dyDescent="0.3">
      <c r="B1091" s="207"/>
      <c r="C1091" s="252" t="s">
        <v>1344</v>
      </c>
      <c r="D1091" s="252" t="s">
        <v>213</v>
      </c>
      <c r="E1091" s="251" t="s">
        <v>1284</v>
      </c>
      <c r="F1091" s="246" t="s">
        <v>1285</v>
      </c>
      <c r="G1091" s="250" t="s">
        <v>113</v>
      </c>
      <c r="H1091" s="249">
        <v>149.62200000000001</v>
      </c>
      <c r="I1091" s="248"/>
      <c r="J1091" s="247">
        <f>ROUND(I1091*H1091,2)</f>
        <v>0</v>
      </c>
      <c r="K1091" s="246" t="s">
        <v>114</v>
      </c>
      <c r="L1091" s="245"/>
      <c r="M1091" s="244" t="s">
        <v>1</v>
      </c>
      <c r="N1091" s="243" t="s">
        <v>26</v>
      </c>
      <c r="O1091" s="223"/>
      <c r="P1091" s="222">
        <f>O1091*H1091</f>
        <v>0</v>
      </c>
      <c r="Q1091" s="222">
        <v>2.0999999999999999E-3</v>
      </c>
      <c r="R1091" s="222">
        <f>Q1091*H1091</f>
        <v>0.31420619999999999</v>
      </c>
      <c r="S1091" s="222">
        <v>0</v>
      </c>
      <c r="T1091" s="221">
        <f>S1091*H1091</f>
        <v>0</v>
      </c>
      <c r="AR1091" s="193" t="s">
        <v>286</v>
      </c>
      <c r="AT1091" s="193" t="s">
        <v>213</v>
      </c>
      <c r="AU1091" s="193" t="s">
        <v>42</v>
      </c>
      <c r="AY1091" s="193" t="s">
        <v>108</v>
      </c>
      <c r="BE1091" s="194">
        <f>IF(N1091="základní",J1091,0)</f>
        <v>0</v>
      </c>
      <c r="BF1091" s="194">
        <f>IF(N1091="snížená",J1091,0)</f>
        <v>0</v>
      </c>
      <c r="BG1091" s="194">
        <f>IF(N1091="zákl. přenesená",J1091,0)</f>
        <v>0</v>
      </c>
      <c r="BH1091" s="194">
        <f>IF(N1091="sníž. přenesená",J1091,0)</f>
        <v>0</v>
      </c>
      <c r="BI1091" s="194">
        <f>IF(N1091="nulová",J1091,0)</f>
        <v>0</v>
      </c>
      <c r="BJ1091" s="193" t="s">
        <v>38</v>
      </c>
      <c r="BK1091" s="194">
        <f>ROUND(I1091*H1091,2)</f>
        <v>0</v>
      </c>
      <c r="BL1091" s="193" t="s">
        <v>199</v>
      </c>
      <c r="BM1091" s="193" t="s">
        <v>1286</v>
      </c>
    </row>
    <row r="1092" spans="2:65" s="257" customFormat="1" x14ac:dyDescent="0.3">
      <c r="B1092" s="262"/>
      <c r="D1092" s="236" t="s">
        <v>117</v>
      </c>
      <c r="E1092" s="258" t="s">
        <v>1</v>
      </c>
      <c r="F1092" s="264" t="s">
        <v>324</v>
      </c>
      <c r="H1092" s="258" t="s">
        <v>1</v>
      </c>
      <c r="I1092" s="263"/>
      <c r="L1092" s="262"/>
      <c r="M1092" s="261"/>
      <c r="N1092" s="260"/>
      <c r="O1092" s="260"/>
      <c r="P1092" s="260"/>
      <c r="Q1092" s="260"/>
      <c r="R1092" s="260"/>
      <c r="S1092" s="260"/>
      <c r="T1092" s="259"/>
      <c r="AT1092" s="258" t="s">
        <v>117</v>
      </c>
      <c r="AU1092" s="258" t="s">
        <v>42</v>
      </c>
      <c r="AV1092" s="257" t="s">
        <v>38</v>
      </c>
      <c r="AW1092" s="257" t="s">
        <v>19</v>
      </c>
      <c r="AX1092" s="257" t="s">
        <v>37</v>
      </c>
      <c r="AY1092" s="258" t="s">
        <v>108</v>
      </c>
    </row>
    <row r="1093" spans="2:65" s="227" customFormat="1" x14ac:dyDescent="0.3">
      <c r="B1093" s="232"/>
      <c r="D1093" s="236" t="s">
        <v>117</v>
      </c>
      <c r="E1093" s="228" t="s">
        <v>1</v>
      </c>
      <c r="F1093" s="235" t="s">
        <v>1287</v>
      </c>
      <c r="H1093" s="234">
        <v>25.08</v>
      </c>
      <c r="I1093" s="233"/>
      <c r="L1093" s="232"/>
      <c r="M1093" s="231"/>
      <c r="N1093" s="230"/>
      <c r="O1093" s="230"/>
      <c r="P1093" s="230"/>
      <c r="Q1093" s="230"/>
      <c r="R1093" s="230"/>
      <c r="S1093" s="230"/>
      <c r="T1093" s="229"/>
      <c r="AT1093" s="228" t="s">
        <v>117</v>
      </c>
      <c r="AU1093" s="228" t="s">
        <v>42</v>
      </c>
      <c r="AV1093" s="227" t="s">
        <v>42</v>
      </c>
      <c r="AW1093" s="227" t="s">
        <v>19</v>
      </c>
      <c r="AX1093" s="227" t="s">
        <v>37</v>
      </c>
      <c r="AY1093" s="228" t="s">
        <v>108</v>
      </c>
    </row>
    <row r="1094" spans="2:65" s="227" customFormat="1" x14ac:dyDescent="0.3">
      <c r="B1094" s="232"/>
      <c r="D1094" s="236" t="s">
        <v>117</v>
      </c>
      <c r="E1094" s="228" t="s">
        <v>1</v>
      </c>
      <c r="F1094" s="235" t="s">
        <v>1281</v>
      </c>
      <c r="H1094" s="234">
        <v>121.608</v>
      </c>
      <c r="I1094" s="233"/>
      <c r="L1094" s="232"/>
      <c r="M1094" s="231"/>
      <c r="N1094" s="230"/>
      <c r="O1094" s="230"/>
      <c r="P1094" s="230"/>
      <c r="Q1094" s="230"/>
      <c r="R1094" s="230"/>
      <c r="S1094" s="230"/>
      <c r="T1094" s="229"/>
      <c r="AT1094" s="228" t="s">
        <v>117</v>
      </c>
      <c r="AU1094" s="228" t="s">
        <v>42</v>
      </c>
      <c r="AV1094" s="227" t="s">
        <v>42</v>
      </c>
      <c r="AW1094" s="227" t="s">
        <v>19</v>
      </c>
      <c r="AX1094" s="227" t="s">
        <v>37</v>
      </c>
      <c r="AY1094" s="228" t="s">
        <v>108</v>
      </c>
    </row>
    <row r="1095" spans="2:65" s="227" customFormat="1" x14ac:dyDescent="0.3">
      <c r="B1095" s="232"/>
      <c r="D1095" s="240" t="s">
        <v>117</v>
      </c>
      <c r="F1095" s="238" t="s">
        <v>1288</v>
      </c>
      <c r="H1095" s="237">
        <v>149.62200000000001</v>
      </c>
      <c r="I1095" s="233"/>
      <c r="L1095" s="232"/>
      <c r="M1095" s="231"/>
      <c r="N1095" s="230"/>
      <c r="O1095" s="230"/>
      <c r="P1095" s="230"/>
      <c r="Q1095" s="230"/>
      <c r="R1095" s="230"/>
      <c r="S1095" s="230"/>
      <c r="T1095" s="229"/>
      <c r="AT1095" s="228" t="s">
        <v>117</v>
      </c>
      <c r="AU1095" s="228" t="s">
        <v>42</v>
      </c>
      <c r="AV1095" s="227" t="s">
        <v>42</v>
      </c>
      <c r="AW1095" s="227" t="s">
        <v>2</v>
      </c>
      <c r="AX1095" s="227" t="s">
        <v>38</v>
      </c>
      <c r="AY1095" s="228" t="s">
        <v>108</v>
      </c>
    </row>
    <row r="1096" spans="2:65" s="188" customFormat="1" ht="31.5" customHeight="1" x14ac:dyDescent="0.3">
      <c r="B1096" s="207"/>
      <c r="C1096" s="206" t="s">
        <v>1348</v>
      </c>
      <c r="D1096" s="206" t="s">
        <v>110</v>
      </c>
      <c r="E1096" s="205" t="s">
        <v>1290</v>
      </c>
      <c r="F1096" s="200" t="s">
        <v>1291</v>
      </c>
      <c r="G1096" s="204" t="s">
        <v>113</v>
      </c>
      <c r="H1096" s="203">
        <v>218.43</v>
      </c>
      <c r="I1096" s="202"/>
      <c r="J1096" s="201">
        <f>ROUND(I1096*H1096,2)</f>
        <v>0</v>
      </c>
      <c r="K1096" s="200" t="s">
        <v>114</v>
      </c>
      <c r="L1096" s="189"/>
      <c r="M1096" s="199" t="s">
        <v>1</v>
      </c>
      <c r="N1096" s="224" t="s">
        <v>26</v>
      </c>
      <c r="O1096" s="223"/>
      <c r="P1096" s="222">
        <f>O1096*H1096</f>
        <v>0</v>
      </c>
      <c r="Q1096" s="222">
        <v>1.0000000000000001E-5</v>
      </c>
      <c r="R1096" s="222">
        <f>Q1096*H1096</f>
        <v>2.1843000000000001E-3</v>
      </c>
      <c r="S1096" s="222">
        <v>0</v>
      </c>
      <c r="T1096" s="221">
        <f>S1096*H1096</f>
        <v>0</v>
      </c>
      <c r="AR1096" s="193" t="s">
        <v>199</v>
      </c>
      <c r="AT1096" s="193" t="s">
        <v>110</v>
      </c>
      <c r="AU1096" s="193" t="s">
        <v>42</v>
      </c>
      <c r="AY1096" s="193" t="s">
        <v>108</v>
      </c>
      <c r="BE1096" s="194">
        <f>IF(N1096="základní",J1096,0)</f>
        <v>0</v>
      </c>
      <c r="BF1096" s="194">
        <f>IF(N1096="snížená",J1096,0)</f>
        <v>0</v>
      </c>
      <c r="BG1096" s="194">
        <f>IF(N1096="zákl. přenesená",J1096,0)</f>
        <v>0</v>
      </c>
      <c r="BH1096" s="194">
        <f>IF(N1096="sníž. přenesená",J1096,0)</f>
        <v>0</v>
      </c>
      <c r="BI1096" s="194">
        <f>IF(N1096="nulová",J1096,0)</f>
        <v>0</v>
      </c>
      <c r="BJ1096" s="193" t="s">
        <v>38</v>
      </c>
      <c r="BK1096" s="194">
        <f>ROUND(I1096*H1096,2)</f>
        <v>0</v>
      </c>
      <c r="BL1096" s="193" t="s">
        <v>199</v>
      </c>
      <c r="BM1096" s="193" t="s">
        <v>1292</v>
      </c>
    </row>
    <row r="1097" spans="2:65" s="257" customFormat="1" x14ac:dyDescent="0.3">
      <c r="B1097" s="262"/>
      <c r="D1097" s="236" t="s">
        <v>117</v>
      </c>
      <c r="E1097" s="258" t="s">
        <v>1</v>
      </c>
      <c r="F1097" s="264" t="s">
        <v>324</v>
      </c>
      <c r="H1097" s="258" t="s">
        <v>1</v>
      </c>
      <c r="I1097" s="263"/>
      <c r="L1097" s="262"/>
      <c r="M1097" s="261"/>
      <c r="N1097" s="260"/>
      <c r="O1097" s="260"/>
      <c r="P1097" s="260"/>
      <c r="Q1097" s="260"/>
      <c r="R1097" s="260"/>
      <c r="S1097" s="260"/>
      <c r="T1097" s="259"/>
      <c r="AT1097" s="258" t="s">
        <v>117</v>
      </c>
      <c r="AU1097" s="258" t="s">
        <v>42</v>
      </c>
      <c r="AV1097" s="257" t="s">
        <v>38</v>
      </c>
      <c r="AW1097" s="257" t="s">
        <v>19</v>
      </c>
      <c r="AX1097" s="257" t="s">
        <v>37</v>
      </c>
      <c r="AY1097" s="258" t="s">
        <v>108</v>
      </c>
    </row>
    <row r="1098" spans="2:65" s="227" customFormat="1" x14ac:dyDescent="0.3">
      <c r="B1098" s="232"/>
      <c r="D1098" s="236" t="s">
        <v>117</v>
      </c>
      <c r="E1098" s="228" t="s">
        <v>1</v>
      </c>
      <c r="F1098" s="235" t="s">
        <v>1293</v>
      </c>
      <c r="H1098" s="234">
        <v>15.75</v>
      </c>
      <c r="I1098" s="233"/>
      <c r="L1098" s="232"/>
      <c r="M1098" s="231"/>
      <c r="N1098" s="230"/>
      <c r="O1098" s="230"/>
      <c r="P1098" s="230"/>
      <c r="Q1098" s="230"/>
      <c r="R1098" s="230"/>
      <c r="S1098" s="230"/>
      <c r="T1098" s="229"/>
      <c r="AT1098" s="228" t="s">
        <v>117</v>
      </c>
      <c r="AU1098" s="228" t="s">
        <v>42</v>
      </c>
      <c r="AV1098" s="227" t="s">
        <v>42</v>
      </c>
      <c r="AW1098" s="227" t="s">
        <v>19</v>
      </c>
      <c r="AX1098" s="227" t="s">
        <v>37</v>
      </c>
      <c r="AY1098" s="228" t="s">
        <v>108</v>
      </c>
    </row>
    <row r="1099" spans="2:65" s="227" customFormat="1" x14ac:dyDescent="0.3">
      <c r="B1099" s="232"/>
      <c r="D1099" s="240" t="s">
        <v>117</v>
      </c>
      <c r="E1099" s="239" t="s">
        <v>1</v>
      </c>
      <c r="F1099" s="238" t="s">
        <v>1294</v>
      </c>
      <c r="H1099" s="237">
        <v>202.68</v>
      </c>
      <c r="I1099" s="233"/>
      <c r="L1099" s="232"/>
      <c r="M1099" s="231"/>
      <c r="N1099" s="230"/>
      <c r="O1099" s="230"/>
      <c r="P1099" s="230"/>
      <c r="Q1099" s="230"/>
      <c r="R1099" s="230"/>
      <c r="S1099" s="230"/>
      <c r="T1099" s="229"/>
      <c r="AT1099" s="228" t="s">
        <v>117</v>
      </c>
      <c r="AU1099" s="228" t="s">
        <v>42</v>
      </c>
      <c r="AV1099" s="227" t="s">
        <v>42</v>
      </c>
      <c r="AW1099" s="227" t="s">
        <v>19</v>
      </c>
      <c r="AX1099" s="227" t="s">
        <v>37</v>
      </c>
      <c r="AY1099" s="228" t="s">
        <v>108</v>
      </c>
    </row>
    <row r="1100" spans="2:65" s="188" customFormat="1" ht="22.5" customHeight="1" x14ac:dyDescent="0.3">
      <c r="B1100" s="207"/>
      <c r="C1100" s="252" t="s">
        <v>1352</v>
      </c>
      <c r="D1100" s="252" t="s">
        <v>213</v>
      </c>
      <c r="E1100" s="251" t="s">
        <v>1296</v>
      </c>
      <c r="F1100" s="246" t="s">
        <v>1297</v>
      </c>
      <c r="G1100" s="250" t="s">
        <v>113</v>
      </c>
      <c r="H1100" s="249">
        <v>240.273</v>
      </c>
      <c r="I1100" s="248"/>
      <c r="J1100" s="247">
        <f>ROUND(I1100*H1100,2)</f>
        <v>0</v>
      </c>
      <c r="K1100" s="246" t="s">
        <v>114</v>
      </c>
      <c r="L1100" s="245"/>
      <c r="M1100" s="244" t="s">
        <v>1</v>
      </c>
      <c r="N1100" s="243" t="s">
        <v>26</v>
      </c>
      <c r="O1100" s="223"/>
      <c r="P1100" s="222">
        <f>O1100*H1100</f>
        <v>0</v>
      </c>
      <c r="Q1100" s="222">
        <v>1.15E-4</v>
      </c>
      <c r="R1100" s="222">
        <f>Q1100*H1100</f>
        <v>2.7631395E-2</v>
      </c>
      <c r="S1100" s="222">
        <v>0</v>
      </c>
      <c r="T1100" s="221">
        <f>S1100*H1100</f>
        <v>0</v>
      </c>
      <c r="AR1100" s="193" t="s">
        <v>286</v>
      </c>
      <c r="AT1100" s="193" t="s">
        <v>213</v>
      </c>
      <c r="AU1100" s="193" t="s">
        <v>42</v>
      </c>
      <c r="AY1100" s="193" t="s">
        <v>108</v>
      </c>
      <c r="BE1100" s="194">
        <f>IF(N1100="základní",J1100,0)</f>
        <v>0</v>
      </c>
      <c r="BF1100" s="194">
        <f>IF(N1100="snížená",J1100,0)</f>
        <v>0</v>
      </c>
      <c r="BG1100" s="194">
        <f>IF(N1100="zákl. přenesená",J1100,0)</f>
        <v>0</v>
      </c>
      <c r="BH1100" s="194">
        <f>IF(N1100="sníž. přenesená",J1100,0)</f>
        <v>0</v>
      </c>
      <c r="BI1100" s="194">
        <f>IF(N1100="nulová",J1100,0)</f>
        <v>0</v>
      </c>
      <c r="BJ1100" s="193" t="s">
        <v>38</v>
      </c>
      <c r="BK1100" s="194">
        <f>ROUND(I1100*H1100,2)</f>
        <v>0</v>
      </c>
      <c r="BL1100" s="193" t="s">
        <v>199</v>
      </c>
      <c r="BM1100" s="193" t="s">
        <v>1298</v>
      </c>
    </row>
    <row r="1101" spans="2:65" s="227" customFormat="1" x14ac:dyDescent="0.3">
      <c r="B1101" s="232"/>
      <c r="D1101" s="240" t="s">
        <v>117</v>
      </c>
      <c r="F1101" s="238" t="s">
        <v>1299</v>
      </c>
      <c r="H1101" s="237">
        <v>240.273</v>
      </c>
      <c r="I1101" s="233"/>
      <c r="L1101" s="232"/>
      <c r="M1101" s="231"/>
      <c r="N1101" s="230"/>
      <c r="O1101" s="230"/>
      <c r="P1101" s="230"/>
      <c r="Q1101" s="230"/>
      <c r="R1101" s="230"/>
      <c r="S1101" s="230"/>
      <c r="T1101" s="229"/>
      <c r="AT1101" s="228" t="s">
        <v>117</v>
      </c>
      <c r="AU1101" s="228" t="s">
        <v>42</v>
      </c>
      <c r="AV1101" s="227" t="s">
        <v>42</v>
      </c>
      <c r="AW1101" s="227" t="s">
        <v>2</v>
      </c>
      <c r="AX1101" s="227" t="s">
        <v>38</v>
      </c>
      <c r="AY1101" s="228" t="s">
        <v>108</v>
      </c>
    </row>
    <row r="1102" spans="2:65" s="188" customFormat="1" ht="22.5" customHeight="1" x14ac:dyDescent="0.3">
      <c r="B1102" s="207"/>
      <c r="C1102" s="206" t="s">
        <v>1356</v>
      </c>
      <c r="D1102" s="206" t="s">
        <v>110</v>
      </c>
      <c r="E1102" s="205" t="s">
        <v>1301</v>
      </c>
      <c r="F1102" s="200" t="s">
        <v>1302</v>
      </c>
      <c r="G1102" s="204" t="s">
        <v>196</v>
      </c>
      <c r="H1102" s="203">
        <v>4.6020000000000003</v>
      </c>
      <c r="I1102" s="202"/>
      <c r="J1102" s="201">
        <f>ROUND(I1102*H1102,2)</f>
        <v>0</v>
      </c>
      <c r="K1102" s="200" t="s">
        <v>114</v>
      </c>
      <c r="L1102" s="189"/>
      <c r="M1102" s="199" t="s">
        <v>1</v>
      </c>
      <c r="N1102" s="224" t="s">
        <v>26</v>
      </c>
      <c r="O1102" s="223"/>
      <c r="P1102" s="222">
        <f>O1102*H1102</f>
        <v>0</v>
      </c>
      <c r="Q1102" s="222">
        <v>0</v>
      </c>
      <c r="R1102" s="222">
        <f>Q1102*H1102</f>
        <v>0</v>
      </c>
      <c r="S1102" s="222">
        <v>0</v>
      </c>
      <c r="T1102" s="221">
        <f>S1102*H1102</f>
        <v>0</v>
      </c>
      <c r="AR1102" s="193" t="s">
        <v>199</v>
      </c>
      <c r="AT1102" s="193" t="s">
        <v>110</v>
      </c>
      <c r="AU1102" s="193" t="s">
        <v>42</v>
      </c>
      <c r="AY1102" s="193" t="s">
        <v>108</v>
      </c>
      <c r="BE1102" s="194">
        <f>IF(N1102="základní",J1102,0)</f>
        <v>0</v>
      </c>
      <c r="BF1102" s="194">
        <f>IF(N1102="snížená",J1102,0)</f>
        <v>0</v>
      </c>
      <c r="BG1102" s="194">
        <f>IF(N1102="zákl. přenesená",J1102,0)</f>
        <v>0</v>
      </c>
      <c r="BH1102" s="194">
        <f>IF(N1102="sníž. přenesená",J1102,0)</f>
        <v>0</v>
      </c>
      <c r="BI1102" s="194">
        <f>IF(N1102="nulová",J1102,0)</f>
        <v>0</v>
      </c>
      <c r="BJ1102" s="193" t="s">
        <v>38</v>
      </c>
      <c r="BK1102" s="194">
        <f>ROUND(I1102*H1102,2)</f>
        <v>0</v>
      </c>
      <c r="BL1102" s="193" t="s">
        <v>199</v>
      </c>
      <c r="BM1102" s="193" t="s">
        <v>1303</v>
      </c>
    </row>
    <row r="1103" spans="2:65" s="208" customFormat="1" ht="29.85" customHeight="1" x14ac:dyDescent="0.3">
      <c r="B1103" s="216"/>
      <c r="D1103" s="220" t="s">
        <v>36</v>
      </c>
      <c r="E1103" s="219" t="s">
        <v>1304</v>
      </c>
      <c r="F1103" s="219" t="s">
        <v>1305</v>
      </c>
      <c r="I1103" s="218"/>
      <c r="J1103" s="217">
        <f>BK1103</f>
        <v>0</v>
      </c>
      <c r="L1103" s="216"/>
      <c r="M1103" s="215"/>
      <c r="N1103" s="213"/>
      <c r="O1103" s="213"/>
      <c r="P1103" s="214">
        <f>SUM(P1104:P1137)</f>
        <v>0</v>
      </c>
      <c r="Q1103" s="213"/>
      <c r="R1103" s="214">
        <f>SUM(R1104:R1137)</f>
        <v>0.28947400000000006</v>
      </c>
      <c r="S1103" s="213"/>
      <c r="T1103" s="212">
        <f>SUM(T1104:T1137)</f>
        <v>0</v>
      </c>
      <c r="AR1103" s="210" t="s">
        <v>42</v>
      </c>
      <c r="AT1103" s="211" t="s">
        <v>36</v>
      </c>
      <c r="AU1103" s="211" t="s">
        <v>38</v>
      </c>
      <c r="AY1103" s="210" t="s">
        <v>108</v>
      </c>
      <c r="BK1103" s="209">
        <f>SUM(BK1104:BK1137)</f>
        <v>0</v>
      </c>
    </row>
    <row r="1104" spans="2:65" s="188" customFormat="1" ht="22.5" customHeight="1" x14ac:dyDescent="0.3">
      <c r="B1104" s="207"/>
      <c r="C1104" s="206" t="s">
        <v>1361</v>
      </c>
      <c r="D1104" s="206" t="s">
        <v>110</v>
      </c>
      <c r="E1104" s="205" t="s">
        <v>1307</v>
      </c>
      <c r="F1104" s="200" t="s">
        <v>1308</v>
      </c>
      <c r="G1104" s="204" t="s">
        <v>135</v>
      </c>
      <c r="H1104" s="203">
        <v>141</v>
      </c>
      <c r="I1104" s="202"/>
      <c r="J1104" s="201">
        <f>ROUND(I1104*H1104,2)</f>
        <v>0</v>
      </c>
      <c r="K1104" s="200" t="s">
        <v>166</v>
      </c>
      <c r="L1104" s="189"/>
      <c r="M1104" s="199" t="s">
        <v>1</v>
      </c>
      <c r="N1104" s="224" t="s">
        <v>26</v>
      </c>
      <c r="O1104" s="223"/>
      <c r="P1104" s="222">
        <f>O1104*H1104</f>
        <v>0</v>
      </c>
      <c r="Q1104" s="222">
        <v>0</v>
      </c>
      <c r="R1104" s="222">
        <f>Q1104*H1104</f>
        <v>0</v>
      </c>
      <c r="S1104" s="222">
        <v>0</v>
      </c>
      <c r="T1104" s="221">
        <f>S1104*H1104</f>
        <v>0</v>
      </c>
      <c r="AR1104" s="193" t="s">
        <v>199</v>
      </c>
      <c r="AT1104" s="193" t="s">
        <v>110</v>
      </c>
      <c r="AU1104" s="193" t="s">
        <v>42</v>
      </c>
      <c r="AY1104" s="193" t="s">
        <v>108</v>
      </c>
      <c r="BE1104" s="194">
        <f>IF(N1104="základní",J1104,0)</f>
        <v>0</v>
      </c>
      <c r="BF1104" s="194">
        <f>IF(N1104="snížená",J1104,0)</f>
        <v>0</v>
      </c>
      <c r="BG1104" s="194">
        <f>IF(N1104="zákl. přenesená",J1104,0)</f>
        <v>0</v>
      </c>
      <c r="BH1104" s="194">
        <f>IF(N1104="sníž. přenesená",J1104,0)</f>
        <v>0</v>
      </c>
      <c r="BI1104" s="194">
        <f>IF(N1104="nulová",J1104,0)</f>
        <v>0</v>
      </c>
      <c r="BJ1104" s="193" t="s">
        <v>38</v>
      </c>
      <c r="BK1104" s="194">
        <f>ROUND(I1104*H1104,2)</f>
        <v>0</v>
      </c>
      <c r="BL1104" s="193" t="s">
        <v>199</v>
      </c>
      <c r="BM1104" s="193" t="s">
        <v>1309</v>
      </c>
    </row>
    <row r="1105" spans="2:65" s="257" customFormat="1" x14ac:dyDescent="0.3">
      <c r="B1105" s="262"/>
      <c r="D1105" s="236" t="s">
        <v>117</v>
      </c>
      <c r="E1105" s="258" t="s">
        <v>1</v>
      </c>
      <c r="F1105" s="264" t="s">
        <v>368</v>
      </c>
      <c r="H1105" s="258" t="s">
        <v>1</v>
      </c>
      <c r="I1105" s="263"/>
      <c r="L1105" s="262"/>
      <c r="M1105" s="261"/>
      <c r="N1105" s="260"/>
      <c r="O1105" s="260"/>
      <c r="P1105" s="260"/>
      <c r="Q1105" s="260"/>
      <c r="R1105" s="260"/>
      <c r="S1105" s="260"/>
      <c r="T1105" s="259"/>
      <c r="AT1105" s="258" t="s">
        <v>117</v>
      </c>
      <c r="AU1105" s="258" t="s">
        <v>42</v>
      </c>
      <c r="AV1105" s="257" t="s">
        <v>38</v>
      </c>
      <c r="AW1105" s="257" t="s">
        <v>19</v>
      </c>
      <c r="AX1105" s="257" t="s">
        <v>37</v>
      </c>
      <c r="AY1105" s="258" t="s">
        <v>108</v>
      </c>
    </row>
    <row r="1106" spans="2:65" s="227" customFormat="1" x14ac:dyDescent="0.3">
      <c r="B1106" s="232"/>
      <c r="D1106" s="240" t="s">
        <v>117</v>
      </c>
      <c r="E1106" s="239" t="s">
        <v>1</v>
      </c>
      <c r="F1106" s="238" t="s">
        <v>1310</v>
      </c>
      <c r="H1106" s="237">
        <v>141</v>
      </c>
      <c r="I1106" s="233"/>
      <c r="L1106" s="232"/>
      <c r="M1106" s="231"/>
      <c r="N1106" s="230"/>
      <c r="O1106" s="230"/>
      <c r="P1106" s="230"/>
      <c r="Q1106" s="230"/>
      <c r="R1106" s="230"/>
      <c r="S1106" s="230"/>
      <c r="T1106" s="229"/>
      <c r="AT1106" s="228" t="s">
        <v>117</v>
      </c>
      <c r="AU1106" s="228" t="s">
        <v>42</v>
      </c>
      <c r="AV1106" s="227" t="s">
        <v>42</v>
      </c>
      <c r="AW1106" s="227" t="s">
        <v>19</v>
      </c>
      <c r="AX1106" s="227" t="s">
        <v>37</v>
      </c>
      <c r="AY1106" s="228" t="s">
        <v>108</v>
      </c>
    </row>
    <row r="1107" spans="2:65" s="188" customFormat="1" ht="22.5" customHeight="1" x14ac:dyDescent="0.3">
      <c r="B1107" s="207"/>
      <c r="C1107" s="252" t="s">
        <v>1366</v>
      </c>
      <c r="D1107" s="252" t="s">
        <v>213</v>
      </c>
      <c r="E1107" s="251" t="s">
        <v>1312</v>
      </c>
      <c r="F1107" s="246" t="s">
        <v>1313</v>
      </c>
      <c r="G1107" s="250" t="s">
        <v>216</v>
      </c>
      <c r="H1107" s="249">
        <v>141</v>
      </c>
      <c r="I1107" s="248"/>
      <c r="J1107" s="247">
        <f>ROUND(I1107*H1107,2)</f>
        <v>0</v>
      </c>
      <c r="K1107" s="246" t="s">
        <v>114</v>
      </c>
      <c r="L1107" s="245"/>
      <c r="M1107" s="244" t="s">
        <v>1</v>
      </c>
      <c r="N1107" s="243" t="s">
        <v>26</v>
      </c>
      <c r="O1107" s="223"/>
      <c r="P1107" s="222">
        <f>O1107*H1107</f>
        <v>0</v>
      </c>
      <c r="Q1107" s="222">
        <v>1E-3</v>
      </c>
      <c r="R1107" s="222">
        <f>Q1107*H1107</f>
        <v>0.14100000000000001</v>
      </c>
      <c r="S1107" s="222">
        <v>0</v>
      </c>
      <c r="T1107" s="221">
        <f>S1107*H1107</f>
        <v>0</v>
      </c>
      <c r="AR1107" s="193" t="s">
        <v>286</v>
      </c>
      <c r="AT1107" s="193" t="s">
        <v>213</v>
      </c>
      <c r="AU1107" s="193" t="s">
        <v>42</v>
      </c>
      <c r="AY1107" s="193" t="s">
        <v>108</v>
      </c>
      <c r="BE1107" s="194">
        <f>IF(N1107="základní",J1107,0)</f>
        <v>0</v>
      </c>
      <c r="BF1107" s="194">
        <f>IF(N1107="snížená",J1107,0)</f>
        <v>0</v>
      </c>
      <c r="BG1107" s="194">
        <f>IF(N1107="zákl. přenesená",J1107,0)</f>
        <v>0</v>
      </c>
      <c r="BH1107" s="194">
        <f>IF(N1107="sníž. přenesená",J1107,0)</f>
        <v>0</v>
      </c>
      <c r="BI1107" s="194">
        <f>IF(N1107="nulová",J1107,0)</f>
        <v>0</v>
      </c>
      <c r="BJ1107" s="193" t="s">
        <v>38</v>
      </c>
      <c r="BK1107" s="194">
        <f>ROUND(I1107*H1107,2)</f>
        <v>0</v>
      </c>
      <c r="BL1107" s="193" t="s">
        <v>199</v>
      </c>
      <c r="BM1107" s="193" t="s">
        <v>1314</v>
      </c>
    </row>
    <row r="1108" spans="2:65" s="188" customFormat="1" ht="22.5" customHeight="1" x14ac:dyDescent="0.3">
      <c r="B1108" s="207"/>
      <c r="C1108" s="206" t="s">
        <v>1370</v>
      </c>
      <c r="D1108" s="206" t="s">
        <v>110</v>
      </c>
      <c r="E1108" s="205" t="s">
        <v>1316</v>
      </c>
      <c r="F1108" s="200" t="s">
        <v>1317</v>
      </c>
      <c r="G1108" s="204" t="s">
        <v>135</v>
      </c>
      <c r="H1108" s="203">
        <v>105</v>
      </c>
      <c r="I1108" s="202"/>
      <c r="J1108" s="201">
        <f>ROUND(I1108*H1108,2)</f>
        <v>0</v>
      </c>
      <c r="K1108" s="200" t="s">
        <v>166</v>
      </c>
      <c r="L1108" s="189"/>
      <c r="M1108" s="199" t="s">
        <v>1</v>
      </c>
      <c r="N1108" s="224" t="s">
        <v>26</v>
      </c>
      <c r="O1108" s="223"/>
      <c r="P1108" s="222">
        <f>O1108*H1108</f>
        <v>0</v>
      </c>
      <c r="Q1108" s="222">
        <v>0</v>
      </c>
      <c r="R1108" s="222">
        <f>Q1108*H1108</f>
        <v>0</v>
      </c>
      <c r="S1108" s="222">
        <v>0</v>
      </c>
      <c r="T1108" s="221">
        <f>S1108*H1108</f>
        <v>0</v>
      </c>
      <c r="AR1108" s="193" t="s">
        <v>199</v>
      </c>
      <c r="AT1108" s="193" t="s">
        <v>110</v>
      </c>
      <c r="AU1108" s="193" t="s">
        <v>42</v>
      </c>
      <c r="AY1108" s="193" t="s">
        <v>108</v>
      </c>
      <c r="BE1108" s="194">
        <f>IF(N1108="základní",J1108,0)</f>
        <v>0</v>
      </c>
      <c r="BF1108" s="194">
        <f>IF(N1108="snížená",J1108,0)</f>
        <v>0</v>
      </c>
      <c r="BG1108" s="194">
        <f>IF(N1108="zákl. přenesená",J1108,0)</f>
        <v>0</v>
      </c>
      <c r="BH1108" s="194">
        <f>IF(N1108="sníž. přenesená",J1108,0)</f>
        <v>0</v>
      </c>
      <c r="BI1108" s="194">
        <f>IF(N1108="nulová",J1108,0)</f>
        <v>0</v>
      </c>
      <c r="BJ1108" s="193" t="s">
        <v>38</v>
      </c>
      <c r="BK1108" s="194">
        <f>ROUND(I1108*H1108,2)</f>
        <v>0</v>
      </c>
      <c r="BL1108" s="193" t="s">
        <v>199</v>
      </c>
      <c r="BM1108" s="193" t="s">
        <v>1318</v>
      </c>
    </row>
    <row r="1109" spans="2:65" s="227" customFormat="1" x14ac:dyDescent="0.3">
      <c r="B1109" s="232"/>
      <c r="D1109" s="236" t="s">
        <v>117</v>
      </c>
      <c r="E1109" s="228" t="s">
        <v>1</v>
      </c>
      <c r="F1109" s="235" t="s">
        <v>1319</v>
      </c>
      <c r="H1109" s="234">
        <v>35</v>
      </c>
      <c r="I1109" s="233"/>
      <c r="L1109" s="232"/>
      <c r="M1109" s="231"/>
      <c r="N1109" s="230"/>
      <c r="O1109" s="230"/>
      <c r="P1109" s="230"/>
      <c r="Q1109" s="230"/>
      <c r="R1109" s="230"/>
      <c r="S1109" s="230"/>
      <c r="T1109" s="229"/>
      <c r="AT1109" s="228" t="s">
        <v>117</v>
      </c>
      <c r="AU1109" s="228" t="s">
        <v>42</v>
      </c>
      <c r="AV1109" s="227" t="s">
        <v>42</v>
      </c>
      <c r="AW1109" s="227" t="s">
        <v>19</v>
      </c>
      <c r="AX1109" s="227" t="s">
        <v>37</v>
      </c>
      <c r="AY1109" s="228" t="s">
        <v>108</v>
      </c>
    </row>
    <row r="1110" spans="2:65" s="227" customFormat="1" x14ac:dyDescent="0.3">
      <c r="B1110" s="232"/>
      <c r="D1110" s="240" t="s">
        <v>117</v>
      </c>
      <c r="E1110" s="239" t="s">
        <v>1</v>
      </c>
      <c r="F1110" s="238" t="s">
        <v>1320</v>
      </c>
      <c r="H1110" s="237">
        <v>70</v>
      </c>
      <c r="I1110" s="233"/>
      <c r="L1110" s="232"/>
      <c r="M1110" s="231"/>
      <c r="N1110" s="230"/>
      <c r="O1110" s="230"/>
      <c r="P1110" s="230"/>
      <c r="Q1110" s="230"/>
      <c r="R1110" s="230"/>
      <c r="S1110" s="230"/>
      <c r="T1110" s="229"/>
      <c r="AT1110" s="228" t="s">
        <v>117</v>
      </c>
      <c r="AU1110" s="228" t="s">
        <v>42</v>
      </c>
      <c r="AV1110" s="227" t="s">
        <v>42</v>
      </c>
      <c r="AW1110" s="227" t="s">
        <v>19</v>
      </c>
      <c r="AX1110" s="227" t="s">
        <v>37</v>
      </c>
      <c r="AY1110" s="228" t="s">
        <v>108</v>
      </c>
    </row>
    <row r="1111" spans="2:65" s="188" customFormat="1" ht="22.5" customHeight="1" x14ac:dyDescent="0.3">
      <c r="B1111" s="207"/>
      <c r="C1111" s="252" t="s">
        <v>1374</v>
      </c>
      <c r="D1111" s="252" t="s">
        <v>213</v>
      </c>
      <c r="E1111" s="251" t="s">
        <v>1322</v>
      </c>
      <c r="F1111" s="246" t="s">
        <v>1323</v>
      </c>
      <c r="G1111" s="250" t="s">
        <v>216</v>
      </c>
      <c r="H1111" s="249">
        <v>22.826000000000001</v>
      </c>
      <c r="I1111" s="248"/>
      <c r="J1111" s="247">
        <f>ROUND(I1111*H1111,2)</f>
        <v>0</v>
      </c>
      <c r="K1111" s="246" t="s">
        <v>114</v>
      </c>
      <c r="L1111" s="245"/>
      <c r="M1111" s="244" t="s">
        <v>1</v>
      </c>
      <c r="N1111" s="243" t="s">
        <v>26</v>
      </c>
      <c r="O1111" s="223"/>
      <c r="P1111" s="222">
        <f>O1111*H1111</f>
        <v>0</v>
      </c>
      <c r="Q1111" s="222">
        <v>1E-3</v>
      </c>
      <c r="R1111" s="222">
        <f>Q1111*H1111</f>
        <v>2.2826000000000003E-2</v>
      </c>
      <c r="S1111" s="222">
        <v>0</v>
      </c>
      <c r="T1111" s="221">
        <f>S1111*H1111</f>
        <v>0</v>
      </c>
      <c r="AR1111" s="193" t="s">
        <v>286</v>
      </c>
      <c r="AT1111" s="193" t="s">
        <v>213</v>
      </c>
      <c r="AU1111" s="193" t="s">
        <v>42</v>
      </c>
      <c r="AY1111" s="193" t="s">
        <v>108</v>
      </c>
      <c r="BE1111" s="194">
        <f>IF(N1111="základní",J1111,0)</f>
        <v>0</v>
      </c>
      <c r="BF1111" s="194">
        <f>IF(N1111="snížená",J1111,0)</f>
        <v>0</v>
      </c>
      <c r="BG1111" s="194">
        <f>IF(N1111="zákl. přenesená",J1111,0)</f>
        <v>0</v>
      </c>
      <c r="BH1111" s="194">
        <f>IF(N1111="sníž. přenesená",J1111,0)</f>
        <v>0</v>
      </c>
      <c r="BI1111" s="194">
        <f>IF(N1111="nulová",J1111,0)</f>
        <v>0</v>
      </c>
      <c r="BJ1111" s="193" t="s">
        <v>38</v>
      </c>
      <c r="BK1111" s="194">
        <f>ROUND(I1111*H1111,2)</f>
        <v>0</v>
      </c>
      <c r="BL1111" s="193" t="s">
        <v>199</v>
      </c>
      <c r="BM1111" s="193" t="s">
        <v>1324</v>
      </c>
    </row>
    <row r="1112" spans="2:65" s="188" customFormat="1" ht="27" x14ac:dyDescent="0.3">
      <c r="B1112" s="189"/>
      <c r="D1112" s="236" t="s">
        <v>315</v>
      </c>
      <c r="F1112" s="256" t="s">
        <v>1325</v>
      </c>
      <c r="I1112" s="255"/>
      <c r="L1112" s="189"/>
      <c r="M1112" s="254"/>
      <c r="N1112" s="223"/>
      <c r="O1112" s="223"/>
      <c r="P1112" s="223"/>
      <c r="Q1112" s="223"/>
      <c r="R1112" s="223"/>
      <c r="S1112" s="223"/>
      <c r="T1112" s="253"/>
      <c r="AT1112" s="193" t="s">
        <v>315</v>
      </c>
      <c r="AU1112" s="193" t="s">
        <v>42</v>
      </c>
    </row>
    <row r="1113" spans="2:65" s="227" customFormat="1" x14ac:dyDescent="0.3">
      <c r="B1113" s="232"/>
      <c r="D1113" s="236" t="s">
        <v>117</v>
      </c>
      <c r="E1113" s="228" t="s">
        <v>1</v>
      </c>
      <c r="F1113" s="235" t="s">
        <v>1326</v>
      </c>
      <c r="H1113" s="234">
        <v>21.739000000000001</v>
      </c>
      <c r="I1113" s="233"/>
      <c r="L1113" s="232"/>
      <c r="M1113" s="231"/>
      <c r="N1113" s="230"/>
      <c r="O1113" s="230"/>
      <c r="P1113" s="230"/>
      <c r="Q1113" s="230"/>
      <c r="R1113" s="230"/>
      <c r="S1113" s="230"/>
      <c r="T1113" s="229"/>
      <c r="AT1113" s="228" t="s">
        <v>117</v>
      </c>
      <c r="AU1113" s="228" t="s">
        <v>42</v>
      </c>
      <c r="AV1113" s="227" t="s">
        <v>42</v>
      </c>
      <c r="AW1113" s="227" t="s">
        <v>19</v>
      </c>
      <c r="AX1113" s="227" t="s">
        <v>37</v>
      </c>
      <c r="AY1113" s="228" t="s">
        <v>108</v>
      </c>
    </row>
    <row r="1114" spans="2:65" s="227" customFormat="1" x14ac:dyDescent="0.3">
      <c r="B1114" s="232"/>
      <c r="D1114" s="240" t="s">
        <v>117</v>
      </c>
      <c r="F1114" s="238" t="s">
        <v>1327</v>
      </c>
      <c r="H1114" s="237">
        <v>22.826000000000001</v>
      </c>
      <c r="I1114" s="233"/>
      <c r="L1114" s="232"/>
      <c r="M1114" s="231"/>
      <c r="N1114" s="230"/>
      <c r="O1114" s="230"/>
      <c r="P1114" s="230"/>
      <c r="Q1114" s="230"/>
      <c r="R1114" s="230"/>
      <c r="S1114" s="230"/>
      <c r="T1114" s="229"/>
      <c r="AT1114" s="228" t="s">
        <v>117</v>
      </c>
      <c r="AU1114" s="228" t="s">
        <v>42</v>
      </c>
      <c r="AV1114" s="227" t="s">
        <v>42</v>
      </c>
      <c r="AW1114" s="227" t="s">
        <v>2</v>
      </c>
      <c r="AX1114" s="227" t="s">
        <v>38</v>
      </c>
      <c r="AY1114" s="228" t="s">
        <v>108</v>
      </c>
    </row>
    <row r="1115" spans="2:65" s="188" customFormat="1" ht="22.5" customHeight="1" x14ac:dyDescent="0.3">
      <c r="B1115" s="207"/>
      <c r="C1115" s="252" t="s">
        <v>1378</v>
      </c>
      <c r="D1115" s="252" t="s">
        <v>213</v>
      </c>
      <c r="E1115" s="251" t="s">
        <v>1329</v>
      </c>
      <c r="F1115" s="246" t="s">
        <v>1330</v>
      </c>
      <c r="G1115" s="250" t="s">
        <v>216</v>
      </c>
      <c r="H1115" s="249">
        <v>43.478000000000002</v>
      </c>
      <c r="I1115" s="248"/>
      <c r="J1115" s="247">
        <f>ROUND(I1115*H1115,2)</f>
        <v>0</v>
      </c>
      <c r="K1115" s="246" t="s">
        <v>166</v>
      </c>
      <c r="L1115" s="245"/>
      <c r="M1115" s="244" t="s">
        <v>1</v>
      </c>
      <c r="N1115" s="243" t="s">
        <v>26</v>
      </c>
      <c r="O1115" s="223"/>
      <c r="P1115" s="222">
        <f>O1115*H1115</f>
        <v>0</v>
      </c>
      <c r="Q1115" s="222">
        <v>1E-3</v>
      </c>
      <c r="R1115" s="222">
        <f>Q1115*H1115</f>
        <v>4.3478000000000003E-2</v>
      </c>
      <c r="S1115" s="222">
        <v>0</v>
      </c>
      <c r="T1115" s="221">
        <f>S1115*H1115</f>
        <v>0</v>
      </c>
      <c r="AR1115" s="193" t="s">
        <v>286</v>
      </c>
      <c r="AT1115" s="193" t="s">
        <v>213</v>
      </c>
      <c r="AU1115" s="193" t="s">
        <v>42</v>
      </c>
      <c r="AY1115" s="193" t="s">
        <v>108</v>
      </c>
      <c r="BE1115" s="194">
        <f>IF(N1115="základní",J1115,0)</f>
        <v>0</v>
      </c>
      <c r="BF1115" s="194">
        <f>IF(N1115="snížená",J1115,0)</f>
        <v>0</v>
      </c>
      <c r="BG1115" s="194">
        <f>IF(N1115="zákl. přenesená",J1115,0)</f>
        <v>0</v>
      </c>
      <c r="BH1115" s="194">
        <f>IF(N1115="sníž. přenesená",J1115,0)</f>
        <v>0</v>
      </c>
      <c r="BI1115" s="194">
        <f>IF(N1115="nulová",J1115,0)</f>
        <v>0</v>
      </c>
      <c r="BJ1115" s="193" t="s">
        <v>38</v>
      </c>
      <c r="BK1115" s="194">
        <f>ROUND(I1115*H1115,2)</f>
        <v>0</v>
      </c>
      <c r="BL1115" s="193" t="s">
        <v>199</v>
      </c>
      <c r="BM1115" s="193" t="s">
        <v>1331</v>
      </c>
    </row>
    <row r="1116" spans="2:65" s="188" customFormat="1" ht="27" x14ac:dyDescent="0.3">
      <c r="B1116" s="189"/>
      <c r="D1116" s="236" t="s">
        <v>315</v>
      </c>
      <c r="F1116" s="256" t="s">
        <v>1332</v>
      </c>
      <c r="I1116" s="255"/>
      <c r="L1116" s="189"/>
      <c r="M1116" s="254"/>
      <c r="N1116" s="223"/>
      <c r="O1116" s="223"/>
      <c r="P1116" s="223"/>
      <c r="Q1116" s="223"/>
      <c r="R1116" s="223"/>
      <c r="S1116" s="223"/>
      <c r="T1116" s="253"/>
      <c r="AT1116" s="193" t="s">
        <v>315</v>
      </c>
      <c r="AU1116" s="193" t="s">
        <v>42</v>
      </c>
    </row>
    <row r="1117" spans="2:65" s="227" customFormat="1" x14ac:dyDescent="0.3">
      <c r="B1117" s="232"/>
      <c r="D1117" s="240" t="s">
        <v>117</v>
      </c>
      <c r="E1117" s="239" t="s">
        <v>1</v>
      </c>
      <c r="F1117" s="238" t="s">
        <v>1333</v>
      </c>
      <c r="H1117" s="237">
        <v>43.478000000000002</v>
      </c>
      <c r="I1117" s="233"/>
      <c r="L1117" s="232"/>
      <c r="M1117" s="231"/>
      <c r="N1117" s="230"/>
      <c r="O1117" s="230"/>
      <c r="P1117" s="230"/>
      <c r="Q1117" s="230"/>
      <c r="R1117" s="230"/>
      <c r="S1117" s="230"/>
      <c r="T1117" s="229"/>
      <c r="AT1117" s="228" t="s">
        <v>117</v>
      </c>
      <c r="AU1117" s="228" t="s">
        <v>42</v>
      </c>
      <c r="AV1117" s="227" t="s">
        <v>42</v>
      </c>
      <c r="AW1117" s="227" t="s">
        <v>19</v>
      </c>
      <c r="AX1117" s="227" t="s">
        <v>37</v>
      </c>
      <c r="AY1117" s="228" t="s">
        <v>108</v>
      </c>
    </row>
    <row r="1118" spans="2:65" s="188" customFormat="1" ht="22.5" customHeight="1" x14ac:dyDescent="0.3">
      <c r="B1118" s="207"/>
      <c r="C1118" s="252" t="s">
        <v>1382</v>
      </c>
      <c r="D1118" s="252" t="s">
        <v>213</v>
      </c>
      <c r="E1118" s="251" t="s">
        <v>1335</v>
      </c>
      <c r="F1118" s="246" t="s">
        <v>1336</v>
      </c>
      <c r="G1118" s="250" t="s">
        <v>254</v>
      </c>
      <c r="H1118" s="249">
        <v>60</v>
      </c>
      <c r="I1118" s="248"/>
      <c r="J1118" s="247">
        <f>ROUND(I1118*H1118,2)</f>
        <v>0</v>
      </c>
      <c r="K1118" s="246" t="s">
        <v>1</v>
      </c>
      <c r="L1118" s="245"/>
      <c r="M1118" s="244" t="s">
        <v>1</v>
      </c>
      <c r="N1118" s="243" t="s">
        <v>26</v>
      </c>
      <c r="O1118" s="223"/>
      <c r="P1118" s="222">
        <f>O1118*H1118</f>
        <v>0</v>
      </c>
      <c r="Q1118" s="222">
        <v>1.3999999999999999E-4</v>
      </c>
      <c r="R1118" s="222">
        <f>Q1118*H1118</f>
        <v>8.3999999999999995E-3</v>
      </c>
      <c r="S1118" s="222">
        <v>0</v>
      </c>
      <c r="T1118" s="221">
        <f>S1118*H1118</f>
        <v>0</v>
      </c>
      <c r="AR1118" s="193" t="s">
        <v>286</v>
      </c>
      <c r="AT1118" s="193" t="s">
        <v>213</v>
      </c>
      <c r="AU1118" s="193" t="s">
        <v>42</v>
      </c>
      <c r="AY1118" s="193" t="s">
        <v>108</v>
      </c>
      <c r="BE1118" s="194">
        <f>IF(N1118="základní",J1118,0)</f>
        <v>0</v>
      </c>
      <c r="BF1118" s="194">
        <f>IF(N1118="snížená",J1118,0)</f>
        <v>0</v>
      </c>
      <c r="BG1118" s="194">
        <f>IF(N1118="zákl. přenesená",J1118,0)</f>
        <v>0</v>
      </c>
      <c r="BH1118" s="194">
        <f>IF(N1118="sníž. přenesená",J1118,0)</f>
        <v>0</v>
      </c>
      <c r="BI1118" s="194">
        <f>IF(N1118="nulová",J1118,0)</f>
        <v>0</v>
      </c>
      <c r="BJ1118" s="193" t="s">
        <v>38</v>
      </c>
      <c r="BK1118" s="194">
        <f>ROUND(I1118*H1118,2)</f>
        <v>0</v>
      </c>
      <c r="BL1118" s="193" t="s">
        <v>199</v>
      </c>
      <c r="BM1118" s="193" t="s">
        <v>1337</v>
      </c>
    </row>
    <row r="1119" spans="2:65" s="227" customFormat="1" x14ac:dyDescent="0.3">
      <c r="B1119" s="232"/>
      <c r="D1119" s="240" t="s">
        <v>117</v>
      </c>
      <c r="E1119" s="239" t="s">
        <v>1</v>
      </c>
      <c r="F1119" s="238" t="s">
        <v>1338</v>
      </c>
      <c r="H1119" s="237">
        <v>60</v>
      </c>
      <c r="I1119" s="233"/>
      <c r="L1119" s="232"/>
      <c r="M1119" s="231"/>
      <c r="N1119" s="230"/>
      <c r="O1119" s="230"/>
      <c r="P1119" s="230"/>
      <c r="Q1119" s="230"/>
      <c r="R1119" s="230"/>
      <c r="S1119" s="230"/>
      <c r="T1119" s="229"/>
      <c r="AT1119" s="228" t="s">
        <v>117</v>
      </c>
      <c r="AU1119" s="228" t="s">
        <v>42</v>
      </c>
      <c r="AV1119" s="227" t="s">
        <v>42</v>
      </c>
      <c r="AW1119" s="227" t="s">
        <v>19</v>
      </c>
      <c r="AX1119" s="227" t="s">
        <v>37</v>
      </c>
      <c r="AY1119" s="228" t="s">
        <v>108</v>
      </c>
    </row>
    <row r="1120" spans="2:65" s="188" customFormat="1" ht="22.5" customHeight="1" x14ac:dyDescent="0.3">
      <c r="B1120" s="207"/>
      <c r="C1120" s="206" t="s">
        <v>1386</v>
      </c>
      <c r="D1120" s="206" t="s">
        <v>110</v>
      </c>
      <c r="E1120" s="205" t="s">
        <v>1340</v>
      </c>
      <c r="F1120" s="200" t="s">
        <v>1341</v>
      </c>
      <c r="G1120" s="204" t="s">
        <v>254</v>
      </c>
      <c r="H1120" s="203">
        <v>76</v>
      </c>
      <c r="I1120" s="202"/>
      <c r="J1120" s="201">
        <f>ROUND(I1120*H1120,2)</f>
        <v>0</v>
      </c>
      <c r="K1120" s="200" t="s">
        <v>166</v>
      </c>
      <c r="L1120" s="189"/>
      <c r="M1120" s="199" t="s">
        <v>1</v>
      </c>
      <c r="N1120" s="224" t="s">
        <v>26</v>
      </c>
      <c r="O1120" s="223"/>
      <c r="P1120" s="222">
        <f>O1120*H1120</f>
        <v>0</v>
      </c>
      <c r="Q1120" s="222">
        <v>0</v>
      </c>
      <c r="R1120" s="222">
        <f>Q1120*H1120</f>
        <v>0</v>
      </c>
      <c r="S1120" s="222">
        <v>0</v>
      </c>
      <c r="T1120" s="221">
        <f>S1120*H1120</f>
        <v>0</v>
      </c>
      <c r="AR1120" s="193" t="s">
        <v>199</v>
      </c>
      <c r="AT1120" s="193" t="s">
        <v>110</v>
      </c>
      <c r="AU1120" s="193" t="s">
        <v>42</v>
      </c>
      <c r="AY1120" s="193" t="s">
        <v>108</v>
      </c>
      <c r="BE1120" s="194">
        <f>IF(N1120="základní",J1120,0)</f>
        <v>0</v>
      </c>
      <c r="BF1120" s="194">
        <f>IF(N1120="snížená",J1120,0)</f>
        <v>0</v>
      </c>
      <c r="BG1120" s="194">
        <f>IF(N1120="zákl. přenesená",J1120,0)</f>
        <v>0</v>
      </c>
      <c r="BH1120" s="194">
        <f>IF(N1120="sníž. přenesená",J1120,0)</f>
        <v>0</v>
      </c>
      <c r="BI1120" s="194">
        <f>IF(N1120="nulová",J1120,0)</f>
        <v>0</v>
      </c>
      <c r="BJ1120" s="193" t="s">
        <v>38</v>
      </c>
      <c r="BK1120" s="194">
        <f>ROUND(I1120*H1120,2)</f>
        <v>0</v>
      </c>
      <c r="BL1120" s="193" t="s">
        <v>199</v>
      </c>
      <c r="BM1120" s="193" t="s">
        <v>1342</v>
      </c>
    </row>
    <row r="1121" spans="2:65" s="227" customFormat="1" x14ac:dyDescent="0.3">
      <c r="B1121" s="232"/>
      <c r="D1121" s="240" t="s">
        <v>117</v>
      </c>
      <c r="E1121" s="239" t="s">
        <v>1</v>
      </c>
      <c r="F1121" s="238" t="s">
        <v>1343</v>
      </c>
      <c r="H1121" s="237">
        <v>76</v>
      </c>
      <c r="I1121" s="233"/>
      <c r="L1121" s="232"/>
      <c r="M1121" s="231"/>
      <c r="N1121" s="230"/>
      <c r="O1121" s="230"/>
      <c r="P1121" s="230"/>
      <c r="Q1121" s="230"/>
      <c r="R1121" s="230"/>
      <c r="S1121" s="230"/>
      <c r="T1121" s="229"/>
      <c r="AT1121" s="228" t="s">
        <v>117</v>
      </c>
      <c r="AU1121" s="228" t="s">
        <v>42</v>
      </c>
      <c r="AV1121" s="227" t="s">
        <v>42</v>
      </c>
      <c r="AW1121" s="227" t="s">
        <v>19</v>
      </c>
      <c r="AX1121" s="227" t="s">
        <v>37</v>
      </c>
      <c r="AY1121" s="228" t="s">
        <v>108</v>
      </c>
    </row>
    <row r="1122" spans="2:65" s="188" customFormat="1" ht="22.5" customHeight="1" x14ac:dyDescent="0.3">
      <c r="B1122" s="207"/>
      <c r="C1122" s="252" t="s">
        <v>1390</v>
      </c>
      <c r="D1122" s="252" t="s">
        <v>213</v>
      </c>
      <c r="E1122" s="251" t="s">
        <v>1345</v>
      </c>
      <c r="F1122" s="246" t="s">
        <v>1346</v>
      </c>
      <c r="G1122" s="250" t="s">
        <v>254</v>
      </c>
      <c r="H1122" s="249">
        <v>10</v>
      </c>
      <c r="I1122" s="248"/>
      <c r="J1122" s="247">
        <f>ROUND(I1122*H1122,2)</f>
        <v>0</v>
      </c>
      <c r="K1122" s="246" t="s">
        <v>114</v>
      </c>
      <c r="L1122" s="245"/>
      <c r="M1122" s="244" t="s">
        <v>1</v>
      </c>
      <c r="N1122" s="243" t="s">
        <v>26</v>
      </c>
      <c r="O1122" s="223"/>
      <c r="P1122" s="222">
        <f>O1122*H1122</f>
        <v>0</v>
      </c>
      <c r="Q1122" s="222">
        <v>2.3000000000000001E-4</v>
      </c>
      <c r="R1122" s="222">
        <f>Q1122*H1122</f>
        <v>2.3E-3</v>
      </c>
      <c r="S1122" s="222">
        <v>0</v>
      </c>
      <c r="T1122" s="221">
        <f>S1122*H1122</f>
        <v>0</v>
      </c>
      <c r="AR1122" s="193" t="s">
        <v>286</v>
      </c>
      <c r="AT1122" s="193" t="s">
        <v>213</v>
      </c>
      <c r="AU1122" s="193" t="s">
        <v>42</v>
      </c>
      <c r="AY1122" s="193" t="s">
        <v>108</v>
      </c>
      <c r="BE1122" s="194">
        <f>IF(N1122="základní",J1122,0)</f>
        <v>0</v>
      </c>
      <c r="BF1122" s="194">
        <f>IF(N1122="snížená",J1122,0)</f>
        <v>0</v>
      </c>
      <c r="BG1122" s="194">
        <f>IF(N1122="zákl. přenesená",J1122,0)</f>
        <v>0</v>
      </c>
      <c r="BH1122" s="194">
        <f>IF(N1122="sníž. přenesená",J1122,0)</f>
        <v>0</v>
      </c>
      <c r="BI1122" s="194">
        <f>IF(N1122="nulová",J1122,0)</f>
        <v>0</v>
      </c>
      <c r="BJ1122" s="193" t="s">
        <v>38</v>
      </c>
      <c r="BK1122" s="194">
        <f>ROUND(I1122*H1122,2)</f>
        <v>0</v>
      </c>
      <c r="BL1122" s="193" t="s">
        <v>199</v>
      </c>
      <c r="BM1122" s="193" t="s">
        <v>1347</v>
      </c>
    </row>
    <row r="1123" spans="2:65" s="188" customFormat="1" ht="22.5" customHeight="1" x14ac:dyDescent="0.3">
      <c r="B1123" s="207"/>
      <c r="C1123" s="252" t="s">
        <v>1394</v>
      </c>
      <c r="D1123" s="252" t="s">
        <v>213</v>
      </c>
      <c r="E1123" s="251" t="s">
        <v>1349</v>
      </c>
      <c r="F1123" s="246" t="s">
        <v>1350</v>
      </c>
      <c r="G1123" s="250" t="s">
        <v>254</v>
      </c>
      <c r="H1123" s="249">
        <v>10</v>
      </c>
      <c r="I1123" s="248"/>
      <c r="J1123" s="247">
        <f>ROUND(I1123*H1123,2)</f>
        <v>0</v>
      </c>
      <c r="K1123" s="246" t="s">
        <v>114</v>
      </c>
      <c r="L1123" s="245"/>
      <c r="M1123" s="244" t="s">
        <v>1</v>
      </c>
      <c r="N1123" s="243" t="s">
        <v>26</v>
      </c>
      <c r="O1123" s="223"/>
      <c r="P1123" s="222">
        <f>O1123*H1123</f>
        <v>0</v>
      </c>
      <c r="Q1123" s="222">
        <v>1.2999999999999999E-4</v>
      </c>
      <c r="R1123" s="222">
        <f>Q1123*H1123</f>
        <v>1.2999999999999999E-3</v>
      </c>
      <c r="S1123" s="222">
        <v>0</v>
      </c>
      <c r="T1123" s="221">
        <f>S1123*H1123</f>
        <v>0</v>
      </c>
      <c r="AR1123" s="193" t="s">
        <v>286</v>
      </c>
      <c r="AT1123" s="193" t="s">
        <v>213</v>
      </c>
      <c r="AU1123" s="193" t="s">
        <v>42</v>
      </c>
      <c r="AY1123" s="193" t="s">
        <v>108</v>
      </c>
      <c r="BE1123" s="194">
        <f>IF(N1123="základní",J1123,0)</f>
        <v>0</v>
      </c>
      <c r="BF1123" s="194">
        <f>IF(N1123="snížená",J1123,0)</f>
        <v>0</v>
      </c>
      <c r="BG1123" s="194">
        <f>IF(N1123="zákl. přenesená",J1123,0)</f>
        <v>0</v>
      </c>
      <c r="BH1123" s="194">
        <f>IF(N1123="sníž. přenesená",J1123,0)</f>
        <v>0</v>
      </c>
      <c r="BI1123" s="194">
        <f>IF(N1123="nulová",J1123,0)</f>
        <v>0</v>
      </c>
      <c r="BJ1123" s="193" t="s">
        <v>38</v>
      </c>
      <c r="BK1123" s="194">
        <f>ROUND(I1123*H1123,2)</f>
        <v>0</v>
      </c>
      <c r="BL1123" s="193" t="s">
        <v>199</v>
      </c>
      <c r="BM1123" s="193" t="s">
        <v>1351</v>
      </c>
    </row>
    <row r="1124" spans="2:65" s="188" customFormat="1" ht="22.5" customHeight="1" x14ac:dyDescent="0.3">
      <c r="B1124" s="207"/>
      <c r="C1124" s="252" t="s">
        <v>1400</v>
      </c>
      <c r="D1124" s="252" t="s">
        <v>213</v>
      </c>
      <c r="E1124" s="251" t="s">
        <v>1353</v>
      </c>
      <c r="F1124" s="246" t="s">
        <v>1354</v>
      </c>
      <c r="G1124" s="250" t="s">
        <v>254</v>
      </c>
      <c r="H1124" s="249">
        <v>10</v>
      </c>
      <c r="I1124" s="248"/>
      <c r="J1124" s="247">
        <f>ROUND(I1124*H1124,2)</f>
        <v>0</v>
      </c>
      <c r="K1124" s="246" t="s">
        <v>114</v>
      </c>
      <c r="L1124" s="245"/>
      <c r="M1124" s="244" t="s">
        <v>1</v>
      </c>
      <c r="N1124" s="243" t="s">
        <v>26</v>
      </c>
      <c r="O1124" s="223"/>
      <c r="P1124" s="222">
        <f>O1124*H1124</f>
        <v>0</v>
      </c>
      <c r="Q1124" s="222">
        <v>1.6000000000000001E-4</v>
      </c>
      <c r="R1124" s="222">
        <f>Q1124*H1124</f>
        <v>1.6000000000000001E-3</v>
      </c>
      <c r="S1124" s="222">
        <v>0</v>
      </c>
      <c r="T1124" s="221">
        <f>S1124*H1124</f>
        <v>0</v>
      </c>
      <c r="AR1124" s="193" t="s">
        <v>286</v>
      </c>
      <c r="AT1124" s="193" t="s">
        <v>213</v>
      </c>
      <c r="AU1124" s="193" t="s">
        <v>42</v>
      </c>
      <c r="AY1124" s="193" t="s">
        <v>108</v>
      </c>
      <c r="BE1124" s="194">
        <f>IF(N1124="základní",J1124,0)</f>
        <v>0</v>
      </c>
      <c r="BF1124" s="194">
        <f>IF(N1124="snížená",J1124,0)</f>
        <v>0</v>
      </c>
      <c r="BG1124" s="194">
        <f>IF(N1124="zákl. přenesená",J1124,0)</f>
        <v>0</v>
      </c>
      <c r="BH1124" s="194">
        <f>IF(N1124="sníž. přenesená",J1124,0)</f>
        <v>0</v>
      </c>
      <c r="BI1124" s="194">
        <f>IF(N1124="nulová",J1124,0)</f>
        <v>0</v>
      </c>
      <c r="BJ1124" s="193" t="s">
        <v>38</v>
      </c>
      <c r="BK1124" s="194">
        <f>ROUND(I1124*H1124,2)</f>
        <v>0</v>
      </c>
      <c r="BL1124" s="193" t="s">
        <v>199</v>
      </c>
      <c r="BM1124" s="193" t="s">
        <v>1355</v>
      </c>
    </row>
    <row r="1125" spans="2:65" s="188" customFormat="1" ht="22.5" customHeight="1" x14ac:dyDescent="0.3">
      <c r="B1125" s="207"/>
      <c r="C1125" s="252" t="s">
        <v>1404</v>
      </c>
      <c r="D1125" s="252" t="s">
        <v>213</v>
      </c>
      <c r="E1125" s="251" t="s">
        <v>1357</v>
      </c>
      <c r="F1125" s="246" t="s">
        <v>1358</v>
      </c>
      <c r="G1125" s="250" t="s">
        <v>254</v>
      </c>
      <c r="H1125" s="249">
        <v>16</v>
      </c>
      <c r="I1125" s="248"/>
      <c r="J1125" s="247">
        <f>ROUND(I1125*H1125,2)</f>
        <v>0</v>
      </c>
      <c r="K1125" s="246" t="s">
        <v>114</v>
      </c>
      <c r="L1125" s="245"/>
      <c r="M1125" s="244" t="s">
        <v>1</v>
      </c>
      <c r="N1125" s="243" t="s">
        <v>26</v>
      </c>
      <c r="O1125" s="223"/>
      <c r="P1125" s="222">
        <f>O1125*H1125</f>
        <v>0</v>
      </c>
      <c r="Q1125" s="222">
        <v>2.5999999999999998E-4</v>
      </c>
      <c r="R1125" s="222">
        <f>Q1125*H1125</f>
        <v>4.1599999999999996E-3</v>
      </c>
      <c r="S1125" s="222">
        <v>0</v>
      </c>
      <c r="T1125" s="221">
        <f>S1125*H1125</f>
        <v>0</v>
      </c>
      <c r="AR1125" s="193" t="s">
        <v>286</v>
      </c>
      <c r="AT1125" s="193" t="s">
        <v>213</v>
      </c>
      <c r="AU1125" s="193" t="s">
        <v>42</v>
      </c>
      <c r="AY1125" s="193" t="s">
        <v>108</v>
      </c>
      <c r="BE1125" s="194">
        <f>IF(N1125="základní",J1125,0)</f>
        <v>0</v>
      </c>
      <c r="BF1125" s="194">
        <f>IF(N1125="snížená",J1125,0)</f>
        <v>0</v>
      </c>
      <c r="BG1125" s="194">
        <f>IF(N1125="zákl. přenesená",J1125,0)</f>
        <v>0</v>
      </c>
      <c r="BH1125" s="194">
        <f>IF(N1125="sníž. přenesená",J1125,0)</f>
        <v>0</v>
      </c>
      <c r="BI1125" s="194">
        <f>IF(N1125="nulová",J1125,0)</f>
        <v>0</v>
      </c>
      <c r="BJ1125" s="193" t="s">
        <v>38</v>
      </c>
      <c r="BK1125" s="194">
        <f>ROUND(I1125*H1125,2)</f>
        <v>0</v>
      </c>
      <c r="BL1125" s="193" t="s">
        <v>199</v>
      </c>
      <c r="BM1125" s="193" t="s">
        <v>1359</v>
      </c>
    </row>
    <row r="1126" spans="2:65" s="227" customFormat="1" x14ac:dyDescent="0.3">
      <c r="B1126" s="232"/>
      <c r="D1126" s="240" t="s">
        <v>117</v>
      </c>
      <c r="E1126" s="239" t="s">
        <v>1</v>
      </c>
      <c r="F1126" s="238" t="s">
        <v>1360</v>
      </c>
      <c r="H1126" s="237">
        <v>16</v>
      </c>
      <c r="I1126" s="233"/>
      <c r="L1126" s="232"/>
      <c r="M1126" s="231"/>
      <c r="N1126" s="230"/>
      <c r="O1126" s="230"/>
      <c r="P1126" s="230"/>
      <c r="Q1126" s="230"/>
      <c r="R1126" s="230"/>
      <c r="S1126" s="230"/>
      <c r="T1126" s="229"/>
      <c r="AT1126" s="228" t="s">
        <v>117</v>
      </c>
      <c r="AU1126" s="228" t="s">
        <v>42</v>
      </c>
      <c r="AV1126" s="227" t="s">
        <v>42</v>
      </c>
      <c r="AW1126" s="227" t="s">
        <v>19</v>
      </c>
      <c r="AX1126" s="227" t="s">
        <v>37</v>
      </c>
      <c r="AY1126" s="228" t="s">
        <v>108</v>
      </c>
    </row>
    <row r="1127" spans="2:65" s="188" customFormat="1" ht="31.5" customHeight="1" x14ac:dyDescent="0.3">
      <c r="B1127" s="207"/>
      <c r="C1127" s="252" t="s">
        <v>1409</v>
      </c>
      <c r="D1127" s="252" t="s">
        <v>213</v>
      </c>
      <c r="E1127" s="251" t="s">
        <v>1362</v>
      </c>
      <c r="F1127" s="246" t="s">
        <v>1363</v>
      </c>
      <c r="G1127" s="250" t="s">
        <v>254</v>
      </c>
      <c r="H1127" s="249">
        <v>20</v>
      </c>
      <c r="I1127" s="248"/>
      <c r="J1127" s="247">
        <f>ROUND(I1127*H1127,2)</f>
        <v>0</v>
      </c>
      <c r="K1127" s="246" t="s">
        <v>114</v>
      </c>
      <c r="L1127" s="245"/>
      <c r="M1127" s="244" t="s">
        <v>1</v>
      </c>
      <c r="N1127" s="243" t="s">
        <v>26</v>
      </c>
      <c r="O1127" s="223"/>
      <c r="P1127" s="222">
        <f>O1127*H1127</f>
        <v>0</v>
      </c>
      <c r="Q1127" s="222">
        <v>6.9999999999999999E-4</v>
      </c>
      <c r="R1127" s="222">
        <f>Q1127*H1127</f>
        <v>1.4E-2</v>
      </c>
      <c r="S1127" s="222">
        <v>0</v>
      </c>
      <c r="T1127" s="221">
        <f>S1127*H1127</f>
        <v>0</v>
      </c>
      <c r="AR1127" s="193" t="s">
        <v>286</v>
      </c>
      <c r="AT1127" s="193" t="s">
        <v>213</v>
      </c>
      <c r="AU1127" s="193" t="s">
        <v>42</v>
      </c>
      <c r="AY1127" s="193" t="s">
        <v>108</v>
      </c>
      <c r="BE1127" s="194">
        <f>IF(N1127="základní",J1127,0)</f>
        <v>0</v>
      </c>
      <c r="BF1127" s="194">
        <f>IF(N1127="snížená",J1127,0)</f>
        <v>0</v>
      </c>
      <c r="BG1127" s="194">
        <f>IF(N1127="zákl. přenesená",J1127,0)</f>
        <v>0</v>
      </c>
      <c r="BH1127" s="194">
        <f>IF(N1127="sníž. přenesená",J1127,0)</f>
        <v>0</v>
      </c>
      <c r="BI1127" s="194">
        <f>IF(N1127="nulová",J1127,0)</f>
        <v>0</v>
      </c>
      <c r="BJ1127" s="193" t="s">
        <v>38</v>
      </c>
      <c r="BK1127" s="194">
        <f>ROUND(I1127*H1127,2)</f>
        <v>0</v>
      </c>
      <c r="BL1127" s="193" t="s">
        <v>199</v>
      </c>
      <c r="BM1127" s="193" t="s">
        <v>1364</v>
      </c>
    </row>
    <row r="1128" spans="2:65" s="227" customFormat="1" x14ac:dyDescent="0.3">
      <c r="B1128" s="232"/>
      <c r="D1128" s="240" t="s">
        <v>117</v>
      </c>
      <c r="E1128" s="239" t="s">
        <v>1</v>
      </c>
      <c r="F1128" s="238" t="s">
        <v>1365</v>
      </c>
      <c r="H1128" s="237">
        <v>20</v>
      </c>
      <c r="I1128" s="233"/>
      <c r="L1128" s="232"/>
      <c r="M1128" s="231"/>
      <c r="N1128" s="230"/>
      <c r="O1128" s="230"/>
      <c r="P1128" s="230"/>
      <c r="Q1128" s="230"/>
      <c r="R1128" s="230"/>
      <c r="S1128" s="230"/>
      <c r="T1128" s="229"/>
      <c r="AT1128" s="228" t="s">
        <v>117</v>
      </c>
      <c r="AU1128" s="228" t="s">
        <v>42</v>
      </c>
      <c r="AV1128" s="227" t="s">
        <v>42</v>
      </c>
      <c r="AW1128" s="227" t="s">
        <v>19</v>
      </c>
      <c r="AX1128" s="227" t="s">
        <v>37</v>
      </c>
      <c r="AY1128" s="228" t="s">
        <v>108</v>
      </c>
    </row>
    <row r="1129" spans="2:65" s="188" customFormat="1" ht="22.5" customHeight="1" x14ac:dyDescent="0.3">
      <c r="B1129" s="207"/>
      <c r="C1129" s="252" t="s">
        <v>1418</v>
      </c>
      <c r="D1129" s="252" t="s">
        <v>213</v>
      </c>
      <c r="E1129" s="251" t="s">
        <v>1367</v>
      </c>
      <c r="F1129" s="246" t="s">
        <v>1368</v>
      </c>
      <c r="G1129" s="250" t="s">
        <v>254</v>
      </c>
      <c r="H1129" s="249">
        <v>10</v>
      </c>
      <c r="I1129" s="248"/>
      <c r="J1129" s="247">
        <f>ROUND(I1129*H1129,2)</f>
        <v>0</v>
      </c>
      <c r="K1129" s="246" t="s">
        <v>114</v>
      </c>
      <c r="L1129" s="245"/>
      <c r="M1129" s="244" t="s">
        <v>1</v>
      </c>
      <c r="N1129" s="243" t="s">
        <v>26</v>
      </c>
      <c r="O1129" s="223"/>
      <c r="P1129" s="222">
        <f>O1129*H1129</f>
        <v>0</v>
      </c>
      <c r="Q1129" s="222">
        <v>2.0000000000000001E-4</v>
      </c>
      <c r="R1129" s="222">
        <f>Q1129*H1129</f>
        <v>2E-3</v>
      </c>
      <c r="S1129" s="222">
        <v>0</v>
      </c>
      <c r="T1129" s="221">
        <f>S1129*H1129</f>
        <v>0</v>
      </c>
      <c r="AR1129" s="193" t="s">
        <v>286</v>
      </c>
      <c r="AT1129" s="193" t="s">
        <v>213</v>
      </c>
      <c r="AU1129" s="193" t="s">
        <v>42</v>
      </c>
      <c r="AY1129" s="193" t="s">
        <v>108</v>
      </c>
      <c r="BE1129" s="194">
        <f>IF(N1129="základní",J1129,0)</f>
        <v>0</v>
      </c>
      <c r="BF1129" s="194">
        <f>IF(N1129="snížená",J1129,0)</f>
        <v>0</v>
      </c>
      <c r="BG1129" s="194">
        <f>IF(N1129="zákl. přenesená",J1129,0)</f>
        <v>0</v>
      </c>
      <c r="BH1129" s="194">
        <f>IF(N1129="sníž. přenesená",J1129,0)</f>
        <v>0</v>
      </c>
      <c r="BI1129" s="194">
        <f>IF(N1129="nulová",J1129,0)</f>
        <v>0</v>
      </c>
      <c r="BJ1129" s="193" t="s">
        <v>38</v>
      </c>
      <c r="BK1129" s="194">
        <f>ROUND(I1129*H1129,2)</f>
        <v>0</v>
      </c>
      <c r="BL1129" s="193" t="s">
        <v>199</v>
      </c>
      <c r="BM1129" s="193" t="s">
        <v>1369</v>
      </c>
    </row>
    <row r="1130" spans="2:65" s="188" customFormat="1" ht="22.5" customHeight="1" x14ac:dyDescent="0.3">
      <c r="B1130" s="207"/>
      <c r="C1130" s="206" t="s">
        <v>1422</v>
      </c>
      <c r="D1130" s="206" t="s">
        <v>110</v>
      </c>
      <c r="E1130" s="205" t="s">
        <v>1371</v>
      </c>
      <c r="F1130" s="200" t="s">
        <v>1372</v>
      </c>
      <c r="G1130" s="204" t="s">
        <v>254</v>
      </c>
      <c r="H1130" s="203">
        <v>10</v>
      </c>
      <c r="I1130" s="202"/>
      <c r="J1130" s="201">
        <f>ROUND(I1130*H1130,2)</f>
        <v>0</v>
      </c>
      <c r="K1130" s="200" t="s">
        <v>166</v>
      </c>
      <c r="L1130" s="189"/>
      <c r="M1130" s="199" t="s">
        <v>1</v>
      </c>
      <c r="N1130" s="224" t="s">
        <v>26</v>
      </c>
      <c r="O1130" s="223"/>
      <c r="P1130" s="222">
        <f>O1130*H1130</f>
        <v>0</v>
      </c>
      <c r="Q1130" s="222">
        <v>0</v>
      </c>
      <c r="R1130" s="222">
        <f>Q1130*H1130</f>
        <v>0</v>
      </c>
      <c r="S1130" s="222">
        <v>0</v>
      </c>
      <c r="T1130" s="221">
        <f>S1130*H1130</f>
        <v>0</v>
      </c>
      <c r="AR1130" s="193" t="s">
        <v>199</v>
      </c>
      <c r="AT1130" s="193" t="s">
        <v>110</v>
      </c>
      <c r="AU1130" s="193" t="s">
        <v>42</v>
      </c>
      <c r="AY1130" s="193" t="s">
        <v>108</v>
      </c>
      <c r="BE1130" s="194">
        <f>IF(N1130="základní",J1130,0)</f>
        <v>0</v>
      </c>
      <c r="BF1130" s="194">
        <f>IF(N1130="snížená",J1130,0)</f>
        <v>0</v>
      </c>
      <c r="BG1130" s="194">
        <f>IF(N1130="zákl. přenesená",J1130,0)</f>
        <v>0</v>
      </c>
      <c r="BH1130" s="194">
        <f>IF(N1130="sníž. přenesená",J1130,0)</f>
        <v>0</v>
      </c>
      <c r="BI1130" s="194">
        <f>IF(N1130="nulová",J1130,0)</f>
        <v>0</v>
      </c>
      <c r="BJ1130" s="193" t="s">
        <v>38</v>
      </c>
      <c r="BK1130" s="194">
        <f>ROUND(I1130*H1130,2)</f>
        <v>0</v>
      </c>
      <c r="BL1130" s="193" t="s">
        <v>199</v>
      </c>
      <c r="BM1130" s="193" t="s">
        <v>1373</v>
      </c>
    </row>
    <row r="1131" spans="2:65" s="188" customFormat="1" ht="22.5" customHeight="1" x14ac:dyDescent="0.3">
      <c r="B1131" s="207"/>
      <c r="C1131" s="252" t="s">
        <v>1427</v>
      </c>
      <c r="D1131" s="252" t="s">
        <v>213</v>
      </c>
      <c r="E1131" s="251" t="s">
        <v>1375</v>
      </c>
      <c r="F1131" s="246" t="s">
        <v>1376</v>
      </c>
      <c r="G1131" s="250" t="s">
        <v>254</v>
      </c>
      <c r="H1131" s="249">
        <v>10</v>
      </c>
      <c r="I1131" s="248"/>
      <c r="J1131" s="247">
        <f>ROUND(I1131*H1131,2)</f>
        <v>0</v>
      </c>
      <c r="K1131" s="246" t="s">
        <v>114</v>
      </c>
      <c r="L1131" s="245"/>
      <c r="M1131" s="244" t="s">
        <v>1</v>
      </c>
      <c r="N1131" s="243" t="s">
        <v>26</v>
      </c>
      <c r="O1131" s="223"/>
      <c r="P1131" s="222">
        <f>O1131*H1131</f>
        <v>0</v>
      </c>
      <c r="Q1131" s="222">
        <v>4.1999999999999997E-3</v>
      </c>
      <c r="R1131" s="222">
        <f>Q1131*H1131</f>
        <v>4.1999999999999996E-2</v>
      </c>
      <c r="S1131" s="222">
        <v>0</v>
      </c>
      <c r="T1131" s="221">
        <f>S1131*H1131</f>
        <v>0</v>
      </c>
      <c r="AR1131" s="193" t="s">
        <v>286</v>
      </c>
      <c r="AT1131" s="193" t="s">
        <v>213</v>
      </c>
      <c r="AU1131" s="193" t="s">
        <v>42</v>
      </c>
      <c r="AY1131" s="193" t="s">
        <v>108</v>
      </c>
      <c r="BE1131" s="194">
        <f>IF(N1131="základní",J1131,0)</f>
        <v>0</v>
      </c>
      <c r="BF1131" s="194">
        <f>IF(N1131="snížená",J1131,0)</f>
        <v>0</v>
      </c>
      <c r="BG1131" s="194">
        <f>IF(N1131="zákl. přenesená",J1131,0)</f>
        <v>0</v>
      </c>
      <c r="BH1131" s="194">
        <f>IF(N1131="sníž. přenesená",J1131,0)</f>
        <v>0</v>
      </c>
      <c r="BI1131" s="194">
        <f>IF(N1131="nulová",J1131,0)</f>
        <v>0</v>
      </c>
      <c r="BJ1131" s="193" t="s">
        <v>38</v>
      </c>
      <c r="BK1131" s="194">
        <f>ROUND(I1131*H1131,2)</f>
        <v>0</v>
      </c>
      <c r="BL1131" s="193" t="s">
        <v>199</v>
      </c>
      <c r="BM1131" s="193" t="s">
        <v>1377</v>
      </c>
    </row>
    <row r="1132" spans="2:65" s="188" customFormat="1" ht="22.5" customHeight="1" x14ac:dyDescent="0.3">
      <c r="B1132" s="207"/>
      <c r="C1132" s="252" t="s">
        <v>1433</v>
      </c>
      <c r="D1132" s="252" t="s">
        <v>213</v>
      </c>
      <c r="E1132" s="251" t="s">
        <v>1379</v>
      </c>
      <c r="F1132" s="246" t="s">
        <v>1380</v>
      </c>
      <c r="G1132" s="250" t="s">
        <v>254</v>
      </c>
      <c r="H1132" s="249">
        <v>20</v>
      </c>
      <c r="I1132" s="248"/>
      <c r="J1132" s="247">
        <f>ROUND(I1132*H1132,2)</f>
        <v>0</v>
      </c>
      <c r="K1132" s="246" t="s">
        <v>114</v>
      </c>
      <c r="L1132" s="245"/>
      <c r="M1132" s="244" t="s">
        <v>1</v>
      </c>
      <c r="N1132" s="243" t="s">
        <v>26</v>
      </c>
      <c r="O1132" s="223"/>
      <c r="P1132" s="222">
        <f>O1132*H1132</f>
        <v>0</v>
      </c>
      <c r="Q1132" s="222">
        <v>3.2000000000000003E-4</v>
      </c>
      <c r="R1132" s="222">
        <f>Q1132*H1132</f>
        <v>6.4000000000000003E-3</v>
      </c>
      <c r="S1132" s="222">
        <v>0</v>
      </c>
      <c r="T1132" s="221">
        <f>S1132*H1132</f>
        <v>0</v>
      </c>
      <c r="AR1132" s="193" t="s">
        <v>286</v>
      </c>
      <c r="AT1132" s="193" t="s">
        <v>213</v>
      </c>
      <c r="AU1132" s="193" t="s">
        <v>42</v>
      </c>
      <c r="AY1132" s="193" t="s">
        <v>108</v>
      </c>
      <c r="BE1132" s="194">
        <f>IF(N1132="základní",J1132,0)</f>
        <v>0</v>
      </c>
      <c r="BF1132" s="194">
        <f>IF(N1132="snížená",J1132,0)</f>
        <v>0</v>
      </c>
      <c r="BG1132" s="194">
        <f>IF(N1132="zákl. přenesená",J1132,0)</f>
        <v>0</v>
      </c>
      <c r="BH1132" s="194">
        <f>IF(N1132="sníž. přenesená",J1132,0)</f>
        <v>0</v>
      </c>
      <c r="BI1132" s="194">
        <f>IF(N1132="nulová",J1132,0)</f>
        <v>0</v>
      </c>
      <c r="BJ1132" s="193" t="s">
        <v>38</v>
      </c>
      <c r="BK1132" s="194">
        <f>ROUND(I1132*H1132,2)</f>
        <v>0</v>
      </c>
      <c r="BL1132" s="193" t="s">
        <v>199</v>
      </c>
      <c r="BM1132" s="193" t="s">
        <v>1381</v>
      </c>
    </row>
    <row r="1133" spans="2:65" s="227" customFormat="1" x14ac:dyDescent="0.3">
      <c r="B1133" s="232"/>
      <c r="D1133" s="240" t="s">
        <v>117</v>
      </c>
      <c r="E1133" s="239" t="s">
        <v>1</v>
      </c>
      <c r="F1133" s="238" t="s">
        <v>1365</v>
      </c>
      <c r="H1133" s="237">
        <v>20</v>
      </c>
      <c r="I1133" s="233"/>
      <c r="L1133" s="232"/>
      <c r="M1133" s="231"/>
      <c r="N1133" s="230"/>
      <c r="O1133" s="230"/>
      <c r="P1133" s="230"/>
      <c r="Q1133" s="230"/>
      <c r="R1133" s="230"/>
      <c r="S1133" s="230"/>
      <c r="T1133" s="229"/>
      <c r="AT1133" s="228" t="s">
        <v>117</v>
      </c>
      <c r="AU1133" s="228" t="s">
        <v>42</v>
      </c>
      <c r="AV1133" s="227" t="s">
        <v>42</v>
      </c>
      <c r="AW1133" s="227" t="s">
        <v>19</v>
      </c>
      <c r="AX1133" s="227" t="s">
        <v>37</v>
      </c>
      <c r="AY1133" s="228" t="s">
        <v>108</v>
      </c>
    </row>
    <row r="1134" spans="2:65" s="188" customFormat="1" ht="22.5" customHeight="1" x14ac:dyDescent="0.3">
      <c r="B1134" s="207"/>
      <c r="C1134" s="206" t="s">
        <v>1437</v>
      </c>
      <c r="D1134" s="206" t="s">
        <v>110</v>
      </c>
      <c r="E1134" s="205" t="s">
        <v>1383</v>
      </c>
      <c r="F1134" s="200" t="s">
        <v>1384</v>
      </c>
      <c r="G1134" s="204" t="s">
        <v>254</v>
      </c>
      <c r="H1134" s="203">
        <v>10</v>
      </c>
      <c r="I1134" s="202"/>
      <c r="J1134" s="201">
        <f>ROUND(I1134*H1134,2)</f>
        <v>0</v>
      </c>
      <c r="K1134" s="200" t="s">
        <v>166</v>
      </c>
      <c r="L1134" s="189"/>
      <c r="M1134" s="199" t="s">
        <v>1</v>
      </c>
      <c r="N1134" s="224" t="s">
        <v>26</v>
      </c>
      <c r="O1134" s="223"/>
      <c r="P1134" s="222">
        <f>O1134*H1134</f>
        <v>0</v>
      </c>
      <c r="Q1134" s="222">
        <v>0</v>
      </c>
      <c r="R1134" s="222">
        <f>Q1134*H1134</f>
        <v>0</v>
      </c>
      <c r="S1134" s="222">
        <v>0</v>
      </c>
      <c r="T1134" s="221">
        <f>S1134*H1134</f>
        <v>0</v>
      </c>
      <c r="AR1134" s="193" t="s">
        <v>199</v>
      </c>
      <c r="AT1134" s="193" t="s">
        <v>110</v>
      </c>
      <c r="AU1134" s="193" t="s">
        <v>42</v>
      </c>
      <c r="AY1134" s="193" t="s">
        <v>108</v>
      </c>
      <c r="BE1134" s="194">
        <f>IF(N1134="základní",J1134,0)</f>
        <v>0</v>
      </c>
      <c r="BF1134" s="194">
        <f>IF(N1134="snížená",J1134,0)</f>
        <v>0</v>
      </c>
      <c r="BG1134" s="194">
        <f>IF(N1134="zákl. přenesená",J1134,0)</f>
        <v>0</v>
      </c>
      <c r="BH1134" s="194">
        <f>IF(N1134="sníž. přenesená",J1134,0)</f>
        <v>0</v>
      </c>
      <c r="BI1134" s="194">
        <f>IF(N1134="nulová",J1134,0)</f>
        <v>0</v>
      </c>
      <c r="BJ1134" s="193" t="s">
        <v>38</v>
      </c>
      <c r="BK1134" s="194">
        <f>ROUND(I1134*H1134,2)</f>
        <v>0</v>
      </c>
      <c r="BL1134" s="193" t="s">
        <v>199</v>
      </c>
      <c r="BM1134" s="193" t="s">
        <v>1385</v>
      </c>
    </row>
    <row r="1135" spans="2:65" s="188" customFormat="1" ht="22.5" customHeight="1" x14ac:dyDescent="0.3">
      <c r="B1135" s="207"/>
      <c r="C1135" s="252" t="s">
        <v>1442</v>
      </c>
      <c r="D1135" s="252" t="s">
        <v>213</v>
      </c>
      <c r="E1135" s="251" t="s">
        <v>1387</v>
      </c>
      <c r="F1135" s="246" t="s">
        <v>1388</v>
      </c>
      <c r="G1135" s="250" t="s">
        <v>254</v>
      </c>
      <c r="H1135" s="249">
        <v>10</v>
      </c>
      <c r="I1135" s="248"/>
      <c r="J1135" s="247">
        <f>ROUND(I1135*H1135,2)</f>
        <v>0</v>
      </c>
      <c r="K1135" s="246" t="s">
        <v>114</v>
      </c>
      <c r="L1135" s="245"/>
      <c r="M1135" s="244" t="s">
        <v>1</v>
      </c>
      <c r="N1135" s="243" t="s">
        <v>26</v>
      </c>
      <c r="O1135" s="223"/>
      <c r="P1135" s="222">
        <f>O1135*H1135</f>
        <v>0</v>
      </c>
      <c r="Q1135" s="222">
        <v>9.9999999999999995E-7</v>
      </c>
      <c r="R1135" s="222">
        <f>Q1135*H1135</f>
        <v>9.9999999999999991E-6</v>
      </c>
      <c r="S1135" s="222">
        <v>0</v>
      </c>
      <c r="T1135" s="221">
        <f>S1135*H1135</f>
        <v>0</v>
      </c>
      <c r="AR1135" s="193" t="s">
        <v>286</v>
      </c>
      <c r="AT1135" s="193" t="s">
        <v>213</v>
      </c>
      <c r="AU1135" s="193" t="s">
        <v>42</v>
      </c>
      <c r="AY1135" s="193" t="s">
        <v>108</v>
      </c>
      <c r="BE1135" s="194">
        <f>IF(N1135="základní",J1135,0)</f>
        <v>0</v>
      </c>
      <c r="BF1135" s="194">
        <f>IF(N1135="snížená",J1135,0)</f>
        <v>0</v>
      </c>
      <c r="BG1135" s="194">
        <f>IF(N1135="zákl. přenesená",J1135,0)</f>
        <v>0</v>
      </c>
      <c r="BH1135" s="194">
        <f>IF(N1135="sníž. přenesená",J1135,0)</f>
        <v>0</v>
      </c>
      <c r="BI1135" s="194">
        <f>IF(N1135="nulová",J1135,0)</f>
        <v>0</v>
      </c>
      <c r="BJ1135" s="193" t="s">
        <v>38</v>
      </c>
      <c r="BK1135" s="194">
        <f>ROUND(I1135*H1135,2)</f>
        <v>0</v>
      </c>
      <c r="BL1135" s="193" t="s">
        <v>199</v>
      </c>
      <c r="BM1135" s="193" t="s">
        <v>1389</v>
      </c>
    </row>
    <row r="1136" spans="2:65" s="188" customFormat="1" ht="22.5" customHeight="1" x14ac:dyDescent="0.3">
      <c r="B1136" s="207"/>
      <c r="C1136" s="206" t="s">
        <v>1447</v>
      </c>
      <c r="D1136" s="206" t="s">
        <v>110</v>
      </c>
      <c r="E1136" s="205" t="s">
        <v>1391</v>
      </c>
      <c r="F1136" s="200" t="s">
        <v>1392</v>
      </c>
      <c r="G1136" s="204" t="s">
        <v>283</v>
      </c>
      <c r="H1136" s="203">
        <v>1</v>
      </c>
      <c r="I1136" s="202"/>
      <c r="J1136" s="201">
        <f>ROUND(I1136*H1136,2)</f>
        <v>0</v>
      </c>
      <c r="K1136" s="200" t="s">
        <v>1</v>
      </c>
      <c r="L1136" s="189"/>
      <c r="M1136" s="199" t="s">
        <v>1</v>
      </c>
      <c r="N1136" s="224" t="s">
        <v>26</v>
      </c>
      <c r="O1136" s="223"/>
      <c r="P1136" s="222">
        <f>O1136*H1136</f>
        <v>0</v>
      </c>
      <c r="Q1136" s="222">
        <v>0</v>
      </c>
      <c r="R1136" s="222">
        <f>Q1136*H1136</f>
        <v>0</v>
      </c>
      <c r="S1136" s="222">
        <v>0</v>
      </c>
      <c r="T1136" s="221">
        <f>S1136*H1136</f>
        <v>0</v>
      </c>
      <c r="AR1136" s="193" t="s">
        <v>199</v>
      </c>
      <c r="AT1136" s="193" t="s">
        <v>110</v>
      </c>
      <c r="AU1136" s="193" t="s">
        <v>42</v>
      </c>
      <c r="AY1136" s="193" t="s">
        <v>108</v>
      </c>
      <c r="BE1136" s="194">
        <f>IF(N1136="základní",J1136,0)</f>
        <v>0</v>
      </c>
      <c r="BF1136" s="194">
        <f>IF(N1136="snížená",J1136,0)</f>
        <v>0</v>
      </c>
      <c r="BG1136" s="194">
        <f>IF(N1136="zákl. přenesená",J1136,0)</f>
        <v>0</v>
      </c>
      <c r="BH1136" s="194">
        <f>IF(N1136="sníž. přenesená",J1136,0)</f>
        <v>0</v>
      </c>
      <c r="BI1136" s="194">
        <f>IF(N1136="nulová",J1136,0)</f>
        <v>0</v>
      </c>
      <c r="BJ1136" s="193" t="s">
        <v>38</v>
      </c>
      <c r="BK1136" s="194">
        <f>ROUND(I1136*H1136,2)</f>
        <v>0</v>
      </c>
      <c r="BL1136" s="193" t="s">
        <v>199</v>
      </c>
      <c r="BM1136" s="193" t="s">
        <v>1393</v>
      </c>
    </row>
    <row r="1137" spans="2:65" s="188" customFormat="1" ht="22.5" customHeight="1" x14ac:dyDescent="0.3">
      <c r="B1137" s="207"/>
      <c r="C1137" s="206" t="s">
        <v>1452</v>
      </c>
      <c r="D1137" s="206" t="s">
        <v>110</v>
      </c>
      <c r="E1137" s="205" t="s">
        <v>1395</v>
      </c>
      <c r="F1137" s="200" t="s">
        <v>1396</v>
      </c>
      <c r="G1137" s="204" t="s">
        <v>196</v>
      </c>
      <c r="H1137" s="203">
        <v>0.28899999999999998</v>
      </c>
      <c r="I1137" s="202"/>
      <c r="J1137" s="201">
        <f>ROUND(I1137*H1137,2)</f>
        <v>0</v>
      </c>
      <c r="K1137" s="200" t="s">
        <v>166</v>
      </c>
      <c r="L1137" s="189"/>
      <c r="M1137" s="199" t="s">
        <v>1</v>
      </c>
      <c r="N1137" s="224" t="s">
        <v>26</v>
      </c>
      <c r="O1137" s="223"/>
      <c r="P1137" s="222">
        <f>O1137*H1137</f>
        <v>0</v>
      </c>
      <c r="Q1137" s="222">
        <v>0</v>
      </c>
      <c r="R1137" s="222">
        <f>Q1137*H1137</f>
        <v>0</v>
      </c>
      <c r="S1137" s="222">
        <v>0</v>
      </c>
      <c r="T1137" s="221">
        <f>S1137*H1137</f>
        <v>0</v>
      </c>
      <c r="AR1137" s="193" t="s">
        <v>199</v>
      </c>
      <c r="AT1137" s="193" t="s">
        <v>110</v>
      </c>
      <c r="AU1137" s="193" t="s">
        <v>42</v>
      </c>
      <c r="AY1137" s="193" t="s">
        <v>108</v>
      </c>
      <c r="BE1137" s="194">
        <f>IF(N1137="základní",J1137,0)</f>
        <v>0</v>
      </c>
      <c r="BF1137" s="194">
        <f>IF(N1137="snížená",J1137,0)</f>
        <v>0</v>
      </c>
      <c r="BG1137" s="194">
        <f>IF(N1137="zákl. přenesená",J1137,0)</f>
        <v>0</v>
      </c>
      <c r="BH1137" s="194">
        <f>IF(N1137="sníž. přenesená",J1137,0)</f>
        <v>0</v>
      </c>
      <c r="BI1137" s="194">
        <f>IF(N1137="nulová",J1137,0)</f>
        <v>0</v>
      </c>
      <c r="BJ1137" s="193" t="s">
        <v>38</v>
      </c>
      <c r="BK1137" s="194">
        <f>ROUND(I1137*H1137,2)</f>
        <v>0</v>
      </c>
      <c r="BL1137" s="193" t="s">
        <v>199</v>
      </c>
      <c r="BM1137" s="193" t="s">
        <v>1397</v>
      </c>
    </row>
    <row r="1138" spans="2:65" s="208" customFormat="1" ht="29.85" customHeight="1" x14ac:dyDescent="0.3">
      <c r="B1138" s="216"/>
      <c r="D1138" s="220" t="s">
        <v>36</v>
      </c>
      <c r="E1138" s="219" t="s">
        <v>1398</v>
      </c>
      <c r="F1138" s="219" t="s">
        <v>1399</v>
      </c>
      <c r="I1138" s="218"/>
      <c r="J1138" s="217">
        <f>BK1138</f>
        <v>0</v>
      </c>
      <c r="L1138" s="216"/>
      <c r="M1138" s="215"/>
      <c r="N1138" s="213"/>
      <c r="O1138" s="213"/>
      <c r="P1138" s="214">
        <f>SUM(P1139:P1145)</f>
        <v>0</v>
      </c>
      <c r="Q1138" s="213"/>
      <c r="R1138" s="214">
        <f>SUM(R1139:R1145)</f>
        <v>0</v>
      </c>
      <c r="S1138" s="213"/>
      <c r="T1138" s="212">
        <f>SUM(T1139:T1145)</f>
        <v>0</v>
      </c>
      <c r="AR1138" s="210" t="s">
        <v>42</v>
      </c>
      <c r="AT1138" s="211" t="s">
        <v>36</v>
      </c>
      <c r="AU1138" s="211" t="s">
        <v>38</v>
      </c>
      <c r="AY1138" s="210" t="s">
        <v>108</v>
      </c>
      <c r="BK1138" s="209">
        <f>SUM(BK1139:BK1145)</f>
        <v>0</v>
      </c>
    </row>
    <row r="1139" spans="2:65" s="188" customFormat="1" ht="31.5" customHeight="1" x14ac:dyDescent="0.3">
      <c r="B1139" s="207"/>
      <c r="C1139" s="206" t="s">
        <v>1457</v>
      </c>
      <c r="D1139" s="206" t="s">
        <v>110</v>
      </c>
      <c r="E1139" s="205" t="s">
        <v>1401</v>
      </c>
      <c r="F1139" s="200" t="s">
        <v>1402</v>
      </c>
      <c r="G1139" s="204" t="s">
        <v>254</v>
      </c>
      <c r="H1139" s="203">
        <v>5</v>
      </c>
      <c r="I1139" s="202"/>
      <c r="J1139" s="201">
        <f>ROUND(I1139*H1139,2)</f>
        <v>0</v>
      </c>
      <c r="K1139" s="200" t="s">
        <v>1</v>
      </c>
      <c r="L1139" s="189"/>
      <c r="M1139" s="199" t="s">
        <v>1</v>
      </c>
      <c r="N1139" s="224" t="s">
        <v>26</v>
      </c>
      <c r="O1139" s="223"/>
      <c r="P1139" s="222">
        <f>O1139*H1139</f>
        <v>0</v>
      </c>
      <c r="Q1139" s="222">
        <v>0</v>
      </c>
      <c r="R1139" s="222">
        <f>Q1139*H1139</f>
        <v>0</v>
      </c>
      <c r="S1139" s="222">
        <v>0</v>
      </c>
      <c r="T1139" s="221">
        <f>S1139*H1139</f>
        <v>0</v>
      </c>
      <c r="AR1139" s="193" t="s">
        <v>199</v>
      </c>
      <c r="AT1139" s="193" t="s">
        <v>110</v>
      </c>
      <c r="AU1139" s="193" t="s">
        <v>42</v>
      </c>
      <c r="AY1139" s="193" t="s">
        <v>108</v>
      </c>
      <c r="BE1139" s="194">
        <f>IF(N1139="základní",J1139,0)</f>
        <v>0</v>
      </c>
      <c r="BF1139" s="194">
        <f>IF(N1139="snížená",J1139,0)</f>
        <v>0</v>
      </c>
      <c r="BG1139" s="194">
        <f>IF(N1139="zákl. přenesená",J1139,0)</f>
        <v>0</v>
      </c>
      <c r="BH1139" s="194">
        <f>IF(N1139="sníž. přenesená",J1139,0)</f>
        <v>0</v>
      </c>
      <c r="BI1139" s="194">
        <f>IF(N1139="nulová",J1139,0)</f>
        <v>0</v>
      </c>
      <c r="BJ1139" s="193" t="s">
        <v>38</v>
      </c>
      <c r="BK1139" s="194">
        <f>ROUND(I1139*H1139,2)</f>
        <v>0</v>
      </c>
      <c r="BL1139" s="193" t="s">
        <v>199</v>
      </c>
      <c r="BM1139" s="193" t="s">
        <v>1403</v>
      </c>
    </row>
    <row r="1140" spans="2:65" s="188" customFormat="1" ht="31.5" customHeight="1" x14ac:dyDescent="0.3">
      <c r="B1140" s="207"/>
      <c r="C1140" s="206" t="s">
        <v>1464</v>
      </c>
      <c r="D1140" s="206" t="s">
        <v>110</v>
      </c>
      <c r="E1140" s="205" t="s">
        <v>1405</v>
      </c>
      <c r="F1140" s="200" t="s">
        <v>1406</v>
      </c>
      <c r="G1140" s="204" t="s">
        <v>254</v>
      </c>
      <c r="H1140" s="203">
        <v>20</v>
      </c>
      <c r="I1140" s="202"/>
      <c r="J1140" s="201">
        <f>ROUND(I1140*H1140,2)</f>
        <v>0</v>
      </c>
      <c r="K1140" s="200" t="s">
        <v>1</v>
      </c>
      <c r="L1140" s="189"/>
      <c r="M1140" s="199" t="s">
        <v>1</v>
      </c>
      <c r="N1140" s="224" t="s">
        <v>26</v>
      </c>
      <c r="O1140" s="223"/>
      <c r="P1140" s="222">
        <f>O1140*H1140</f>
        <v>0</v>
      </c>
      <c r="Q1140" s="222">
        <v>0</v>
      </c>
      <c r="R1140" s="222">
        <f>Q1140*H1140</f>
        <v>0</v>
      </c>
      <c r="S1140" s="222">
        <v>0</v>
      </c>
      <c r="T1140" s="221">
        <f>S1140*H1140</f>
        <v>0</v>
      </c>
      <c r="AR1140" s="193" t="s">
        <v>199</v>
      </c>
      <c r="AT1140" s="193" t="s">
        <v>110</v>
      </c>
      <c r="AU1140" s="193" t="s">
        <v>42</v>
      </c>
      <c r="AY1140" s="193" t="s">
        <v>108</v>
      </c>
      <c r="BE1140" s="194">
        <f>IF(N1140="základní",J1140,0)</f>
        <v>0</v>
      </c>
      <c r="BF1140" s="194">
        <f>IF(N1140="snížená",J1140,0)</f>
        <v>0</v>
      </c>
      <c r="BG1140" s="194">
        <f>IF(N1140="zákl. přenesená",J1140,0)</f>
        <v>0</v>
      </c>
      <c r="BH1140" s="194">
        <f>IF(N1140="sníž. přenesená",J1140,0)</f>
        <v>0</v>
      </c>
      <c r="BI1140" s="194">
        <f>IF(N1140="nulová",J1140,0)</f>
        <v>0</v>
      </c>
      <c r="BJ1140" s="193" t="s">
        <v>38</v>
      </c>
      <c r="BK1140" s="194">
        <f>ROUND(I1140*H1140,2)</f>
        <v>0</v>
      </c>
      <c r="BL1140" s="193" t="s">
        <v>199</v>
      </c>
      <c r="BM1140" s="193" t="s">
        <v>1407</v>
      </c>
    </row>
    <row r="1141" spans="2:65" s="227" customFormat="1" x14ac:dyDescent="0.3">
      <c r="B1141" s="232"/>
      <c r="D1141" s="240" t="s">
        <v>117</v>
      </c>
      <c r="E1141" s="239" t="s">
        <v>1</v>
      </c>
      <c r="F1141" s="238" t="s">
        <v>1408</v>
      </c>
      <c r="H1141" s="237">
        <v>20</v>
      </c>
      <c r="I1141" s="233"/>
      <c r="L1141" s="232"/>
      <c r="M1141" s="231"/>
      <c r="N1141" s="230"/>
      <c r="O1141" s="230"/>
      <c r="P1141" s="230"/>
      <c r="Q1141" s="230"/>
      <c r="R1141" s="230"/>
      <c r="S1141" s="230"/>
      <c r="T1141" s="229"/>
      <c r="AT1141" s="228" t="s">
        <v>117</v>
      </c>
      <c r="AU1141" s="228" t="s">
        <v>42</v>
      </c>
      <c r="AV1141" s="227" t="s">
        <v>42</v>
      </c>
      <c r="AW1141" s="227" t="s">
        <v>19</v>
      </c>
      <c r="AX1141" s="227" t="s">
        <v>37</v>
      </c>
      <c r="AY1141" s="228" t="s">
        <v>108</v>
      </c>
    </row>
    <row r="1142" spans="2:65" s="188" customFormat="1" ht="31.5" customHeight="1" x14ac:dyDescent="0.3">
      <c r="B1142" s="207"/>
      <c r="C1142" s="206" t="s">
        <v>1468</v>
      </c>
      <c r="D1142" s="206" t="s">
        <v>110</v>
      </c>
      <c r="E1142" s="205" t="s">
        <v>1410</v>
      </c>
      <c r="F1142" s="200" t="s">
        <v>1411</v>
      </c>
      <c r="G1142" s="204" t="s">
        <v>254</v>
      </c>
      <c r="H1142" s="203">
        <v>28</v>
      </c>
      <c r="I1142" s="202"/>
      <c r="J1142" s="201">
        <f>ROUND(I1142*H1142,2)</f>
        <v>0</v>
      </c>
      <c r="K1142" s="200" t="s">
        <v>1</v>
      </c>
      <c r="L1142" s="189"/>
      <c r="M1142" s="199" t="s">
        <v>1</v>
      </c>
      <c r="N1142" s="224" t="s">
        <v>26</v>
      </c>
      <c r="O1142" s="223"/>
      <c r="P1142" s="222">
        <f>O1142*H1142</f>
        <v>0</v>
      </c>
      <c r="Q1142" s="222">
        <v>0</v>
      </c>
      <c r="R1142" s="222">
        <f>Q1142*H1142</f>
        <v>0</v>
      </c>
      <c r="S1142" s="222">
        <v>0</v>
      </c>
      <c r="T1142" s="221">
        <f>S1142*H1142</f>
        <v>0</v>
      </c>
      <c r="AR1142" s="193" t="s">
        <v>199</v>
      </c>
      <c r="AT1142" s="193" t="s">
        <v>110</v>
      </c>
      <c r="AU1142" s="193" t="s">
        <v>42</v>
      </c>
      <c r="AY1142" s="193" t="s">
        <v>108</v>
      </c>
      <c r="BE1142" s="194">
        <f>IF(N1142="základní",J1142,0)</f>
        <v>0</v>
      </c>
      <c r="BF1142" s="194">
        <f>IF(N1142="snížená",J1142,0)</f>
        <v>0</v>
      </c>
      <c r="BG1142" s="194">
        <f>IF(N1142="zákl. přenesená",J1142,0)</f>
        <v>0</v>
      </c>
      <c r="BH1142" s="194">
        <f>IF(N1142="sníž. přenesená",J1142,0)</f>
        <v>0</v>
      </c>
      <c r="BI1142" s="194">
        <f>IF(N1142="nulová",J1142,0)</f>
        <v>0</v>
      </c>
      <c r="BJ1142" s="193" t="s">
        <v>38</v>
      </c>
      <c r="BK1142" s="194">
        <f>ROUND(I1142*H1142,2)</f>
        <v>0</v>
      </c>
      <c r="BL1142" s="193" t="s">
        <v>199</v>
      </c>
      <c r="BM1142" s="193" t="s">
        <v>1412</v>
      </c>
    </row>
    <row r="1143" spans="2:65" s="257" customFormat="1" x14ac:dyDescent="0.3">
      <c r="B1143" s="262"/>
      <c r="D1143" s="236" t="s">
        <v>117</v>
      </c>
      <c r="E1143" s="258" t="s">
        <v>1</v>
      </c>
      <c r="F1143" s="264" t="s">
        <v>1413</v>
      </c>
      <c r="H1143" s="258" t="s">
        <v>1</v>
      </c>
      <c r="I1143" s="263"/>
      <c r="L1143" s="262"/>
      <c r="M1143" s="261"/>
      <c r="N1143" s="260"/>
      <c r="O1143" s="260"/>
      <c r="P1143" s="260"/>
      <c r="Q1143" s="260"/>
      <c r="R1143" s="260"/>
      <c r="S1143" s="260"/>
      <c r="T1143" s="259"/>
      <c r="AT1143" s="258" t="s">
        <v>117</v>
      </c>
      <c r="AU1143" s="258" t="s">
        <v>42</v>
      </c>
      <c r="AV1143" s="257" t="s">
        <v>38</v>
      </c>
      <c r="AW1143" s="257" t="s">
        <v>19</v>
      </c>
      <c r="AX1143" s="257" t="s">
        <v>37</v>
      </c>
      <c r="AY1143" s="258" t="s">
        <v>108</v>
      </c>
    </row>
    <row r="1144" spans="2:65" s="227" customFormat="1" x14ac:dyDescent="0.3">
      <c r="B1144" s="232"/>
      <c r="D1144" s="236" t="s">
        <v>117</v>
      </c>
      <c r="E1144" s="228" t="s">
        <v>1</v>
      </c>
      <c r="F1144" s="235" t="s">
        <v>1414</v>
      </c>
      <c r="H1144" s="234">
        <v>14</v>
      </c>
      <c r="I1144" s="233"/>
      <c r="L1144" s="232"/>
      <c r="M1144" s="231"/>
      <c r="N1144" s="230"/>
      <c r="O1144" s="230"/>
      <c r="P1144" s="230"/>
      <c r="Q1144" s="230"/>
      <c r="R1144" s="230"/>
      <c r="S1144" s="230"/>
      <c r="T1144" s="229"/>
      <c r="AT1144" s="228" t="s">
        <v>117</v>
      </c>
      <c r="AU1144" s="228" t="s">
        <v>42</v>
      </c>
      <c r="AV1144" s="227" t="s">
        <v>42</v>
      </c>
      <c r="AW1144" s="227" t="s">
        <v>19</v>
      </c>
      <c r="AX1144" s="227" t="s">
        <v>37</v>
      </c>
      <c r="AY1144" s="228" t="s">
        <v>108</v>
      </c>
    </row>
    <row r="1145" spans="2:65" s="227" customFormat="1" x14ac:dyDescent="0.3">
      <c r="B1145" s="232"/>
      <c r="D1145" s="236" t="s">
        <v>117</v>
      </c>
      <c r="E1145" s="228" t="s">
        <v>1</v>
      </c>
      <c r="F1145" s="235" t="s">
        <v>1415</v>
      </c>
      <c r="H1145" s="234">
        <v>14</v>
      </c>
      <c r="I1145" s="233"/>
      <c r="L1145" s="232"/>
      <c r="M1145" s="231"/>
      <c r="N1145" s="230"/>
      <c r="O1145" s="230"/>
      <c r="P1145" s="230"/>
      <c r="Q1145" s="230"/>
      <c r="R1145" s="230"/>
      <c r="S1145" s="230"/>
      <c r="T1145" s="229"/>
      <c r="AT1145" s="228" t="s">
        <v>117</v>
      </c>
      <c r="AU1145" s="228" t="s">
        <v>42</v>
      </c>
      <c r="AV1145" s="227" t="s">
        <v>42</v>
      </c>
      <c r="AW1145" s="227" t="s">
        <v>19</v>
      </c>
      <c r="AX1145" s="227" t="s">
        <v>37</v>
      </c>
      <c r="AY1145" s="228" t="s">
        <v>108</v>
      </c>
    </row>
    <row r="1146" spans="2:65" s="208" customFormat="1" ht="29.85" customHeight="1" x14ac:dyDescent="0.3">
      <c r="B1146" s="216"/>
      <c r="D1146" s="220" t="s">
        <v>36</v>
      </c>
      <c r="E1146" s="219" t="s">
        <v>1416</v>
      </c>
      <c r="F1146" s="219" t="s">
        <v>1417</v>
      </c>
      <c r="I1146" s="218"/>
      <c r="J1146" s="217">
        <f>BK1146</f>
        <v>0</v>
      </c>
      <c r="L1146" s="216"/>
      <c r="M1146" s="215"/>
      <c r="N1146" s="213"/>
      <c r="O1146" s="213"/>
      <c r="P1146" s="214">
        <f>SUM(P1147:P1209)</f>
        <v>0</v>
      </c>
      <c r="Q1146" s="213"/>
      <c r="R1146" s="214">
        <f>SUM(R1147:R1209)</f>
        <v>4.7408205400000005</v>
      </c>
      <c r="S1146" s="213"/>
      <c r="T1146" s="212">
        <f>SUM(T1147:T1209)</f>
        <v>1.4112140000000002</v>
      </c>
      <c r="AR1146" s="210" t="s">
        <v>42</v>
      </c>
      <c r="AT1146" s="211" t="s">
        <v>36</v>
      </c>
      <c r="AU1146" s="211" t="s">
        <v>38</v>
      </c>
      <c r="AY1146" s="210" t="s">
        <v>108</v>
      </c>
      <c r="BK1146" s="209">
        <f>SUM(BK1147:BK1209)</f>
        <v>0</v>
      </c>
    </row>
    <row r="1147" spans="2:65" s="188" customFormat="1" ht="22.5" customHeight="1" x14ac:dyDescent="0.3">
      <c r="B1147" s="207"/>
      <c r="C1147" s="206" t="s">
        <v>1474</v>
      </c>
      <c r="D1147" s="206" t="s">
        <v>110</v>
      </c>
      <c r="E1147" s="205" t="s">
        <v>1419</v>
      </c>
      <c r="F1147" s="200" t="s">
        <v>1420</v>
      </c>
      <c r="G1147" s="204" t="s">
        <v>254</v>
      </c>
      <c r="H1147" s="203">
        <v>88</v>
      </c>
      <c r="I1147" s="202"/>
      <c r="J1147" s="201">
        <f>ROUND(I1147*H1147,2)</f>
        <v>0</v>
      </c>
      <c r="K1147" s="200" t="s">
        <v>114</v>
      </c>
      <c r="L1147" s="189"/>
      <c r="M1147" s="199" t="s">
        <v>1</v>
      </c>
      <c r="N1147" s="224" t="s">
        <v>26</v>
      </c>
      <c r="O1147" s="223"/>
      <c r="P1147" s="222">
        <f>O1147*H1147</f>
        <v>0</v>
      </c>
      <c r="Q1147" s="222">
        <v>0</v>
      </c>
      <c r="R1147" s="222">
        <f>Q1147*H1147</f>
        <v>0</v>
      </c>
      <c r="S1147" s="222">
        <v>0</v>
      </c>
      <c r="T1147" s="221">
        <f>S1147*H1147</f>
        <v>0</v>
      </c>
      <c r="AR1147" s="193" t="s">
        <v>115</v>
      </c>
      <c r="AT1147" s="193" t="s">
        <v>110</v>
      </c>
      <c r="AU1147" s="193" t="s">
        <v>42</v>
      </c>
      <c r="AY1147" s="193" t="s">
        <v>108</v>
      </c>
      <c r="BE1147" s="194">
        <f>IF(N1147="základní",J1147,0)</f>
        <v>0</v>
      </c>
      <c r="BF1147" s="194">
        <f>IF(N1147="snížená",J1147,0)</f>
        <v>0</v>
      </c>
      <c r="BG1147" s="194">
        <f>IF(N1147="zákl. přenesená",J1147,0)</f>
        <v>0</v>
      </c>
      <c r="BH1147" s="194">
        <f>IF(N1147="sníž. přenesená",J1147,0)</f>
        <v>0</v>
      </c>
      <c r="BI1147" s="194">
        <f>IF(N1147="nulová",J1147,0)</f>
        <v>0</v>
      </c>
      <c r="BJ1147" s="193" t="s">
        <v>38</v>
      </c>
      <c r="BK1147" s="194">
        <f>ROUND(I1147*H1147,2)</f>
        <v>0</v>
      </c>
      <c r="BL1147" s="193" t="s">
        <v>115</v>
      </c>
      <c r="BM1147" s="193" t="s">
        <v>1421</v>
      </c>
    </row>
    <row r="1148" spans="2:65" s="227" customFormat="1" x14ac:dyDescent="0.3">
      <c r="B1148" s="232"/>
      <c r="D1148" s="240" t="s">
        <v>117</v>
      </c>
      <c r="E1148" s="239" t="s">
        <v>1</v>
      </c>
      <c r="F1148" s="238" t="s">
        <v>955</v>
      </c>
      <c r="H1148" s="237">
        <v>88</v>
      </c>
      <c r="I1148" s="233"/>
      <c r="L1148" s="232"/>
      <c r="M1148" s="231"/>
      <c r="N1148" s="230"/>
      <c r="O1148" s="230"/>
      <c r="P1148" s="230"/>
      <c r="Q1148" s="230"/>
      <c r="R1148" s="230"/>
      <c r="S1148" s="230"/>
      <c r="T1148" s="229"/>
      <c r="AT1148" s="228" t="s">
        <v>117</v>
      </c>
      <c r="AU1148" s="228" t="s">
        <v>42</v>
      </c>
      <c r="AV1148" s="227" t="s">
        <v>42</v>
      </c>
      <c r="AW1148" s="227" t="s">
        <v>19</v>
      </c>
      <c r="AX1148" s="227" t="s">
        <v>37</v>
      </c>
      <c r="AY1148" s="228" t="s">
        <v>108</v>
      </c>
    </row>
    <row r="1149" spans="2:65" s="188" customFormat="1" ht="22.5" customHeight="1" x14ac:dyDescent="0.3">
      <c r="B1149" s="207"/>
      <c r="C1149" s="252" t="s">
        <v>1478</v>
      </c>
      <c r="D1149" s="252" t="s">
        <v>213</v>
      </c>
      <c r="E1149" s="251" t="s">
        <v>1423</v>
      </c>
      <c r="F1149" s="246" t="s">
        <v>1424</v>
      </c>
      <c r="G1149" s="250" t="s">
        <v>254</v>
      </c>
      <c r="H1149" s="249">
        <v>30</v>
      </c>
      <c r="I1149" s="248"/>
      <c r="J1149" s="247">
        <f>ROUND(I1149*H1149,2)</f>
        <v>0</v>
      </c>
      <c r="K1149" s="246" t="s">
        <v>114</v>
      </c>
      <c r="L1149" s="245"/>
      <c r="M1149" s="244" t="s">
        <v>1</v>
      </c>
      <c r="N1149" s="243" t="s">
        <v>26</v>
      </c>
      <c r="O1149" s="223"/>
      <c r="P1149" s="222">
        <f>O1149*H1149</f>
        <v>0</v>
      </c>
      <c r="Q1149" s="222">
        <v>7.7999999999999999E-4</v>
      </c>
      <c r="R1149" s="222">
        <f>Q1149*H1149</f>
        <v>2.3400000000000001E-2</v>
      </c>
      <c r="S1149" s="222">
        <v>0</v>
      </c>
      <c r="T1149" s="221">
        <f>S1149*H1149</f>
        <v>0</v>
      </c>
      <c r="AR1149" s="193" t="s">
        <v>158</v>
      </c>
      <c r="AT1149" s="193" t="s">
        <v>213</v>
      </c>
      <c r="AU1149" s="193" t="s">
        <v>42</v>
      </c>
      <c r="AY1149" s="193" t="s">
        <v>108</v>
      </c>
      <c r="BE1149" s="194">
        <f>IF(N1149="základní",J1149,0)</f>
        <v>0</v>
      </c>
      <c r="BF1149" s="194">
        <f>IF(N1149="snížená",J1149,0)</f>
        <v>0</v>
      </c>
      <c r="BG1149" s="194">
        <f>IF(N1149="zákl. přenesená",J1149,0)</f>
        <v>0</v>
      </c>
      <c r="BH1149" s="194">
        <f>IF(N1149="sníž. přenesená",J1149,0)</f>
        <v>0</v>
      </c>
      <c r="BI1149" s="194">
        <f>IF(N1149="nulová",J1149,0)</f>
        <v>0</v>
      </c>
      <c r="BJ1149" s="193" t="s">
        <v>38</v>
      </c>
      <c r="BK1149" s="194">
        <f>ROUND(I1149*H1149,2)</f>
        <v>0</v>
      </c>
      <c r="BL1149" s="193" t="s">
        <v>115</v>
      </c>
      <c r="BM1149" s="193" t="s">
        <v>1425</v>
      </c>
    </row>
    <row r="1150" spans="2:65" s="227" customFormat="1" ht="27" x14ac:dyDescent="0.3">
      <c r="B1150" s="232"/>
      <c r="D1150" s="240" t="s">
        <v>117</v>
      </c>
      <c r="E1150" s="239" t="s">
        <v>1</v>
      </c>
      <c r="F1150" s="238" t="s">
        <v>1426</v>
      </c>
      <c r="H1150" s="237">
        <v>30</v>
      </c>
      <c r="I1150" s="233"/>
      <c r="L1150" s="232"/>
      <c r="M1150" s="231"/>
      <c r="N1150" s="230"/>
      <c r="O1150" s="230"/>
      <c r="P1150" s="230"/>
      <c r="Q1150" s="230"/>
      <c r="R1150" s="230"/>
      <c r="S1150" s="230"/>
      <c r="T1150" s="229"/>
      <c r="AT1150" s="228" t="s">
        <v>117</v>
      </c>
      <c r="AU1150" s="228" t="s">
        <v>42</v>
      </c>
      <c r="AV1150" s="227" t="s">
        <v>42</v>
      </c>
      <c r="AW1150" s="227" t="s">
        <v>19</v>
      </c>
      <c r="AX1150" s="227" t="s">
        <v>37</v>
      </c>
      <c r="AY1150" s="228" t="s">
        <v>108</v>
      </c>
    </row>
    <row r="1151" spans="2:65" s="188" customFormat="1" ht="22.5" customHeight="1" x14ac:dyDescent="0.3">
      <c r="B1151" s="207"/>
      <c r="C1151" s="252" t="s">
        <v>1482</v>
      </c>
      <c r="D1151" s="252" t="s">
        <v>213</v>
      </c>
      <c r="E1151" s="251" t="s">
        <v>1428</v>
      </c>
      <c r="F1151" s="246" t="s">
        <v>1429</v>
      </c>
      <c r="G1151" s="250" t="s">
        <v>1430</v>
      </c>
      <c r="H1151" s="249">
        <v>8.7999999999999995E-2</v>
      </c>
      <c r="I1151" s="248"/>
      <c r="J1151" s="247">
        <f>ROUND(I1151*H1151,2)</f>
        <v>0</v>
      </c>
      <c r="K1151" s="246" t="s">
        <v>114</v>
      </c>
      <c r="L1151" s="245"/>
      <c r="M1151" s="244" t="s">
        <v>1</v>
      </c>
      <c r="N1151" s="243" t="s">
        <v>26</v>
      </c>
      <c r="O1151" s="223"/>
      <c r="P1151" s="222">
        <f>O1151*H1151</f>
        <v>0</v>
      </c>
      <c r="Q1151" s="222">
        <v>1.7299999999999999E-2</v>
      </c>
      <c r="R1151" s="222">
        <f>Q1151*H1151</f>
        <v>1.5223999999999999E-3</v>
      </c>
      <c r="S1151" s="222">
        <v>0</v>
      </c>
      <c r="T1151" s="221">
        <f>S1151*H1151</f>
        <v>0</v>
      </c>
      <c r="AR1151" s="193" t="s">
        <v>158</v>
      </c>
      <c r="AT1151" s="193" t="s">
        <v>213</v>
      </c>
      <c r="AU1151" s="193" t="s">
        <v>42</v>
      </c>
      <c r="AY1151" s="193" t="s">
        <v>108</v>
      </c>
      <c r="BE1151" s="194">
        <f>IF(N1151="základní",J1151,0)</f>
        <v>0</v>
      </c>
      <c r="BF1151" s="194">
        <f>IF(N1151="snížená",J1151,0)</f>
        <v>0</v>
      </c>
      <c r="BG1151" s="194">
        <f>IF(N1151="zákl. přenesená",J1151,0)</f>
        <v>0</v>
      </c>
      <c r="BH1151" s="194">
        <f>IF(N1151="sníž. přenesená",J1151,0)</f>
        <v>0</v>
      </c>
      <c r="BI1151" s="194">
        <f>IF(N1151="nulová",J1151,0)</f>
        <v>0</v>
      </c>
      <c r="BJ1151" s="193" t="s">
        <v>38</v>
      </c>
      <c r="BK1151" s="194">
        <f>ROUND(I1151*H1151,2)</f>
        <v>0</v>
      </c>
      <c r="BL1151" s="193" t="s">
        <v>115</v>
      </c>
      <c r="BM1151" s="193" t="s">
        <v>1431</v>
      </c>
    </row>
    <row r="1152" spans="2:65" s="227" customFormat="1" x14ac:dyDescent="0.3">
      <c r="B1152" s="232"/>
      <c r="D1152" s="236" t="s">
        <v>117</v>
      </c>
      <c r="E1152" s="228" t="s">
        <v>1</v>
      </c>
      <c r="F1152" s="235" t="s">
        <v>955</v>
      </c>
      <c r="H1152" s="234">
        <v>88</v>
      </c>
      <c r="I1152" s="233"/>
      <c r="L1152" s="232"/>
      <c r="M1152" s="231"/>
      <c r="N1152" s="230"/>
      <c r="O1152" s="230"/>
      <c r="P1152" s="230"/>
      <c r="Q1152" s="230"/>
      <c r="R1152" s="230"/>
      <c r="S1152" s="230"/>
      <c r="T1152" s="229"/>
      <c r="AT1152" s="228" t="s">
        <v>117</v>
      </c>
      <c r="AU1152" s="228" t="s">
        <v>42</v>
      </c>
      <c r="AV1152" s="227" t="s">
        <v>42</v>
      </c>
      <c r="AW1152" s="227" t="s">
        <v>19</v>
      </c>
      <c r="AX1152" s="227" t="s">
        <v>37</v>
      </c>
      <c r="AY1152" s="228" t="s">
        <v>108</v>
      </c>
    </row>
    <row r="1153" spans="2:65" s="227" customFormat="1" x14ac:dyDescent="0.3">
      <c r="B1153" s="232"/>
      <c r="D1153" s="240" t="s">
        <v>117</v>
      </c>
      <c r="F1153" s="238" t="s">
        <v>1432</v>
      </c>
      <c r="H1153" s="237">
        <v>8.7999999999999995E-2</v>
      </c>
      <c r="I1153" s="233"/>
      <c r="L1153" s="232"/>
      <c r="M1153" s="231"/>
      <c r="N1153" s="230"/>
      <c r="O1153" s="230"/>
      <c r="P1153" s="230"/>
      <c r="Q1153" s="230"/>
      <c r="R1153" s="230"/>
      <c r="S1153" s="230"/>
      <c r="T1153" s="229"/>
      <c r="AT1153" s="228" t="s">
        <v>117</v>
      </c>
      <c r="AU1153" s="228" t="s">
        <v>42</v>
      </c>
      <c r="AV1153" s="227" t="s">
        <v>42</v>
      </c>
      <c r="AW1153" s="227" t="s">
        <v>2</v>
      </c>
      <c r="AX1153" s="227" t="s">
        <v>38</v>
      </c>
      <c r="AY1153" s="228" t="s">
        <v>108</v>
      </c>
    </row>
    <row r="1154" spans="2:65" s="188" customFormat="1" ht="22.5" customHeight="1" x14ac:dyDescent="0.3">
      <c r="B1154" s="207"/>
      <c r="C1154" s="252" t="s">
        <v>1488</v>
      </c>
      <c r="D1154" s="252" t="s">
        <v>213</v>
      </c>
      <c r="E1154" s="251" t="s">
        <v>1434</v>
      </c>
      <c r="F1154" s="246" t="s">
        <v>1435</v>
      </c>
      <c r="G1154" s="250" t="s">
        <v>1430</v>
      </c>
      <c r="H1154" s="249">
        <v>8.7999999999999995E-2</v>
      </c>
      <c r="I1154" s="248"/>
      <c r="J1154" s="247">
        <f>ROUND(I1154*H1154,2)</f>
        <v>0</v>
      </c>
      <c r="K1154" s="246" t="s">
        <v>114</v>
      </c>
      <c r="L1154" s="245"/>
      <c r="M1154" s="244" t="s">
        <v>1</v>
      </c>
      <c r="N1154" s="243" t="s">
        <v>26</v>
      </c>
      <c r="O1154" s="223"/>
      <c r="P1154" s="222">
        <f>O1154*H1154</f>
        <v>0</v>
      </c>
      <c r="Q1154" s="222">
        <v>6.2700000000000004E-3</v>
      </c>
      <c r="R1154" s="222">
        <f>Q1154*H1154</f>
        <v>5.5175999999999999E-4</v>
      </c>
      <c r="S1154" s="222">
        <v>0</v>
      </c>
      <c r="T1154" s="221">
        <f>S1154*H1154</f>
        <v>0</v>
      </c>
      <c r="AR1154" s="193" t="s">
        <v>158</v>
      </c>
      <c r="AT1154" s="193" t="s">
        <v>213</v>
      </c>
      <c r="AU1154" s="193" t="s">
        <v>42</v>
      </c>
      <c r="AY1154" s="193" t="s">
        <v>108</v>
      </c>
      <c r="BE1154" s="194">
        <f>IF(N1154="základní",J1154,0)</f>
        <v>0</v>
      </c>
      <c r="BF1154" s="194">
        <f>IF(N1154="snížená",J1154,0)</f>
        <v>0</v>
      </c>
      <c r="BG1154" s="194">
        <f>IF(N1154="zákl. přenesená",J1154,0)</f>
        <v>0</v>
      </c>
      <c r="BH1154" s="194">
        <f>IF(N1154="sníž. přenesená",J1154,0)</f>
        <v>0</v>
      </c>
      <c r="BI1154" s="194">
        <f>IF(N1154="nulová",J1154,0)</f>
        <v>0</v>
      </c>
      <c r="BJ1154" s="193" t="s">
        <v>38</v>
      </c>
      <c r="BK1154" s="194">
        <f>ROUND(I1154*H1154,2)</f>
        <v>0</v>
      </c>
      <c r="BL1154" s="193" t="s">
        <v>115</v>
      </c>
      <c r="BM1154" s="193" t="s">
        <v>1436</v>
      </c>
    </row>
    <row r="1155" spans="2:65" s="227" customFormat="1" x14ac:dyDescent="0.3">
      <c r="B1155" s="232"/>
      <c r="D1155" s="236" t="s">
        <v>117</v>
      </c>
      <c r="E1155" s="228" t="s">
        <v>1</v>
      </c>
      <c r="F1155" s="235" t="s">
        <v>955</v>
      </c>
      <c r="H1155" s="234">
        <v>88</v>
      </c>
      <c r="I1155" s="233"/>
      <c r="L1155" s="232"/>
      <c r="M1155" s="231"/>
      <c r="N1155" s="230"/>
      <c r="O1155" s="230"/>
      <c r="P1155" s="230"/>
      <c r="Q1155" s="230"/>
      <c r="R1155" s="230"/>
      <c r="S1155" s="230"/>
      <c r="T1155" s="229"/>
      <c r="AT1155" s="228" t="s">
        <v>117</v>
      </c>
      <c r="AU1155" s="228" t="s">
        <v>42</v>
      </c>
      <c r="AV1155" s="227" t="s">
        <v>42</v>
      </c>
      <c r="AW1155" s="227" t="s">
        <v>19</v>
      </c>
      <c r="AX1155" s="227" t="s">
        <v>37</v>
      </c>
      <c r="AY1155" s="228" t="s">
        <v>108</v>
      </c>
    </row>
    <row r="1156" spans="2:65" s="227" customFormat="1" x14ac:dyDescent="0.3">
      <c r="B1156" s="232"/>
      <c r="D1156" s="240" t="s">
        <v>117</v>
      </c>
      <c r="F1156" s="238" t="s">
        <v>1432</v>
      </c>
      <c r="H1156" s="237">
        <v>8.7999999999999995E-2</v>
      </c>
      <c r="I1156" s="233"/>
      <c r="L1156" s="232"/>
      <c r="M1156" s="231"/>
      <c r="N1156" s="230"/>
      <c r="O1156" s="230"/>
      <c r="P1156" s="230"/>
      <c r="Q1156" s="230"/>
      <c r="R1156" s="230"/>
      <c r="S1156" s="230"/>
      <c r="T1156" s="229"/>
      <c r="AT1156" s="228" t="s">
        <v>117</v>
      </c>
      <c r="AU1156" s="228" t="s">
        <v>42</v>
      </c>
      <c r="AV1156" s="227" t="s">
        <v>42</v>
      </c>
      <c r="AW1156" s="227" t="s">
        <v>2</v>
      </c>
      <c r="AX1156" s="227" t="s">
        <v>38</v>
      </c>
      <c r="AY1156" s="228" t="s">
        <v>108</v>
      </c>
    </row>
    <row r="1157" spans="2:65" s="188" customFormat="1" ht="22.5" customHeight="1" x14ac:dyDescent="0.3">
      <c r="B1157" s="207"/>
      <c r="C1157" s="206" t="s">
        <v>1493</v>
      </c>
      <c r="D1157" s="206" t="s">
        <v>110</v>
      </c>
      <c r="E1157" s="205" t="s">
        <v>1438</v>
      </c>
      <c r="F1157" s="200" t="s">
        <v>1439</v>
      </c>
      <c r="G1157" s="204" t="s">
        <v>135</v>
      </c>
      <c r="H1157" s="203">
        <v>20</v>
      </c>
      <c r="I1157" s="202"/>
      <c r="J1157" s="201">
        <f>ROUND(I1157*H1157,2)</f>
        <v>0</v>
      </c>
      <c r="K1157" s="200" t="s">
        <v>114</v>
      </c>
      <c r="L1157" s="189"/>
      <c r="M1157" s="199" t="s">
        <v>1</v>
      </c>
      <c r="N1157" s="224" t="s">
        <v>26</v>
      </c>
      <c r="O1157" s="223"/>
      <c r="P1157" s="222">
        <f>O1157*H1157</f>
        <v>0</v>
      </c>
      <c r="Q1157" s="222">
        <v>0</v>
      </c>
      <c r="R1157" s="222">
        <f>Q1157*H1157</f>
        <v>0</v>
      </c>
      <c r="S1157" s="222">
        <v>1.4E-2</v>
      </c>
      <c r="T1157" s="221">
        <f>S1157*H1157</f>
        <v>0.28000000000000003</v>
      </c>
      <c r="AR1157" s="193" t="s">
        <v>199</v>
      </c>
      <c r="AT1157" s="193" t="s">
        <v>110</v>
      </c>
      <c r="AU1157" s="193" t="s">
        <v>42</v>
      </c>
      <c r="AY1157" s="193" t="s">
        <v>108</v>
      </c>
      <c r="BE1157" s="194">
        <f>IF(N1157="základní",J1157,0)</f>
        <v>0</v>
      </c>
      <c r="BF1157" s="194">
        <f>IF(N1157="snížená",J1157,0)</f>
        <v>0</v>
      </c>
      <c r="BG1157" s="194">
        <f>IF(N1157="zákl. přenesená",J1157,0)</f>
        <v>0</v>
      </c>
      <c r="BH1157" s="194">
        <f>IF(N1157="sníž. přenesená",J1157,0)</f>
        <v>0</v>
      </c>
      <c r="BI1157" s="194">
        <f>IF(N1157="nulová",J1157,0)</f>
        <v>0</v>
      </c>
      <c r="BJ1157" s="193" t="s">
        <v>38</v>
      </c>
      <c r="BK1157" s="194">
        <f>ROUND(I1157*H1157,2)</f>
        <v>0</v>
      </c>
      <c r="BL1157" s="193" t="s">
        <v>199</v>
      </c>
      <c r="BM1157" s="193" t="s">
        <v>1440</v>
      </c>
    </row>
    <row r="1158" spans="2:65" s="227" customFormat="1" x14ac:dyDescent="0.3">
      <c r="B1158" s="232"/>
      <c r="D1158" s="240" t="s">
        <v>117</v>
      </c>
      <c r="E1158" s="239" t="s">
        <v>1</v>
      </c>
      <c r="F1158" s="238" t="s">
        <v>1441</v>
      </c>
      <c r="H1158" s="237">
        <v>20</v>
      </c>
      <c r="I1158" s="233"/>
      <c r="L1158" s="232"/>
      <c r="M1158" s="231"/>
      <c r="N1158" s="230"/>
      <c r="O1158" s="230"/>
      <c r="P1158" s="230"/>
      <c r="Q1158" s="230"/>
      <c r="R1158" s="230"/>
      <c r="S1158" s="230"/>
      <c r="T1158" s="229"/>
      <c r="AT1158" s="228" t="s">
        <v>117</v>
      </c>
      <c r="AU1158" s="228" t="s">
        <v>42</v>
      </c>
      <c r="AV1158" s="227" t="s">
        <v>42</v>
      </c>
      <c r="AW1158" s="227" t="s">
        <v>19</v>
      </c>
      <c r="AX1158" s="227" t="s">
        <v>37</v>
      </c>
      <c r="AY1158" s="228" t="s">
        <v>108</v>
      </c>
    </row>
    <row r="1159" spans="2:65" s="188" customFormat="1" ht="22.5" customHeight="1" x14ac:dyDescent="0.3">
      <c r="B1159" s="207"/>
      <c r="C1159" s="206" t="s">
        <v>1498</v>
      </c>
      <c r="D1159" s="206" t="s">
        <v>110</v>
      </c>
      <c r="E1159" s="205" t="s">
        <v>1443</v>
      </c>
      <c r="F1159" s="200" t="s">
        <v>1444</v>
      </c>
      <c r="G1159" s="204" t="s">
        <v>135</v>
      </c>
      <c r="H1159" s="203">
        <v>20</v>
      </c>
      <c r="I1159" s="202"/>
      <c r="J1159" s="201">
        <f>ROUND(I1159*H1159,2)</f>
        <v>0</v>
      </c>
      <c r="K1159" s="200" t="s">
        <v>114</v>
      </c>
      <c r="L1159" s="189"/>
      <c r="M1159" s="199" t="s">
        <v>1</v>
      </c>
      <c r="N1159" s="224" t="s">
        <v>26</v>
      </c>
      <c r="O1159" s="223"/>
      <c r="P1159" s="222">
        <f>O1159*H1159</f>
        <v>0</v>
      </c>
      <c r="Q1159" s="222">
        <v>1.363E-2</v>
      </c>
      <c r="R1159" s="222">
        <f>Q1159*H1159</f>
        <v>0.27260000000000001</v>
      </c>
      <c r="S1159" s="222">
        <v>0</v>
      </c>
      <c r="T1159" s="221">
        <f>S1159*H1159</f>
        <v>0</v>
      </c>
      <c r="AR1159" s="193" t="s">
        <v>199</v>
      </c>
      <c r="AT1159" s="193" t="s">
        <v>110</v>
      </c>
      <c r="AU1159" s="193" t="s">
        <v>42</v>
      </c>
      <c r="AY1159" s="193" t="s">
        <v>108</v>
      </c>
      <c r="BE1159" s="194">
        <f>IF(N1159="základní",J1159,0)</f>
        <v>0</v>
      </c>
      <c r="BF1159" s="194">
        <f>IF(N1159="snížená",J1159,0)</f>
        <v>0</v>
      </c>
      <c r="BG1159" s="194">
        <f>IF(N1159="zákl. přenesená",J1159,0)</f>
        <v>0</v>
      </c>
      <c r="BH1159" s="194">
        <f>IF(N1159="sníž. přenesená",J1159,0)</f>
        <v>0</v>
      </c>
      <c r="BI1159" s="194">
        <f>IF(N1159="nulová",J1159,0)</f>
        <v>0</v>
      </c>
      <c r="BJ1159" s="193" t="s">
        <v>38</v>
      </c>
      <c r="BK1159" s="194">
        <f>ROUND(I1159*H1159,2)</f>
        <v>0</v>
      </c>
      <c r="BL1159" s="193" t="s">
        <v>199</v>
      </c>
      <c r="BM1159" s="193" t="s">
        <v>1445</v>
      </c>
    </row>
    <row r="1160" spans="2:65" s="227" customFormat="1" x14ac:dyDescent="0.3">
      <c r="B1160" s="232"/>
      <c r="D1160" s="240" t="s">
        <v>117</v>
      </c>
      <c r="E1160" s="239" t="s">
        <v>1</v>
      </c>
      <c r="F1160" s="238" t="s">
        <v>1446</v>
      </c>
      <c r="H1160" s="237">
        <v>20</v>
      </c>
      <c r="I1160" s="233"/>
      <c r="L1160" s="232"/>
      <c r="M1160" s="231"/>
      <c r="N1160" s="230"/>
      <c r="O1160" s="230"/>
      <c r="P1160" s="230"/>
      <c r="Q1160" s="230"/>
      <c r="R1160" s="230"/>
      <c r="S1160" s="230"/>
      <c r="T1160" s="229"/>
      <c r="AT1160" s="228" t="s">
        <v>117</v>
      </c>
      <c r="AU1160" s="228" t="s">
        <v>42</v>
      </c>
      <c r="AV1160" s="227" t="s">
        <v>42</v>
      </c>
      <c r="AW1160" s="227" t="s">
        <v>19</v>
      </c>
      <c r="AX1160" s="227" t="s">
        <v>37</v>
      </c>
      <c r="AY1160" s="228" t="s">
        <v>108</v>
      </c>
    </row>
    <row r="1161" spans="2:65" s="188" customFormat="1" ht="22.5" customHeight="1" x14ac:dyDescent="0.3">
      <c r="B1161" s="207"/>
      <c r="C1161" s="206" t="s">
        <v>1504</v>
      </c>
      <c r="D1161" s="206" t="s">
        <v>110</v>
      </c>
      <c r="E1161" s="205" t="s">
        <v>1448</v>
      </c>
      <c r="F1161" s="200" t="s">
        <v>1449</v>
      </c>
      <c r="G1161" s="204" t="s">
        <v>113</v>
      </c>
      <c r="H1161" s="203">
        <v>9.6</v>
      </c>
      <c r="I1161" s="202"/>
      <c r="J1161" s="201">
        <f>ROUND(I1161*H1161,2)</f>
        <v>0</v>
      </c>
      <c r="K1161" s="200" t="s">
        <v>114</v>
      </c>
      <c r="L1161" s="189"/>
      <c r="M1161" s="199" t="s">
        <v>1</v>
      </c>
      <c r="N1161" s="224" t="s">
        <v>26</v>
      </c>
      <c r="O1161" s="223"/>
      <c r="P1161" s="222">
        <f>O1161*H1161</f>
        <v>0</v>
      </c>
      <c r="Q1161" s="222">
        <v>9.9600000000000001E-3</v>
      </c>
      <c r="R1161" s="222">
        <f>Q1161*H1161</f>
        <v>9.5615999999999993E-2</v>
      </c>
      <c r="S1161" s="222">
        <v>0</v>
      </c>
      <c r="T1161" s="221">
        <f>S1161*H1161</f>
        <v>0</v>
      </c>
      <c r="AR1161" s="193" t="s">
        <v>199</v>
      </c>
      <c r="AT1161" s="193" t="s">
        <v>110</v>
      </c>
      <c r="AU1161" s="193" t="s">
        <v>42</v>
      </c>
      <c r="AY1161" s="193" t="s">
        <v>108</v>
      </c>
      <c r="BE1161" s="194">
        <f>IF(N1161="základní",J1161,0)</f>
        <v>0</v>
      </c>
      <c r="BF1161" s="194">
        <f>IF(N1161="snížená",J1161,0)</f>
        <v>0</v>
      </c>
      <c r="BG1161" s="194">
        <f>IF(N1161="zákl. přenesená",J1161,0)</f>
        <v>0</v>
      </c>
      <c r="BH1161" s="194">
        <f>IF(N1161="sníž. přenesená",J1161,0)</f>
        <v>0</v>
      </c>
      <c r="BI1161" s="194">
        <f>IF(N1161="nulová",J1161,0)</f>
        <v>0</v>
      </c>
      <c r="BJ1161" s="193" t="s">
        <v>38</v>
      </c>
      <c r="BK1161" s="194">
        <f>ROUND(I1161*H1161,2)</f>
        <v>0</v>
      </c>
      <c r="BL1161" s="193" t="s">
        <v>199</v>
      </c>
      <c r="BM1161" s="193" t="s">
        <v>1450</v>
      </c>
    </row>
    <row r="1162" spans="2:65" s="227" customFormat="1" x14ac:dyDescent="0.3">
      <c r="B1162" s="232"/>
      <c r="D1162" s="240" t="s">
        <v>117</v>
      </c>
      <c r="E1162" s="239" t="s">
        <v>1</v>
      </c>
      <c r="F1162" s="238" t="s">
        <v>1451</v>
      </c>
      <c r="H1162" s="237">
        <v>9.6</v>
      </c>
      <c r="I1162" s="233"/>
      <c r="L1162" s="232"/>
      <c r="M1162" s="231"/>
      <c r="N1162" s="230"/>
      <c r="O1162" s="230"/>
      <c r="P1162" s="230"/>
      <c r="Q1162" s="230"/>
      <c r="R1162" s="230"/>
      <c r="S1162" s="230"/>
      <c r="T1162" s="229"/>
      <c r="AT1162" s="228" t="s">
        <v>117</v>
      </c>
      <c r="AU1162" s="228" t="s">
        <v>42</v>
      </c>
      <c r="AV1162" s="227" t="s">
        <v>42</v>
      </c>
      <c r="AW1162" s="227" t="s">
        <v>19</v>
      </c>
      <c r="AX1162" s="227" t="s">
        <v>37</v>
      </c>
      <c r="AY1162" s="228" t="s">
        <v>108</v>
      </c>
    </row>
    <row r="1163" spans="2:65" s="188" customFormat="1" ht="22.5" customHeight="1" x14ac:dyDescent="0.3">
      <c r="B1163" s="207"/>
      <c r="C1163" s="206" t="s">
        <v>1510</v>
      </c>
      <c r="D1163" s="206" t="s">
        <v>110</v>
      </c>
      <c r="E1163" s="205" t="s">
        <v>1453</v>
      </c>
      <c r="F1163" s="200" t="s">
        <v>1454</v>
      </c>
      <c r="G1163" s="204" t="s">
        <v>113</v>
      </c>
      <c r="H1163" s="203">
        <v>204.91800000000001</v>
      </c>
      <c r="I1163" s="202"/>
      <c r="J1163" s="201">
        <f>ROUND(I1163*H1163,2)</f>
        <v>0</v>
      </c>
      <c r="K1163" s="200" t="s">
        <v>114</v>
      </c>
      <c r="L1163" s="189"/>
      <c r="M1163" s="199" t="s">
        <v>1</v>
      </c>
      <c r="N1163" s="224" t="s">
        <v>26</v>
      </c>
      <c r="O1163" s="223"/>
      <c r="P1163" s="222">
        <f>O1163*H1163</f>
        <v>0</v>
      </c>
      <c r="Q1163" s="222">
        <v>0</v>
      </c>
      <c r="R1163" s="222">
        <f>Q1163*H1163</f>
        <v>0</v>
      </c>
      <c r="S1163" s="222">
        <v>0</v>
      </c>
      <c r="T1163" s="221">
        <f>S1163*H1163</f>
        <v>0</v>
      </c>
      <c r="AR1163" s="193" t="s">
        <v>199</v>
      </c>
      <c r="AT1163" s="193" t="s">
        <v>110</v>
      </c>
      <c r="AU1163" s="193" t="s">
        <v>42</v>
      </c>
      <c r="AY1163" s="193" t="s">
        <v>108</v>
      </c>
      <c r="BE1163" s="194">
        <f>IF(N1163="základní",J1163,0)</f>
        <v>0</v>
      </c>
      <c r="BF1163" s="194">
        <f>IF(N1163="snížená",J1163,0)</f>
        <v>0</v>
      </c>
      <c r="BG1163" s="194">
        <f>IF(N1163="zákl. přenesená",J1163,0)</f>
        <v>0</v>
      </c>
      <c r="BH1163" s="194">
        <f>IF(N1163="sníž. přenesená",J1163,0)</f>
        <v>0</v>
      </c>
      <c r="BI1163" s="194">
        <f>IF(N1163="nulová",J1163,0)</f>
        <v>0</v>
      </c>
      <c r="BJ1163" s="193" t="s">
        <v>38</v>
      </c>
      <c r="BK1163" s="194">
        <f>ROUND(I1163*H1163,2)</f>
        <v>0</v>
      </c>
      <c r="BL1163" s="193" t="s">
        <v>199</v>
      </c>
      <c r="BM1163" s="193" t="s">
        <v>1455</v>
      </c>
    </row>
    <row r="1164" spans="2:65" s="257" customFormat="1" x14ac:dyDescent="0.3">
      <c r="B1164" s="262"/>
      <c r="D1164" s="236" t="s">
        <v>117</v>
      </c>
      <c r="E1164" s="258" t="s">
        <v>1</v>
      </c>
      <c r="F1164" s="264" t="s">
        <v>324</v>
      </c>
      <c r="H1164" s="258" t="s">
        <v>1</v>
      </c>
      <c r="I1164" s="263"/>
      <c r="L1164" s="262"/>
      <c r="M1164" s="261"/>
      <c r="N1164" s="260"/>
      <c r="O1164" s="260"/>
      <c r="P1164" s="260"/>
      <c r="Q1164" s="260"/>
      <c r="R1164" s="260"/>
      <c r="S1164" s="260"/>
      <c r="T1164" s="259"/>
      <c r="AT1164" s="258" t="s">
        <v>117</v>
      </c>
      <c r="AU1164" s="258" t="s">
        <v>42</v>
      </c>
      <c r="AV1164" s="257" t="s">
        <v>38</v>
      </c>
      <c r="AW1164" s="257" t="s">
        <v>19</v>
      </c>
      <c r="AX1164" s="257" t="s">
        <v>37</v>
      </c>
      <c r="AY1164" s="258" t="s">
        <v>108</v>
      </c>
    </row>
    <row r="1165" spans="2:65" s="227" customFormat="1" x14ac:dyDescent="0.3">
      <c r="B1165" s="232"/>
      <c r="D1165" s="236" t="s">
        <v>117</v>
      </c>
      <c r="E1165" s="228" t="s">
        <v>1</v>
      </c>
      <c r="F1165" s="235" t="s">
        <v>1293</v>
      </c>
      <c r="H1165" s="234">
        <v>15.75</v>
      </c>
      <c r="I1165" s="233"/>
      <c r="L1165" s="232"/>
      <c r="M1165" s="231"/>
      <c r="N1165" s="230"/>
      <c r="O1165" s="230"/>
      <c r="P1165" s="230"/>
      <c r="Q1165" s="230"/>
      <c r="R1165" s="230"/>
      <c r="S1165" s="230"/>
      <c r="T1165" s="229"/>
      <c r="AT1165" s="228" t="s">
        <v>117</v>
      </c>
      <c r="AU1165" s="228" t="s">
        <v>42</v>
      </c>
      <c r="AV1165" s="227" t="s">
        <v>42</v>
      </c>
      <c r="AW1165" s="227" t="s">
        <v>19</v>
      </c>
      <c r="AX1165" s="227" t="s">
        <v>37</v>
      </c>
      <c r="AY1165" s="228" t="s">
        <v>108</v>
      </c>
    </row>
    <row r="1166" spans="2:65" s="227" customFormat="1" x14ac:dyDescent="0.3">
      <c r="B1166" s="232"/>
      <c r="D1166" s="240" t="s">
        <v>117</v>
      </c>
      <c r="E1166" s="239" t="s">
        <v>1</v>
      </c>
      <c r="F1166" s="238" t="s">
        <v>1456</v>
      </c>
      <c r="H1166" s="237">
        <v>189.16800000000001</v>
      </c>
      <c r="I1166" s="233"/>
      <c r="L1166" s="232"/>
      <c r="M1166" s="231"/>
      <c r="N1166" s="230"/>
      <c r="O1166" s="230"/>
      <c r="P1166" s="230"/>
      <c r="Q1166" s="230"/>
      <c r="R1166" s="230"/>
      <c r="S1166" s="230"/>
      <c r="T1166" s="229"/>
      <c r="AT1166" s="228" t="s">
        <v>117</v>
      </c>
      <c r="AU1166" s="228" t="s">
        <v>42</v>
      </c>
      <c r="AV1166" s="227" t="s">
        <v>42</v>
      </c>
      <c r="AW1166" s="227" t="s">
        <v>19</v>
      </c>
      <c r="AX1166" s="227" t="s">
        <v>37</v>
      </c>
      <c r="AY1166" s="228" t="s">
        <v>108</v>
      </c>
    </row>
    <row r="1167" spans="2:65" s="188" customFormat="1" ht="22.5" customHeight="1" x14ac:dyDescent="0.3">
      <c r="B1167" s="207"/>
      <c r="C1167" s="252" t="s">
        <v>1514</v>
      </c>
      <c r="D1167" s="252" t="s">
        <v>213</v>
      </c>
      <c r="E1167" s="251" t="s">
        <v>1458</v>
      </c>
      <c r="F1167" s="246" t="s">
        <v>1459</v>
      </c>
      <c r="G1167" s="250" t="s">
        <v>141</v>
      </c>
      <c r="H1167" s="249">
        <v>3.246</v>
      </c>
      <c r="I1167" s="248"/>
      <c r="J1167" s="247">
        <f>ROUND(I1167*H1167,2)</f>
        <v>0</v>
      </c>
      <c r="K1167" s="246" t="s">
        <v>114</v>
      </c>
      <c r="L1167" s="245"/>
      <c r="M1167" s="244" t="s">
        <v>1</v>
      </c>
      <c r="N1167" s="243" t="s">
        <v>26</v>
      </c>
      <c r="O1167" s="223"/>
      <c r="P1167" s="222">
        <f>O1167*H1167</f>
        <v>0</v>
      </c>
      <c r="Q1167" s="222">
        <v>0.55000000000000004</v>
      </c>
      <c r="R1167" s="222">
        <f>Q1167*H1167</f>
        <v>1.7853000000000001</v>
      </c>
      <c r="S1167" s="222">
        <v>0</v>
      </c>
      <c r="T1167" s="221">
        <f>S1167*H1167</f>
        <v>0</v>
      </c>
      <c r="AR1167" s="193" t="s">
        <v>286</v>
      </c>
      <c r="AT1167" s="193" t="s">
        <v>213</v>
      </c>
      <c r="AU1167" s="193" t="s">
        <v>42</v>
      </c>
      <c r="AY1167" s="193" t="s">
        <v>108</v>
      </c>
      <c r="BE1167" s="194">
        <f>IF(N1167="základní",J1167,0)</f>
        <v>0</v>
      </c>
      <c r="BF1167" s="194">
        <f>IF(N1167="snížená",J1167,0)</f>
        <v>0</v>
      </c>
      <c r="BG1167" s="194">
        <f>IF(N1167="zákl. přenesená",J1167,0)</f>
        <v>0</v>
      </c>
      <c r="BH1167" s="194">
        <f>IF(N1167="sníž. přenesená",J1167,0)</f>
        <v>0</v>
      </c>
      <c r="BI1167" s="194">
        <f>IF(N1167="nulová",J1167,0)</f>
        <v>0</v>
      </c>
      <c r="BJ1167" s="193" t="s">
        <v>38</v>
      </c>
      <c r="BK1167" s="194">
        <f>ROUND(I1167*H1167,2)</f>
        <v>0</v>
      </c>
      <c r="BL1167" s="193" t="s">
        <v>199</v>
      </c>
      <c r="BM1167" s="193" t="s">
        <v>1460</v>
      </c>
    </row>
    <row r="1168" spans="2:65" s="257" customFormat="1" x14ac:dyDescent="0.3">
      <c r="B1168" s="262"/>
      <c r="D1168" s="236" t="s">
        <v>117</v>
      </c>
      <c r="E1168" s="258" t="s">
        <v>1</v>
      </c>
      <c r="F1168" s="264" t="s">
        <v>324</v>
      </c>
      <c r="H1168" s="258" t="s">
        <v>1</v>
      </c>
      <c r="I1168" s="263"/>
      <c r="L1168" s="262"/>
      <c r="M1168" s="261"/>
      <c r="N1168" s="260"/>
      <c r="O1168" s="260"/>
      <c r="P1168" s="260"/>
      <c r="Q1168" s="260"/>
      <c r="R1168" s="260"/>
      <c r="S1168" s="260"/>
      <c r="T1168" s="259"/>
      <c r="AT1168" s="258" t="s">
        <v>117</v>
      </c>
      <c r="AU1168" s="258" t="s">
        <v>42</v>
      </c>
      <c r="AV1168" s="257" t="s">
        <v>38</v>
      </c>
      <c r="AW1168" s="257" t="s">
        <v>19</v>
      </c>
      <c r="AX1168" s="257" t="s">
        <v>37</v>
      </c>
      <c r="AY1168" s="258" t="s">
        <v>108</v>
      </c>
    </row>
    <row r="1169" spans="2:65" s="227" customFormat="1" x14ac:dyDescent="0.3">
      <c r="B1169" s="232"/>
      <c r="D1169" s="236" t="s">
        <v>117</v>
      </c>
      <c r="E1169" s="228" t="s">
        <v>1</v>
      </c>
      <c r="F1169" s="235" t="s">
        <v>1461</v>
      </c>
      <c r="H1169" s="234">
        <v>0.22700000000000001</v>
      </c>
      <c r="I1169" s="233"/>
      <c r="L1169" s="232"/>
      <c r="M1169" s="231"/>
      <c r="N1169" s="230"/>
      <c r="O1169" s="230"/>
      <c r="P1169" s="230"/>
      <c r="Q1169" s="230"/>
      <c r="R1169" s="230"/>
      <c r="S1169" s="230"/>
      <c r="T1169" s="229"/>
      <c r="AT1169" s="228" t="s">
        <v>117</v>
      </c>
      <c r="AU1169" s="228" t="s">
        <v>42</v>
      </c>
      <c r="AV1169" s="227" t="s">
        <v>42</v>
      </c>
      <c r="AW1169" s="227" t="s">
        <v>19</v>
      </c>
      <c r="AX1169" s="227" t="s">
        <v>37</v>
      </c>
      <c r="AY1169" s="228" t="s">
        <v>108</v>
      </c>
    </row>
    <row r="1170" spans="2:65" s="227" customFormat="1" ht="27" x14ac:dyDescent="0.3">
      <c r="B1170" s="232"/>
      <c r="D1170" s="236" t="s">
        <v>117</v>
      </c>
      <c r="E1170" s="228" t="s">
        <v>1</v>
      </c>
      <c r="F1170" s="235" t="s">
        <v>1462</v>
      </c>
      <c r="H1170" s="234">
        <v>2.7240000000000002</v>
      </c>
      <c r="I1170" s="233"/>
      <c r="L1170" s="232"/>
      <c r="M1170" s="231"/>
      <c r="N1170" s="230"/>
      <c r="O1170" s="230"/>
      <c r="P1170" s="230"/>
      <c r="Q1170" s="230"/>
      <c r="R1170" s="230"/>
      <c r="S1170" s="230"/>
      <c r="T1170" s="229"/>
      <c r="AT1170" s="228" t="s">
        <v>117</v>
      </c>
      <c r="AU1170" s="228" t="s">
        <v>42</v>
      </c>
      <c r="AV1170" s="227" t="s">
        <v>42</v>
      </c>
      <c r="AW1170" s="227" t="s">
        <v>19</v>
      </c>
      <c r="AX1170" s="227" t="s">
        <v>37</v>
      </c>
      <c r="AY1170" s="228" t="s">
        <v>108</v>
      </c>
    </row>
    <row r="1171" spans="2:65" s="227" customFormat="1" x14ac:dyDescent="0.3">
      <c r="B1171" s="232"/>
      <c r="D1171" s="240" t="s">
        <v>117</v>
      </c>
      <c r="F1171" s="238" t="s">
        <v>1463</v>
      </c>
      <c r="H1171" s="237">
        <v>3.246</v>
      </c>
      <c r="I1171" s="233"/>
      <c r="L1171" s="232"/>
      <c r="M1171" s="231"/>
      <c r="N1171" s="230"/>
      <c r="O1171" s="230"/>
      <c r="P1171" s="230"/>
      <c r="Q1171" s="230"/>
      <c r="R1171" s="230"/>
      <c r="S1171" s="230"/>
      <c r="T1171" s="229"/>
      <c r="AT1171" s="228" t="s">
        <v>117</v>
      </c>
      <c r="AU1171" s="228" t="s">
        <v>42</v>
      </c>
      <c r="AV1171" s="227" t="s">
        <v>42</v>
      </c>
      <c r="AW1171" s="227" t="s">
        <v>2</v>
      </c>
      <c r="AX1171" s="227" t="s">
        <v>38</v>
      </c>
      <c r="AY1171" s="228" t="s">
        <v>108</v>
      </c>
    </row>
    <row r="1172" spans="2:65" s="188" customFormat="1" ht="22.5" customHeight="1" x14ac:dyDescent="0.3">
      <c r="B1172" s="207"/>
      <c r="C1172" s="206" t="s">
        <v>1518</v>
      </c>
      <c r="D1172" s="206" t="s">
        <v>110</v>
      </c>
      <c r="E1172" s="205" t="s">
        <v>1465</v>
      </c>
      <c r="F1172" s="200" t="s">
        <v>1466</v>
      </c>
      <c r="G1172" s="204" t="s">
        <v>113</v>
      </c>
      <c r="H1172" s="203">
        <v>204.91800000000001</v>
      </c>
      <c r="I1172" s="202"/>
      <c r="J1172" s="201">
        <f>ROUND(I1172*H1172,2)</f>
        <v>0</v>
      </c>
      <c r="K1172" s="200" t="s">
        <v>114</v>
      </c>
      <c r="L1172" s="189"/>
      <c r="M1172" s="199" t="s">
        <v>1</v>
      </c>
      <c r="N1172" s="224" t="s">
        <v>26</v>
      </c>
      <c r="O1172" s="223"/>
      <c r="P1172" s="222">
        <f>O1172*H1172</f>
        <v>0</v>
      </c>
      <c r="Q1172" s="222">
        <v>0</v>
      </c>
      <c r="R1172" s="222">
        <f>Q1172*H1172</f>
        <v>0</v>
      </c>
      <c r="S1172" s="222">
        <v>5.0000000000000001E-3</v>
      </c>
      <c r="T1172" s="221">
        <f>S1172*H1172</f>
        <v>1.0245900000000001</v>
      </c>
      <c r="AR1172" s="193" t="s">
        <v>199</v>
      </c>
      <c r="AT1172" s="193" t="s">
        <v>110</v>
      </c>
      <c r="AU1172" s="193" t="s">
        <v>42</v>
      </c>
      <c r="AY1172" s="193" t="s">
        <v>108</v>
      </c>
      <c r="BE1172" s="194">
        <f>IF(N1172="základní",J1172,0)</f>
        <v>0</v>
      </c>
      <c r="BF1172" s="194">
        <f>IF(N1172="snížená",J1172,0)</f>
        <v>0</v>
      </c>
      <c r="BG1172" s="194">
        <f>IF(N1172="zákl. přenesená",J1172,0)</f>
        <v>0</v>
      </c>
      <c r="BH1172" s="194">
        <f>IF(N1172="sníž. přenesená",J1172,0)</f>
        <v>0</v>
      </c>
      <c r="BI1172" s="194">
        <f>IF(N1172="nulová",J1172,0)</f>
        <v>0</v>
      </c>
      <c r="BJ1172" s="193" t="s">
        <v>38</v>
      </c>
      <c r="BK1172" s="194">
        <f>ROUND(I1172*H1172,2)</f>
        <v>0</v>
      </c>
      <c r="BL1172" s="193" t="s">
        <v>199</v>
      </c>
      <c r="BM1172" s="193" t="s">
        <v>1467</v>
      </c>
    </row>
    <row r="1173" spans="2:65" s="257" customFormat="1" x14ac:dyDescent="0.3">
      <c r="B1173" s="262"/>
      <c r="D1173" s="236" t="s">
        <v>117</v>
      </c>
      <c r="E1173" s="258" t="s">
        <v>1</v>
      </c>
      <c r="F1173" s="264" t="s">
        <v>324</v>
      </c>
      <c r="H1173" s="258" t="s">
        <v>1</v>
      </c>
      <c r="I1173" s="263"/>
      <c r="L1173" s="262"/>
      <c r="M1173" s="261"/>
      <c r="N1173" s="260"/>
      <c r="O1173" s="260"/>
      <c r="P1173" s="260"/>
      <c r="Q1173" s="260"/>
      <c r="R1173" s="260"/>
      <c r="S1173" s="260"/>
      <c r="T1173" s="259"/>
      <c r="AT1173" s="258" t="s">
        <v>117</v>
      </c>
      <c r="AU1173" s="258" t="s">
        <v>42</v>
      </c>
      <c r="AV1173" s="257" t="s">
        <v>38</v>
      </c>
      <c r="AW1173" s="257" t="s">
        <v>19</v>
      </c>
      <c r="AX1173" s="257" t="s">
        <v>37</v>
      </c>
      <c r="AY1173" s="258" t="s">
        <v>108</v>
      </c>
    </row>
    <row r="1174" spans="2:65" s="227" customFormat="1" x14ac:dyDescent="0.3">
      <c r="B1174" s="232"/>
      <c r="D1174" s="236" t="s">
        <v>117</v>
      </c>
      <c r="E1174" s="228" t="s">
        <v>1</v>
      </c>
      <c r="F1174" s="235" t="s">
        <v>1293</v>
      </c>
      <c r="H1174" s="234">
        <v>15.75</v>
      </c>
      <c r="I1174" s="233"/>
      <c r="L1174" s="232"/>
      <c r="M1174" s="231"/>
      <c r="N1174" s="230"/>
      <c r="O1174" s="230"/>
      <c r="P1174" s="230"/>
      <c r="Q1174" s="230"/>
      <c r="R1174" s="230"/>
      <c r="S1174" s="230"/>
      <c r="T1174" s="229"/>
      <c r="AT1174" s="228" t="s">
        <v>117</v>
      </c>
      <c r="AU1174" s="228" t="s">
        <v>42</v>
      </c>
      <c r="AV1174" s="227" t="s">
        <v>42</v>
      </c>
      <c r="AW1174" s="227" t="s">
        <v>19</v>
      </c>
      <c r="AX1174" s="227" t="s">
        <v>37</v>
      </c>
      <c r="AY1174" s="228" t="s">
        <v>108</v>
      </c>
    </row>
    <row r="1175" spans="2:65" s="227" customFormat="1" x14ac:dyDescent="0.3">
      <c r="B1175" s="232"/>
      <c r="D1175" s="240" t="s">
        <v>117</v>
      </c>
      <c r="E1175" s="239" t="s">
        <v>1</v>
      </c>
      <c r="F1175" s="238" t="s">
        <v>1456</v>
      </c>
      <c r="H1175" s="237">
        <v>189.16800000000001</v>
      </c>
      <c r="I1175" s="233"/>
      <c r="L1175" s="232"/>
      <c r="M1175" s="231"/>
      <c r="N1175" s="230"/>
      <c r="O1175" s="230"/>
      <c r="P1175" s="230"/>
      <c r="Q1175" s="230"/>
      <c r="R1175" s="230"/>
      <c r="S1175" s="230"/>
      <c r="T1175" s="229"/>
      <c r="AT1175" s="228" t="s">
        <v>117</v>
      </c>
      <c r="AU1175" s="228" t="s">
        <v>42</v>
      </c>
      <c r="AV1175" s="227" t="s">
        <v>42</v>
      </c>
      <c r="AW1175" s="227" t="s">
        <v>19</v>
      </c>
      <c r="AX1175" s="227" t="s">
        <v>37</v>
      </c>
      <c r="AY1175" s="228" t="s">
        <v>108</v>
      </c>
    </row>
    <row r="1176" spans="2:65" s="188" customFormat="1" ht="22.5" customHeight="1" x14ac:dyDescent="0.3">
      <c r="B1176" s="207"/>
      <c r="C1176" s="206" t="s">
        <v>1524</v>
      </c>
      <c r="D1176" s="206" t="s">
        <v>110</v>
      </c>
      <c r="E1176" s="205" t="s">
        <v>1469</v>
      </c>
      <c r="F1176" s="200" t="s">
        <v>1470</v>
      </c>
      <c r="G1176" s="204" t="s">
        <v>141</v>
      </c>
      <c r="H1176" s="203">
        <v>3.3319999999999999</v>
      </c>
      <c r="I1176" s="202"/>
      <c r="J1176" s="201">
        <f>ROUND(I1176*H1176,2)</f>
        <v>0</v>
      </c>
      <c r="K1176" s="200" t="s">
        <v>114</v>
      </c>
      <c r="L1176" s="189"/>
      <c r="M1176" s="199" t="s">
        <v>1</v>
      </c>
      <c r="N1176" s="224" t="s">
        <v>26</v>
      </c>
      <c r="O1176" s="223"/>
      <c r="P1176" s="222">
        <f>O1176*H1176</f>
        <v>0</v>
      </c>
      <c r="Q1176" s="222">
        <v>2.3369999999999998E-2</v>
      </c>
      <c r="R1176" s="222">
        <f>Q1176*H1176</f>
        <v>7.7868839999999995E-2</v>
      </c>
      <c r="S1176" s="222">
        <v>0</v>
      </c>
      <c r="T1176" s="221">
        <f>S1176*H1176</f>
        <v>0</v>
      </c>
      <c r="AR1176" s="193" t="s">
        <v>199</v>
      </c>
      <c r="AT1176" s="193" t="s">
        <v>110</v>
      </c>
      <c r="AU1176" s="193" t="s">
        <v>42</v>
      </c>
      <c r="AY1176" s="193" t="s">
        <v>108</v>
      </c>
      <c r="BE1176" s="194">
        <f>IF(N1176="základní",J1176,0)</f>
        <v>0</v>
      </c>
      <c r="BF1176" s="194">
        <f>IF(N1176="snížená",J1176,0)</f>
        <v>0</v>
      </c>
      <c r="BG1176" s="194">
        <f>IF(N1176="zákl. přenesená",J1176,0)</f>
        <v>0</v>
      </c>
      <c r="BH1176" s="194">
        <f>IF(N1176="sníž. přenesená",J1176,0)</f>
        <v>0</v>
      </c>
      <c r="BI1176" s="194">
        <f>IF(N1176="nulová",J1176,0)</f>
        <v>0</v>
      </c>
      <c r="BJ1176" s="193" t="s">
        <v>38</v>
      </c>
      <c r="BK1176" s="194">
        <f>ROUND(I1176*H1176,2)</f>
        <v>0</v>
      </c>
      <c r="BL1176" s="193" t="s">
        <v>199</v>
      </c>
      <c r="BM1176" s="193" t="s">
        <v>1471</v>
      </c>
    </row>
    <row r="1177" spans="2:65" s="227" customFormat="1" x14ac:dyDescent="0.3">
      <c r="B1177" s="232"/>
      <c r="D1177" s="236" t="s">
        <v>117</v>
      </c>
      <c r="E1177" s="228" t="s">
        <v>1</v>
      </c>
      <c r="F1177" s="235" t="s">
        <v>1472</v>
      </c>
      <c r="H1177" s="234">
        <v>3.246</v>
      </c>
      <c r="I1177" s="233"/>
      <c r="L1177" s="232"/>
      <c r="M1177" s="231"/>
      <c r="N1177" s="230"/>
      <c r="O1177" s="230"/>
      <c r="P1177" s="230"/>
      <c r="Q1177" s="230"/>
      <c r="R1177" s="230"/>
      <c r="S1177" s="230"/>
      <c r="T1177" s="229"/>
      <c r="AT1177" s="228" t="s">
        <v>117</v>
      </c>
      <c r="AU1177" s="228" t="s">
        <v>42</v>
      </c>
      <c r="AV1177" s="227" t="s">
        <v>42</v>
      </c>
      <c r="AW1177" s="227" t="s">
        <v>19</v>
      </c>
      <c r="AX1177" s="227" t="s">
        <v>37</v>
      </c>
      <c r="AY1177" s="228" t="s">
        <v>108</v>
      </c>
    </row>
    <row r="1178" spans="2:65" s="227" customFormat="1" x14ac:dyDescent="0.3">
      <c r="B1178" s="232"/>
      <c r="D1178" s="240" t="s">
        <v>117</v>
      </c>
      <c r="E1178" s="239" t="s">
        <v>1</v>
      </c>
      <c r="F1178" s="238" t="s">
        <v>1473</v>
      </c>
      <c r="H1178" s="237">
        <v>8.5999999999999993E-2</v>
      </c>
      <c r="I1178" s="233"/>
      <c r="L1178" s="232"/>
      <c r="M1178" s="231"/>
      <c r="N1178" s="230"/>
      <c r="O1178" s="230"/>
      <c r="P1178" s="230"/>
      <c r="Q1178" s="230"/>
      <c r="R1178" s="230"/>
      <c r="S1178" s="230"/>
      <c r="T1178" s="229"/>
      <c r="AT1178" s="228" t="s">
        <v>117</v>
      </c>
      <c r="AU1178" s="228" t="s">
        <v>42</v>
      </c>
      <c r="AV1178" s="227" t="s">
        <v>42</v>
      </c>
      <c r="AW1178" s="227" t="s">
        <v>19</v>
      </c>
      <c r="AX1178" s="227" t="s">
        <v>37</v>
      </c>
      <c r="AY1178" s="228" t="s">
        <v>108</v>
      </c>
    </row>
    <row r="1179" spans="2:65" s="188" customFormat="1" ht="22.5" customHeight="1" x14ac:dyDescent="0.3">
      <c r="B1179" s="207"/>
      <c r="C1179" s="206" t="s">
        <v>1528</v>
      </c>
      <c r="D1179" s="206" t="s">
        <v>110</v>
      </c>
      <c r="E1179" s="205" t="s">
        <v>1475</v>
      </c>
      <c r="F1179" s="200" t="s">
        <v>1476</v>
      </c>
      <c r="G1179" s="204" t="s">
        <v>113</v>
      </c>
      <c r="H1179" s="203">
        <v>7.6159999999999997</v>
      </c>
      <c r="I1179" s="202"/>
      <c r="J1179" s="201">
        <f>ROUND(I1179*H1179,2)</f>
        <v>0</v>
      </c>
      <c r="K1179" s="200" t="s">
        <v>114</v>
      </c>
      <c r="L1179" s="189"/>
      <c r="M1179" s="199" t="s">
        <v>1</v>
      </c>
      <c r="N1179" s="224" t="s">
        <v>26</v>
      </c>
      <c r="O1179" s="223"/>
      <c r="P1179" s="222">
        <f>O1179*H1179</f>
        <v>0</v>
      </c>
      <c r="Q1179" s="222">
        <v>9.4199999999999996E-3</v>
      </c>
      <c r="R1179" s="222">
        <f>Q1179*H1179</f>
        <v>7.1742719999999996E-2</v>
      </c>
      <c r="S1179" s="222">
        <v>0</v>
      </c>
      <c r="T1179" s="221">
        <f>S1179*H1179</f>
        <v>0</v>
      </c>
      <c r="AR1179" s="193" t="s">
        <v>199</v>
      </c>
      <c r="AT1179" s="193" t="s">
        <v>110</v>
      </c>
      <c r="AU1179" s="193" t="s">
        <v>42</v>
      </c>
      <c r="AY1179" s="193" t="s">
        <v>108</v>
      </c>
      <c r="BE1179" s="194">
        <f>IF(N1179="základní",J1179,0)</f>
        <v>0</v>
      </c>
      <c r="BF1179" s="194">
        <f>IF(N1179="snížená",J1179,0)</f>
        <v>0</v>
      </c>
      <c r="BG1179" s="194">
        <f>IF(N1179="zákl. přenesená",J1179,0)</f>
        <v>0</v>
      </c>
      <c r="BH1179" s="194">
        <f>IF(N1179="sníž. přenesená",J1179,0)</f>
        <v>0</v>
      </c>
      <c r="BI1179" s="194">
        <f>IF(N1179="nulová",J1179,0)</f>
        <v>0</v>
      </c>
      <c r="BJ1179" s="193" t="s">
        <v>38</v>
      </c>
      <c r="BK1179" s="194">
        <f>ROUND(I1179*H1179,2)</f>
        <v>0</v>
      </c>
      <c r="BL1179" s="193" t="s">
        <v>199</v>
      </c>
      <c r="BM1179" s="193" t="s">
        <v>1477</v>
      </c>
    </row>
    <row r="1180" spans="2:65" s="227" customFormat="1" x14ac:dyDescent="0.3">
      <c r="B1180" s="232"/>
      <c r="D1180" s="240" t="s">
        <v>117</v>
      </c>
      <c r="E1180" s="239" t="s">
        <v>1</v>
      </c>
      <c r="F1180" s="238" t="s">
        <v>1066</v>
      </c>
      <c r="H1180" s="237">
        <v>7.6159999999999997</v>
      </c>
      <c r="I1180" s="233"/>
      <c r="L1180" s="232"/>
      <c r="M1180" s="231"/>
      <c r="N1180" s="230"/>
      <c r="O1180" s="230"/>
      <c r="P1180" s="230"/>
      <c r="Q1180" s="230"/>
      <c r="R1180" s="230"/>
      <c r="S1180" s="230"/>
      <c r="T1180" s="229"/>
      <c r="AT1180" s="228" t="s">
        <v>117</v>
      </c>
      <c r="AU1180" s="228" t="s">
        <v>42</v>
      </c>
      <c r="AV1180" s="227" t="s">
        <v>42</v>
      </c>
      <c r="AW1180" s="227" t="s">
        <v>19</v>
      </c>
      <c r="AX1180" s="227" t="s">
        <v>37</v>
      </c>
      <c r="AY1180" s="228" t="s">
        <v>108</v>
      </c>
    </row>
    <row r="1181" spans="2:65" s="188" customFormat="1" ht="31.5" customHeight="1" x14ac:dyDescent="0.3">
      <c r="B1181" s="207"/>
      <c r="C1181" s="206" t="s">
        <v>1534</v>
      </c>
      <c r="D1181" s="206" t="s">
        <v>110</v>
      </c>
      <c r="E1181" s="205" t="s">
        <v>1479</v>
      </c>
      <c r="F1181" s="200" t="s">
        <v>1480</v>
      </c>
      <c r="G1181" s="204" t="s">
        <v>113</v>
      </c>
      <c r="H1181" s="203">
        <v>7.6159999999999997</v>
      </c>
      <c r="I1181" s="202"/>
      <c r="J1181" s="201">
        <f>ROUND(I1181*H1181,2)</f>
        <v>0</v>
      </c>
      <c r="K1181" s="200" t="s">
        <v>1</v>
      </c>
      <c r="L1181" s="189"/>
      <c r="M1181" s="199" t="s">
        <v>1</v>
      </c>
      <c r="N1181" s="224" t="s">
        <v>26</v>
      </c>
      <c r="O1181" s="223"/>
      <c r="P1181" s="222">
        <f>O1181*H1181</f>
        <v>0</v>
      </c>
      <c r="Q1181" s="222">
        <v>9.4199999999999996E-3</v>
      </c>
      <c r="R1181" s="222">
        <f>Q1181*H1181</f>
        <v>7.1742719999999996E-2</v>
      </c>
      <c r="S1181" s="222">
        <v>0</v>
      </c>
      <c r="T1181" s="221">
        <f>S1181*H1181</f>
        <v>0</v>
      </c>
      <c r="AR1181" s="193" t="s">
        <v>199</v>
      </c>
      <c r="AT1181" s="193" t="s">
        <v>110</v>
      </c>
      <c r="AU1181" s="193" t="s">
        <v>42</v>
      </c>
      <c r="AY1181" s="193" t="s">
        <v>108</v>
      </c>
      <c r="BE1181" s="194">
        <f>IF(N1181="základní",J1181,0)</f>
        <v>0</v>
      </c>
      <c r="BF1181" s="194">
        <f>IF(N1181="snížená",J1181,0)</f>
        <v>0</v>
      </c>
      <c r="BG1181" s="194">
        <f>IF(N1181="zákl. přenesená",J1181,0)</f>
        <v>0</v>
      </c>
      <c r="BH1181" s="194">
        <f>IF(N1181="sníž. přenesená",J1181,0)</f>
        <v>0</v>
      </c>
      <c r="BI1181" s="194">
        <f>IF(N1181="nulová",J1181,0)</f>
        <v>0</v>
      </c>
      <c r="BJ1181" s="193" t="s">
        <v>38</v>
      </c>
      <c r="BK1181" s="194">
        <f>ROUND(I1181*H1181,2)</f>
        <v>0</v>
      </c>
      <c r="BL1181" s="193" t="s">
        <v>199</v>
      </c>
      <c r="BM1181" s="193" t="s">
        <v>1481</v>
      </c>
    </row>
    <row r="1182" spans="2:65" s="227" customFormat="1" x14ac:dyDescent="0.3">
      <c r="B1182" s="232"/>
      <c r="D1182" s="240" t="s">
        <v>117</v>
      </c>
      <c r="E1182" s="239" t="s">
        <v>1</v>
      </c>
      <c r="F1182" s="238" t="s">
        <v>1066</v>
      </c>
      <c r="H1182" s="237">
        <v>7.6159999999999997</v>
      </c>
      <c r="I1182" s="233"/>
      <c r="L1182" s="232"/>
      <c r="M1182" s="231"/>
      <c r="N1182" s="230"/>
      <c r="O1182" s="230"/>
      <c r="P1182" s="230"/>
      <c r="Q1182" s="230"/>
      <c r="R1182" s="230"/>
      <c r="S1182" s="230"/>
      <c r="T1182" s="229"/>
      <c r="AT1182" s="228" t="s">
        <v>117</v>
      </c>
      <c r="AU1182" s="228" t="s">
        <v>42</v>
      </c>
      <c r="AV1182" s="227" t="s">
        <v>42</v>
      </c>
      <c r="AW1182" s="227" t="s">
        <v>19</v>
      </c>
      <c r="AX1182" s="227" t="s">
        <v>37</v>
      </c>
      <c r="AY1182" s="228" t="s">
        <v>108</v>
      </c>
    </row>
    <row r="1183" spans="2:65" s="188" customFormat="1" ht="22.5" customHeight="1" x14ac:dyDescent="0.3">
      <c r="B1183" s="207"/>
      <c r="C1183" s="206" t="s">
        <v>1541</v>
      </c>
      <c r="D1183" s="206" t="s">
        <v>110</v>
      </c>
      <c r="E1183" s="205" t="s">
        <v>1483</v>
      </c>
      <c r="F1183" s="200" t="s">
        <v>1484</v>
      </c>
      <c r="G1183" s="204" t="s">
        <v>113</v>
      </c>
      <c r="H1183" s="203">
        <v>52.79</v>
      </c>
      <c r="I1183" s="202"/>
      <c r="J1183" s="201">
        <f>ROUND(I1183*H1183,2)</f>
        <v>0</v>
      </c>
      <c r="K1183" s="200" t="s">
        <v>1</v>
      </c>
      <c r="L1183" s="189"/>
      <c r="M1183" s="199" t="s">
        <v>1</v>
      </c>
      <c r="N1183" s="224" t="s">
        <v>26</v>
      </c>
      <c r="O1183" s="223"/>
      <c r="P1183" s="222">
        <f>O1183*H1183</f>
        <v>0</v>
      </c>
      <c r="Q1183" s="222">
        <v>9.4199999999999996E-3</v>
      </c>
      <c r="R1183" s="222">
        <f>Q1183*H1183</f>
        <v>0.4972818</v>
      </c>
      <c r="S1183" s="222">
        <v>0</v>
      </c>
      <c r="T1183" s="221">
        <f>S1183*H1183</f>
        <v>0</v>
      </c>
      <c r="AR1183" s="193" t="s">
        <v>199</v>
      </c>
      <c r="AT1183" s="193" t="s">
        <v>110</v>
      </c>
      <c r="AU1183" s="193" t="s">
        <v>42</v>
      </c>
      <c r="AY1183" s="193" t="s">
        <v>108</v>
      </c>
      <c r="BE1183" s="194">
        <f>IF(N1183="základní",J1183,0)</f>
        <v>0</v>
      </c>
      <c r="BF1183" s="194">
        <f>IF(N1183="snížená",J1183,0)</f>
        <v>0</v>
      </c>
      <c r="BG1183" s="194">
        <f>IF(N1183="zákl. přenesená",J1183,0)</f>
        <v>0</v>
      </c>
      <c r="BH1183" s="194">
        <f>IF(N1183="sníž. přenesená",J1183,0)</f>
        <v>0</v>
      </c>
      <c r="BI1183" s="194">
        <f>IF(N1183="nulová",J1183,0)</f>
        <v>0</v>
      </c>
      <c r="BJ1183" s="193" t="s">
        <v>38</v>
      </c>
      <c r="BK1183" s="194">
        <f>ROUND(I1183*H1183,2)</f>
        <v>0</v>
      </c>
      <c r="BL1183" s="193" t="s">
        <v>199</v>
      </c>
      <c r="BM1183" s="193" t="s">
        <v>1485</v>
      </c>
    </row>
    <row r="1184" spans="2:65" s="257" customFormat="1" x14ac:dyDescent="0.3">
      <c r="B1184" s="262"/>
      <c r="D1184" s="236" t="s">
        <v>117</v>
      </c>
      <c r="E1184" s="258" t="s">
        <v>1</v>
      </c>
      <c r="F1184" s="264" t="s">
        <v>324</v>
      </c>
      <c r="H1184" s="258" t="s">
        <v>1</v>
      </c>
      <c r="I1184" s="263"/>
      <c r="L1184" s="262"/>
      <c r="M1184" s="261"/>
      <c r="N1184" s="260"/>
      <c r="O1184" s="260"/>
      <c r="P1184" s="260"/>
      <c r="Q1184" s="260"/>
      <c r="R1184" s="260"/>
      <c r="S1184" s="260"/>
      <c r="T1184" s="259"/>
      <c r="AT1184" s="258" t="s">
        <v>117</v>
      </c>
      <c r="AU1184" s="258" t="s">
        <v>42</v>
      </c>
      <c r="AV1184" s="257" t="s">
        <v>38</v>
      </c>
      <c r="AW1184" s="257" t="s">
        <v>19</v>
      </c>
      <c r="AX1184" s="257" t="s">
        <v>37</v>
      </c>
      <c r="AY1184" s="258" t="s">
        <v>108</v>
      </c>
    </row>
    <row r="1185" spans="2:65" s="227" customFormat="1" x14ac:dyDescent="0.3">
      <c r="B1185" s="232"/>
      <c r="D1185" s="236" t="s">
        <v>117</v>
      </c>
      <c r="E1185" s="228" t="s">
        <v>1</v>
      </c>
      <c r="F1185" s="235" t="s">
        <v>1486</v>
      </c>
      <c r="H1185" s="234">
        <v>41.19</v>
      </c>
      <c r="I1185" s="233"/>
      <c r="L1185" s="232"/>
      <c r="M1185" s="231"/>
      <c r="N1185" s="230"/>
      <c r="O1185" s="230"/>
      <c r="P1185" s="230"/>
      <c r="Q1185" s="230"/>
      <c r="R1185" s="230"/>
      <c r="S1185" s="230"/>
      <c r="T1185" s="229"/>
      <c r="AT1185" s="228" t="s">
        <v>117</v>
      </c>
      <c r="AU1185" s="228" t="s">
        <v>42</v>
      </c>
      <c r="AV1185" s="227" t="s">
        <v>42</v>
      </c>
      <c r="AW1185" s="227" t="s">
        <v>19</v>
      </c>
      <c r="AX1185" s="227" t="s">
        <v>37</v>
      </c>
      <c r="AY1185" s="228" t="s">
        <v>108</v>
      </c>
    </row>
    <row r="1186" spans="2:65" s="227" customFormat="1" x14ac:dyDescent="0.3">
      <c r="B1186" s="232"/>
      <c r="D1186" s="236" t="s">
        <v>117</v>
      </c>
      <c r="E1186" s="228" t="s">
        <v>1</v>
      </c>
      <c r="F1186" s="235" t="s">
        <v>1451</v>
      </c>
      <c r="H1186" s="234">
        <v>9.6</v>
      </c>
      <c r="I1186" s="233"/>
      <c r="L1186" s="232"/>
      <c r="M1186" s="231"/>
      <c r="N1186" s="230"/>
      <c r="O1186" s="230"/>
      <c r="P1186" s="230"/>
      <c r="Q1186" s="230"/>
      <c r="R1186" s="230"/>
      <c r="S1186" s="230"/>
      <c r="T1186" s="229"/>
      <c r="AT1186" s="228" t="s">
        <v>117</v>
      </c>
      <c r="AU1186" s="228" t="s">
        <v>42</v>
      </c>
      <c r="AV1186" s="227" t="s">
        <v>42</v>
      </c>
      <c r="AW1186" s="227" t="s">
        <v>19</v>
      </c>
      <c r="AX1186" s="227" t="s">
        <v>37</v>
      </c>
      <c r="AY1186" s="228" t="s">
        <v>108</v>
      </c>
    </row>
    <row r="1187" spans="2:65" s="227" customFormat="1" x14ac:dyDescent="0.3">
      <c r="B1187" s="232"/>
      <c r="D1187" s="240" t="s">
        <v>117</v>
      </c>
      <c r="E1187" s="239" t="s">
        <v>1</v>
      </c>
      <c r="F1187" s="238" t="s">
        <v>1487</v>
      </c>
      <c r="H1187" s="237">
        <v>2</v>
      </c>
      <c r="I1187" s="233"/>
      <c r="L1187" s="232"/>
      <c r="M1187" s="231"/>
      <c r="N1187" s="230"/>
      <c r="O1187" s="230"/>
      <c r="P1187" s="230"/>
      <c r="Q1187" s="230"/>
      <c r="R1187" s="230"/>
      <c r="S1187" s="230"/>
      <c r="T1187" s="229"/>
      <c r="AT1187" s="228" t="s">
        <v>117</v>
      </c>
      <c r="AU1187" s="228" t="s">
        <v>42</v>
      </c>
      <c r="AV1187" s="227" t="s">
        <v>42</v>
      </c>
      <c r="AW1187" s="227" t="s">
        <v>19</v>
      </c>
      <c r="AX1187" s="227" t="s">
        <v>37</v>
      </c>
      <c r="AY1187" s="228" t="s">
        <v>108</v>
      </c>
    </row>
    <row r="1188" spans="2:65" s="188" customFormat="1" ht="22.5" customHeight="1" x14ac:dyDescent="0.3">
      <c r="B1188" s="207"/>
      <c r="C1188" s="206" t="s">
        <v>1546</v>
      </c>
      <c r="D1188" s="206" t="s">
        <v>110</v>
      </c>
      <c r="E1188" s="205" t="s">
        <v>1489</v>
      </c>
      <c r="F1188" s="200" t="s">
        <v>1490</v>
      </c>
      <c r="G1188" s="204" t="s">
        <v>254</v>
      </c>
      <c r="H1188" s="203">
        <v>132</v>
      </c>
      <c r="I1188" s="202"/>
      <c r="J1188" s="201">
        <f>ROUND(I1188*H1188,2)</f>
        <v>0</v>
      </c>
      <c r="K1188" s="200" t="s">
        <v>1</v>
      </c>
      <c r="L1188" s="189"/>
      <c r="M1188" s="199" t="s">
        <v>1</v>
      </c>
      <c r="N1188" s="224" t="s">
        <v>26</v>
      </c>
      <c r="O1188" s="223"/>
      <c r="P1188" s="222">
        <f>O1188*H1188</f>
        <v>0</v>
      </c>
      <c r="Q1188" s="222">
        <v>9.4199999999999996E-3</v>
      </c>
      <c r="R1188" s="222">
        <f>Q1188*H1188</f>
        <v>1.2434399999999999</v>
      </c>
      <c r="S1188" s="222">
        <v>0</v>
      </c>
      <c r="T1188" s="221">
        <f>S1188*H1188</f>
        <v>0</v>
      </c>
      <c r="AR1188" s="193" t="s">
        <v>199</v>
      </c>
      <c r="AT1188" s="193" t="s">
        <v>110</v>
      </c>
      <c r="AU1188" s="193" t="s">
        <v>42</v>
      </c>
      <c r="AY1188" s="193" t="s">
        <v>108</v>
      </c>
      <c r="BE1188" s="194">
        <f>IF(N1188="základní",J1188,0)</f>
        <v>0</v>
      </c>
      <c r="BF1188" s="194">
        <f>IF(N1188="snížená",J1188,0)</f>
        <v>0</v>
      </c>
      <c r="BG1188" s="194">
        <f>IF(N1188="zákl. přenesená",J1188,0)</f>
        <v>0</v>
      </c>
      <c r="BH1188" s="194">
        <f>IF(N1188="sníž. přenesená",J1188,0)</f>
        <v>0</v>
      </c>
      <c r="BI1188" s="194">
        <f>IF(N1188="nulová",J1188,0)</f>
        <v>0</v>
      </c>
      <c r="BJ1188" s="193" t="s">
        <v>38</v>
      </c>
      <c r="BK1188" s="194">
        <f>ROUND(I1188*H1188,2)</f>
        <v>0</v>
      </c>
      <c r="BL1188" s="193" t="s">
        <v>199</v>
      </c>
      <c r="BM1188" s="193" t="s">
        <v>1491</v>
      </c>
    </row>
    <row r="1189" spans="2:65" s="227" customFormat="1" x14ac:dyDescent="0.3">
      <c r="B1189" s="232"/>
      <c r="D1189" s="240" t="s">
        <v>117</v>
      </c>
      <c r="E1189" s="239" t="s">
        <v>1</v>
      </c>
      <c r="F1189" s="238" t="s">
        <v>1492</v>
      </c>
      <c r="H1189" s="237">
        <v>132</v>
      </c>
      <c r="I1189" s="233"/>
      <c r="L1189" s="232"/>
      <c r="M1189" s="231"/>
      <c r="N1189" s="230"/>
      <c r="O1189" s="230"/>
      <c r="P1189" s="230"/>
      <c r="Q1189" s="230"/>
      <c r="R1189" s="230"/>
      <c r="S1189" s="230"/>
      <c r="T1189" s="229"/>
      <c r="AT1189" s="228" t="s">
        <v>117</v>
      </c>
      <c r="AU1189" s="228" t="s">
        <v>42</v>
      </c>
      <c r="AV1189" s="227" t="s">
        <v>42</v>
      </c>
      <c r="AW1189" s="227" t="s">
        <v>19</v>
      </c>
      <c r="AX1189" s="227" t="s">
        <v>37</v>
      </c>
      <c r="AY1189" s="228" t="s">
        <v>108</v>
      </c>
    </row>
    <row r="1190" spans="2:65" s="188" customFormat="1" ht="22.5" customHeight="1" x14ac:dyDescent="0.3">
      <c r="B1190" s="207"/>
      <c r="C1190" s="206" t="s">
        <v>1551</v>
      </c>
      <c r="D1190" s="206" t="s">
        <v>110</v>
      </c>
      <c r="E1190" s="205" t="s">
        <v>1494</v>
      </c>
      <c r="F1190" s="200" t="s">
        <v>1495</v>
      </c>
      <c r="G1190" s="204" t="s">
        <v>254</v>
      </c>
      <c r="H1190" s="203">
        <v>5</v>
      </c>
      <c r="I1190" s="202"/>
      <c r="J1190" s="201">
        <f>ROUND(I1190*H1190,2)</f>
        <v>0</v>
      </c>
      <c r="K1190" s="200" t="s">
        <v>1</v>
      </c>
      <c r="L1190" s="189"/>
      <c r="M1190" s="199" t="s">
        <v>1</v>
      </c>
      <c r="N1190" s="224" t="s">
        <v>26</v>
      </c>
      <c r="O1190" s="223"/>
      <c r="P1190" s="222">
        <f>O1190*H1190</f>
        <v>0</v>
      </c>
      <c r="Q1190" s="222">
        <v>9.4199999999999996E-3</v>
      </c>
      <c r="R1190" s="222">
        <f>Q1190*H1190</f>
        <v>4.7099999999999996E-2</v>
      </c>
      <c r="S1190" s="222">
        <v>0</v>
      </c>
      <c r="T1190" s="221">
        <f>S1190*H1190</f>
        <v>0</v>
      </c>
      <c r="AR1190" s="193" t="s">
        <v>199</v>
      </c>
      <c r="AT1190" s="193" t="s">
        <v>110</v>
      </c>
      <c r="AU1190" s="193" t="s">
        <v>42</v>
      </c>
      <c r="AY1190" s="193" t="s">
        <v>108</v>
      </c>
      <c r="BE1190" s="194">
        <f>IF(N1190="základní",J1190,0)</f>
        <v>0</v>
      </c>
      <c r="BF1190" s="194">
        <f>IF(N1190="snížená",J1190,0)</f>
        <v>0</v>
      </c>
      <c r="BG1190" s="194">
        <f>IF(N1190="zákl. přenesená",J1190,0)</f>
        <v>0</v>
      </c>
      <c r="BH1190" s="194">
        <f>IF(N1190="sníž. přenesená",J1190,0)</f>
        <v>0</v>
      </c>
      <c r="BI1190" s="194">
        <f>IF(N1190="nulová",J1190,0)</f>
        <v>0</v>
      </c>
      <c r="BJ1190" s="193" t="s">
        <v>38</v>
      </c>
      <c r="BK1190" s="194">
        <f>ROUND(I1190*H1190,2)</f>
        <v>0</v>
      </c>
      <c r="BL1190" s="193" t="s">
        <v>199</v>
      </c>
      <c r="BM1190" s="193" t="s">
        <v>1496</v>
      </c>
    </row>
    <row r="1191" spans="2:65" s="227" customFormat="1" x14ac:dyDescent="0.3">
      <c r="B1191" s="232"/>
      <c r="D1191" s="240" t="s">
        <v>117</v>
      </c>
      <c r="E1191" s="239" t="s">
        <v>1</v>
      </c>
      <c r="F1191" s="238" t="s">
        <v>1497</v>
      </c>
      <c r="H1191" s="237">
        <v>5</v>
      </c>
      <c r="I1191" s="233"/>
      <c r="L1191" s="232"/>
      <c r="M1191" s="231"/>
      <c r="N1191" s="230"/>
      <c r="O1191" s="230"/>
      <c r="P1191" s="230"/>
      <c r="Q1191" s="230"/>
      <c r="R1191" s="230"/>
      <c r="S1191" s="230"/>
      <c r="T1191" s="229"/>
      <c r="AT1191" s="228" t="s">
        <v>117</v>
      </c>
      <c r="AU1191" s="228" t="s">
        <v>42</v>
      </c>
      <c r="AV1191" s="227" t="s">
        <v>42</v>
      </c>
      <c r="AW1191" s="227" t="s">
        <v>19</v>
      </c>
      <c r="AX1191" s="227" t="s">
        <v>37</v>
      </c>
      <c r="AY1191" s="228" t="s">
        <v>108</v>
      </c>
    </row>
    <row r="1192" spans="2:65" s="188" customFormat="1" ht="22.5" customHeight="1" x14ac:dyDescent="0.3">
      <c r="B1192" s="207"/>
      <c r="C1192" s="206" t="s">
        <v>1557</v>
      </c>
      <c r="D1192" s="206" t="s">
        <v>110</v>
      </c>
      <c r="E1192" s="205" t="s">
        <v>1499</v>
      </c>
      <c r="F1192" s="200" t="s">
        <v>1500</v>
      </c>
      <c r="G1192" s="204" t="s">
        <v>135</v>
      </c>
      <c r="H1192" s="203">
        <v>312.89999999999998</v>
      </c>
      <c r="I1192" s="202"/>
      <c r="J1192" s="201">
        <f>ROUND(I1192*H1192,2)</f>
        <v>0</v>
      </c>
      <c r="K1192" s="200" t="s">
        <v>114</v>
      </c>
      <c r="L1192" s="189"/>
      <c r="M1192" s="199" t="s">
        <v>1</v>
      </c>
      <c r="N1192" s="224" t="s">
        <v>26</v>
      </c>
      <c r="O1192" s="223"/>
      <c r="P1192" s="222">
        <f>O1192*H1192</f>
        <v>0</v>
      </c>
      <c r="Q1192" s="222">
        <v>2.0000000000000002E-5</v>
      </c>
      <c r="R1192" s="222">
        <f>Q1192*H1192</f>
        <v>6.2579999999999997E-3</v>
      </c>
      <c r="S1192" s="222">
        <v>0</v>
      </c>
      <c r="T1192" s="221">
        <f>S1192*H1192</f>
        <v>0</v>
      </c>
      <c r="AR1192" s="193" t="s">
        <v>199</v>
      </c>
      <c r="AT1192" s="193" t="s">
        <v>110</v>
      </c>
      <c r="AU1192" s="193" t="s">
        <v>42</v>
      </c>
      <c r="AY1192" s="193" t="s">
        <v>108</v>
      </c>
      <c r="BE1192" s="194">
        <f>IF(N1192="základní",J1192,0)</f>
        <v>0</v>
      </c>
      <c r="BF1192" s="194">
        <f>IF(N1192="snížená",J1192,0)</f>
        <v>0</v>
      </c>
      <c r="BG1192" s="194">
        <f>IF(N1192="zákl. přenesená",J1192,0)</f>
        <v>0</v>
      </c>
      <c r="BH1192" s="194">
        <f>IF(N1192="sníž. přenesená",J1192,0)</f>
        <v>0</v>
      </c>
      <c r="BI1192" s="194">
        <f>IF(N1192="nulová",J1192,0)</f>
        <v>0</v>
      </c>
      <c r="BJ1192" s="193" t="s">
        <v>38</v>
      </c>
      <c r="BK1192" s="194">
        <f>ROUND(I1192*H1192,2)</f>
        <v>0</v>
      </c>
      <c r="BL1192" s="193" t="s">
        <v>199</v>
      </c>
      <c r="BM1192" s="193" t="s">
        <v>1501</v>
      </c>
    </row>
    <row r="1193" spans="2:65" s="227" customFormat="1" x14ac:dyDescent="0.3">
      <c r="B1193" s="232"/>
      <c r="D1193" s="236" t="s">
        <v>117</v>
      </c>
      <c r="E1193" s="228" t="s">
        <v>1</v>
      </c>
      <c r="F1193" s="235" t="s">
        <v>1502</v>
      </c>
      <c r="H1193" s="234">
        <v>274.60000000000002</v>
      </c>
      <c r="I1193" s="233"/>
      <c r="L1193" s="232"/>
      <c r="M1193" s="231"/>
      <c r="N1193" s="230"/>
      <c r="O1193" s="230"/>
      <c r="P1193" s="230"/>
      <c r="Q1193" s="230"/>
      <c r="R1193" s="230"/>
      <c r="S1193" s="230"/>
      <c r="T1193" s="229"/>
      <c r="AT1193" s="228" t="s">
        <v>117</v>
      </c>
      <c r="AU1193" s="228" t="s">
        <v>42</v>
      </c>
      <c r="AV1193" s="227" t="s">
        <v>42</v>
      </c>
      <c r="AW1193" s="227" t="s">
        <v>19</v>
      </c>
      <c r="AX1193" s="227" t="s">
        <v>37</v>
      </c>
      <c r="AY1193" s="228" t="s">
        <v>108</v>
      </c>
    </row>
    <row r="1194" spans="2:65" s="227" customFormat="1" x14ac:dyDescent="0.3">
      <c r="B1194" s="232"/>
      <c r="D1194" s="240" t="s">
        <v>117</v>
      </c>
      <c r="E1194" s="239" t="s">
        <v>1</v>
      </c>
      <c r="F1194" s="238" t="s">
        <v>1503</v>
      </c>
      <c r="H1194" s="237">
        <v>38.299999999999997</v>
      </c>
      <c r="I1194" s="233"/>
      <c r="L1194" s="232"/>
      <c r="M1194" s="231"/>
      <c r="N1194" s="230"/>
      <c r="O1194" s="230"/>
      <c r="P1194" s="230"/>
      <c r="Q1194" s="230"/>
      <c r="R1194" s="230"/>
      <c r="S1194" s="230"/>
      <c r="T1194" s="229"/>
      <c r="AT1194" s="228" t="s">
        <v>117</v>
      </c>
      <c r="AU1194" s="228" t="s">
        <v>42</v>
      </c>
      <c r="AV1194" s="227" t="s">
        <v>42</v>
      </c>
      <c r="AW1194" s="227" t="s">
        <v>19</v>
      </c>
      <c r="AX1194" s="227" t="s">
        <v>37</v>
      </c>
      <c r="AY1194" s="228" t="s">
        <v>108</v>
      </c>
    </row>
    <row r="1195" spans="2:65" s="188" customFormat="1" ht="22.5" customHeight="1" x14ac:dyDescent="0.3">
      <c r="B1195" s="207"/>
      <c r="C1195" s="252" t="s">
        <v>1565</v>
      </c>
      <c r="D1195" s="252" t="s">
        <v>213</v>
      </c>
      <c r="E1195" s="251" t="s">
        <v>1505</v>
      </c>
      <c r="F1195" s="246" t="s">
        <v>1506</v>
      </c>
      <c r="G1195" s="250" t="s">
        <v>135</v>
      </c>
      <c r="H1195" s="249">
        <v>151.03</v>
      </c>
      <c r="I1195" s="248"/>
      <c r="J1195" s="247">
        <f>ROUND(I1195*H1195,2)</f>
        <v>0</v>
      </c>
      <c r="K1195" s="246" t="s">
        <v>114</v>
      </c>
      <c r="L1195" s="245"/>
      <c r="M1195" s="244" t="s">
        <v>1</v>
      </c>
      <c r="N1195" s="243" t="s">
        <v>26</v>
      </c>
      <c r="O1195" s="223"/>
      <c r="P1195" s="222">
        <f>O1195*H1195</f>
        <v>0</v>
      </c>
      <c r="Q1195" s="222">
        <v>1.06E-3</v>
      </c>
      <c r="R1195" s="222">
        <f>Q1195*H1195</f>
        <v>0.16009180000000001</v>
      </c>
      <c r="S1195" s="222">
        <v>0</v>
      </c>
      <c r="T1195" s="221">
        <f>S1195*H1195</f>
        <v>0</v>
      </c>
      <c r="AR1195" s="193" t="s">
        <v>286</v>
      </c>
      <c r="AT1195" s="193" t="s">
        <v>213</v>
      </c>
      <c r="AU1195" s="193" t="s">
        <v>42</v>
      </c>
      <c r="AY1195" s="193" t="s">
        <v>108</v>
      </c>
      <c r="BE1195" s="194">
        <f>IF(N1195="základní",J1195,0)</f>
        <v>0</v>
      </c>
      <c r="BF1195" s="194">
        <f>IF(N1195="snížená",J1195,0)</f>
        <v>0</v>
      </c>
      <c r="BG1195" s="194">
        <f>IF(N1195="zákl. přenesená",J1195,0)</f>
        <v>0</v>
      </c>
      <c r="BH1195" s="194">
        <f>IF(N1195="sníž. přenesená",J1195,0)</f>
        <v>0</v>
      </c>
      <c r="BI1195" s="194">
        <f>IF(N1195="nulová",J1195,0)</f>
        <v>0</v>
      </c>
      <c r="BJ1195" s="193" t="s">
        <v>38</v>
      </c>
      <c r="BK1195" s="194">
        <f>ROUND(I1195*H1195,2)</f>
        <v>0</v>
      </c>
      <c r="BL1195" s="193" t="s">
        <v>199</v>
      </c>
      <c r="BM1195" s="193" t="s">
        <v>1507</v>
      </c>
    </row>
    <row r="1196" spans="2:65" s="227" customFormat="1" x14ac:dyDescent="0.3">
      <c r="B1196" s="232"/>
      <c r="D1196" s="236" t="s">
        <v>117</v>
      </c>
      <c r="E1196" s="228" t="s">
        <v>1</v>
      </c>
      <c r="F1196" s="235" t="s">
        <v>1508</v>
      </c>
      <c r="H1196" s="234">
        <v>137.30000000000001</v>
      </c>
      <c r="I1196" s="233"/>
      <c r="L1196" s="232"/>
      <c r="M1196" s="231"/>
      <c r="N1196" s="230"/>
      <c r="O1196" s="230"/>
      <c r="P1196" s="230"/>
      <c r="Q1196" s="230"/>
      <c r="R1196" s="230"/>
      <c r="S1196" s="230"/>
      <c r="T1196" s="229"/>
      <c r="AT1196" s="228" t="s">
        <v>117</v>
      </c>
      <c r="AU1196" s="228" t="s">
        <v>42</v>
      </c>
      <c r="AV1196" s="227" t="s">
        <v>42</v>
      </c>
      <c r="AW1196" s="227" t="s">
        <v>19</v>
      </c>
      <c r="AX1196" s="227" t="s">
        <v>37</v>
      </c>
      <c r="AY1196" s="228" t="s">
        <v>108</v>
      </c>
    </row>
    <row r="1197" spans="2:65" s="227" customFormat="1" x14ac:dyDescent="0.3">
      <c r="B1197" s="232"/>
      <c r="D1197" s="240" t="s">
        <v>117</v>
      </c>
      <c r="F1197" s="238" t="s">
        <v>1509</v>
      </c>
      <c r="H1197" s="237">
        <v>151.03</v>
      </c>
      <c r="I1197" s="233"/>
      <c r="L1197" s="232"/>
      <c r="M1197" s="231"/>
      <c r="N1197" s="230"/>
      <c r="O1197" s="230"/>
      <c r="P1197" s="230"/>
      <c r="Q1197" s="230"/>
      <c r="R1197" s="230"/>
      <c r="S1197" s="230"/>
      <c r="T1197" s="229"/>
      <c r="AT1197" s="228" t="s">
        <v>117</v>
      </c>
      <c r="AU1197" s="228" t="s">
        <v>42</v>
      </c>
      <c r="AV1197" s="227" t="s">
        <v>42</v>
      </c>
      <c r="AW1197" s="227" t="s">
        <v>2</v>
      </c>
      <c r="AX1197" s="227" t="s">
        <v>38</v>
      </c>
      <c r="AY1197" s="228" t="s">
        <v>108</v>
      </c>
    </row>
    <row r="1198" spans="2:65" s="188" customFormat="1" ht="22.5" customHeight="1" x14ac:dyDescent="0.3">
      <c r="B1198" s="207"/>
      <c r="C1198" s="252" t="s">
        <v>1568</v>
      </c>
      <c r="D1198" s="252" t="s">
        <v>213</v>
      </c>
      <c r="E1198" s="251" t="s">
        <v>1511</v>
      </c>
      <c r="F1198" s="246" t="s">
        <v>1512</v>
      </c>
      <c r="G1198" s="250" t="s">
        <v>135</v>
      </c>
      <c r="H1198" s="249">
        <v>151.03</v>
      </c>
      <c r="I1198" s="248"/>
      <c r="J1198" s="247">
        <f>ROUND(I1198*H1198,2)</f>
        <v>0</v>
      </c>
      <c r="K1198" s="246" t="s">
        <v>114</v>
      </c>
      <c r="L1198" s="245"/>
      <c r="M1198" s="244" t="s">
        <v>1</v>
      </c>
      <c r="N1198" s="243" t="s">
        <v>26</v>
      </c>
      <c r="O1198" s="223"/>
      <c r="P1198" s="222">
        <f>O1198*H1198</f>
        <v>0</v>
      </c>
      <c r="Q1198" s="222">
        <v>2.1099999999999999E-3</v>
      </c>
      <c r="R1198" s="222">
        <f>Q1198*H1198</f>
        <v>0.31867329999999999</v>
      </c>
      <c r="S1198" s="222">
        <v>0</v>
      </c>
      <c r="T1198" s="221">
        <f>S1198*H1198</f>
        <v>0</v>
      </c>
      <c r="AR1198" s="193" t="s">
        <v>286</v>
      </c>
      <c r="AT1198" s="193" t="s">
        <v>213</v>
      </c>
      <c r="AU1198" s="193" t="s">
        <v>42</v>
      </c>
      <c r="AY1198" s="193" t="s">
        <v>108</v>
      </c>
      <c r="BE1198" s="194">
        <f>IF(N1198="základní",J1198,0)</f>
        <v>0</v>
      </c>
      <c r="BF1198" s="194">
        <f>IF(N1198="snížená",J1198,0)</f>
        <v>0</v>
      </c>
      <c r="BG1198" s="194">
        <f>IF(N1198="zákl. přenesená",J1198,0)</f>
        <v>0</v>
      </c>
      <c r="BH1198" s="194">
        <f>IF(N1198="sníž. přenesená",J1198,0)</f>
        <v>0</v>
      </c>
      <c r="BI1198" s="194">
        <f>IF(N1198="nulová",J1198,0)</f>
        <v>0</v>
      </c>
      <c r="BJ1198" s="193" t="s">
        <v>38</v>
      </c>
      <c r="BK1198" s="194">
        <f>ROUND(I1198*H1198,2)</f>
        <v>0</v>
      </c>
      <c r="BL1198" s="193" t="s">
        <v>199</v>
      </c>
      <c r="BM1198" s="193" t="s">
        <v>1513</v>
      </c>
    </row>
    <row r="1199" spans="2:65" s="227" customFormat="1" x14ac:dyDescent="0.3">
      <c r="B1199" s="232"/>
      <c r="D1199" s="236" t="s">
        <v>117</v>
      </c>
      <c r="E1199" s="228" t="s">
        <v>1</v>
      </c>
      <c r="F1199" s="235" t="s">
        <v>1508</v>
      </c>
      <c r="H1199" s="234">
        <v>137.30000000000001</v>
      </c>
      <c r="I1199" s="233"/>
      <c r="L1199" s="232"/>
      <c r="M1199" s="231"/>
      <c r="N1199" s="230"/>
      <c r="O1199" s="230"/>
      <c r="P1199" s="230"/>
      <c r="Q1199" s="230"/>
      <c r="R1199" s="230"/>
      <c r="S1199" s="230"/>
      <c r="T1199" s="229"/>
      <c r="AT1199" s="228" t="s">
        <v>117</v>
      </c>
      <c r="AU1199" s="228" t="s">
        <v>42</v>
      </c>
      <c r="AV1199" s="227" t="s">
        <v>42</v>
      </c>
      <c r="AW1199" s="227" t="s">
        <v>19</v>
      </c>
      <c r="AX1199" s="227" t="s">
        <v>37</v>
      </c>
      <c r="AY1199" s="228" t="s">
        <v>108</v>
      </c>
    </row>
    <row r="1200" spans="2:65" s="227" customFormat="1" x14ac:dyDescent="0.3">
      <c r="B1200" s="232"/>
      <c r="D1200" s="240" t="s">
        <v>117</v>
      </c>
      <c r="F1200" s="238" t="s">
        <v>1509</v>
      </c>
      <c r="H1200" s="237">
        <v>151.03</v>
      </c>
      <c r="I1200" s="233"/>
      <c r="L1200" s="232"/>
      <c r="M1200" s="231"/>
      <c r="N1200" s="230"/>
      <c r="O1200" s="230"/>
      <c r="P1200" s="230"/>
      <c r="Q1200" s="230"/>
      <c r="R1200" s="230"/>
      <c r="S1200" s="230"/>
      <c r="T1200" s="229"/>
      <c r="AT1200" s="228" t="s">
        <v>117</v>
      </c>
      <c r="AU1200" s="228" t="s">
        <v>42</v>
      </c>
      <c r="AV1200" s="227" t="s">
        <v>42</v>
      </c>
      <c r="AW1200" s="227" t="s">
        <v>2</v>
      </c>
      <c r="AX1200" s="227" t="s">
        <v>38</v>
      </c>
      <c r="AY1200" s="228" t="s">
        <v>108</v>
      </c>
    </row>
    <row r="1201" spans="2:65" s="188" customFormat="1" ht="22.5" customHeight="1" x14ac:dyDescent="0.3">
      <c r="B1201" s="207"/>
      <c r="C1201" s="252" t="s">
        <v>1572</v>
      </c>
      <c r="D1201" s="252" t="s">
        <v>213</v>
      </c>
      <c r="E1201" s="251" t="s">
        <v>1458</v>
      </c>
      <c r="F1201" s="246" t="s">
        <v>1459</v>
      </c>
      <c r="G1201" s="250" t="s">
        <v>141</v>
      </c>
      <c r="H1201" s="249">
        <v>0.10100000000000001</v>
      </c>
      <c r="I1201" s="248"/>
      <c r="J1201" s="247">
        <f>ROUND(I1201*H1201,2)</f>
        <v>0</v>
      </c>
      <c r="K1201" s="246" t="s">
        <v>114</v>
      </c>
      <c r="L1201" s="245"/>
      <c r="M1201" s="244" t="s">
        <v>1</v>
      </c>
      <c r="N1201" s="243" t="s">
        <v>26</v>
      </c>
      <c r="O1201" s="223"/>
      <c r="P1201" s="222">
        <f>O1201*H1201</f>
        <v>0</v>
      </c>
      <c r="Q1201" s="222">
        <v>0.55000000000000004</v>
      </c>
      <c r="R1201" s="222">
        <f>Q1201*H1201</f>
        <v>5.5550000000000009E-2</v>
      </c>
      <c r="S1201" s="222">
        <v>0</v>
      </c>
      <c r="T1201" s="221">
        <f>S1201*H1201</f>
        <v>0</v>
      </c>
      <c r="AR1201" s="193" t="s">
        <v>286</v>
      </c>
      <c r="AT1201" s="193" t="s">
        <v>213</v>
      </c>
      <c r="AU1201" s="193" t="s">
        <v>42</v>
      </c>
      <c r="AY1201" s="193" t="s">
        <v>108</v>
      </c>
      <c r="BE1201" s="194">
        <f>IF(N1201="základní",J1201,0)</f>
        <v>0</v>
      </c>
      <c r="BF1201" s="194">
        <f>IF(N1201="snížená",J1201,0)</f>
        <v>0</v>
      </c>
      <c r="BG1201" s="194">
        <f>IF(N1201="zákl. přenesená",J1201,0)</f>
        <v>0</v>
      </c>
      <c r="BH1201" s="194">
        <f>IF(N1201="sníž. přenesená",J1201,0)</f>
        <v>0</v>
      </c>
      <c r="BI1201" s="194">
        <f>IF(N1201="nulová",J1201,0)</f>
        <v>0</v>
      </c>
      <c r="BJ1201" s="193" t="s">
        <v>38</v>
      </c>
      <c r="BK1201" s="194">
        <f>ROUND(I1201*H1201,2)</f>
        <v>0</v>
      </c>
      <c r="BL1201" s="193" t="s">
        <v>199</v>
      </c>
      <c r="BM1201" s="193" t="s">
        <v>1515</v>
      </c>
    </row>
    <row r="1202" spans="2:65" s="227" customFormat="1" x14ac:dyDescent="0.3">
      <c r="B1202" s="232"/>
      <c r="D1202" s="236" t="s">
        <v>117</v>
      </c>
      <c r="E1202" s="228" t="s">
        <v>1</v>
      </c>
      <c r="F1202" s="235" t="s">
        <v>1516</v>
      </c>
      <c r="H1202" s="234">
        <v>9.1999999999999998E-2</v>
      </c>
      <c r="I1202" s="233"/>
      <c r="L1202" s="232"/>
      <c r="M1202" s="231"/>
      <c r="N1202" s="230"/>
      <c r="O1202" s="230"/>
      <c r="P1202" s="230"/>
      <c r="Q1202" s="230"/>
      <c r="R1202" s="230"/>
      <c r="S1202" s="230"/>
      <c r="T1202" s="229"/>
      <c r="AT1202" s="228" t="s">
        <v>117</v>
      </c>
      <c r="AU1202" s="228" t="s">
        <v>42</v>
      </c>
      <c r="AV1202" s="227" t="s">
        <v>42</v>
      </c>
      <c r="AW1202" s="227" t="s">
        <v>19</v>
      </c>
      <c r="AX1202" s="227" t="s">
        <v>37</v>
      </c>
      <c r="AY1202" s="228" t="s">
        <v>108</v>
      </c>
    </row>
    <row r="1203" spans="2:65" s="227" customFormat="1" x14ac:dyDescent="0.3">
      <c r="B1203" s="232"/>
      <c r="D1203" s="240" t="s">
        <v>117</v>
      </c>
      <c r="F1203" s="238" t="s">
        <v>1517</v>
      </c>
      <c r="H1203" s="237">
        <v>0.10100000000000001</v>
      </c>
      <c r="I1203" s="233"/>
      <c r="L1203" s="232"/>
      <c r="M1203" s="231"/>
      <c r="N1203" s="230"/>
      <c r="O1203" s="230"/>
      <c r="P1203" s="230"/>
      <c r="Q1203" s="230"/>
      <c r="R1203" s="230"/>
      <c r="S1203" s="230"/>
      <c r="T1203" s="229"/>
      <c r="AT1203" s="228" t="s">
        <v>117</v>
      </c>
      <c r="AU1203" s="228" t="s">
        <v>42</v>
      </c>
      <c r="AV1203" s="227" t="s">
        <v>42</v>
      </c>
      <c r="AW1203" s="227" t="s">
        <v>2</v>
      </c>
      <c r="AX1203" s="227" t="s">
        <v>38</v>
      </c>
      <c r="AY1203" s="228" t="s">
        <v>108</v>
      </c>
    </row>
    <row r="1204" spans="2:65" s="188" customFormat="1" ht="22.5" customHeight="1" x14ac:dyDescent="0.3">
      <c r="B1204" s="207"/>
      <c r="C1204" s="206" t="s">
        <v>1576</v>
      </c>
      <c r="D1204" s="206" t="s">
        <v>110</v>
      </c>
      <c r="E1204" s="205" t="s">
        <v>1519</v>
      </c>
      <c r="F1204" s="200" t="s">
        <v>1520</v>
      </c>
      <c r="G1204" s="204" t="s">
        <v>113</v>
      </c>
      <c r="H1204" s="203">
        <v>60.405999999999999</v>
      </c>
      <c r="I1204" s="202"/>
      <c r="J1204" s="201">
        <f>ROUND(I1204*H1204,2)</f>
        <v>0</v>
      </c>
      <c r="K1204" s="200" t="s">
        <v>114</v>
      </c>
      <c r="L1204" s="189"/>
      <c r="M1204" s="199" t="s">
        <v>1</v>
      </c>
      <c r="N1204" s="224" t="s">
        <v>26</v>
      </c>
      <c r="O1204" s="223"/>
      <c r="P1204" s="222">
        <f>O1204*H1204</f>
        <v>0</v>
      </c>
      <c r="Q1204" s="222">
        <v>2.0000000000000001E-4</v>
      </c>
      <c r="R1204" s="222">
        <f>Q1204*H1204</f>
        <v>1.20812E-2</v>
      </c>
      <c r="S1204" s="222">
        <v>0</v>
      </c>
      <c r="T1204" s="221">
        <f>S1204*H1204</f>
        <v>0</v>
      </c>
      <c r="AR1204" s="193" t="s">
        <v>199</v>
      </c>
      <c r="AT1204" s="193" t="s">
        <v>110</v>
      </c>
      <c r="AU1204" s="193" t="s">
        <v>42</v>
      </c>
      <c r="AY1204" s="193" t="s">
        <v>108</v>
      </c>
      <c r="BE1204" s="194">
        <f>IF(N1204="základní",J1204,0)</f>
        <v>0</v>
      </c>
      <c r="BF1204" s="194">
        <f>IF(N1204="snížená",J1204,0)</f>
        <v>0</v>
      </c>
      <c r="BG1204" s="194">
        <f>IF(N1204="zákl. přenesená",J1204,0)</f>
        <v>0</v>
      </c>
      <c r="BH1204" s="194">
        <f>IF(N1204="sníž. přenesená",J1204,0)</f>
        <v>0</v>
      </c>
      <c r="BI1204" s="194">
        <f>IF(N1204="nulová",J1204,0)</f>
        <v>0</v>
      </c>
      <c r="BJ1204" s="193" t="s">
        <v>38</v>
      </c>
      <c r="BK1204" s="194">
        <f>ROUND(I1204*H1204,2)</f>
        <v>0</v>
      </c>
      <c r="BL1204" s="193" t="s">
        <v>199</v>
      </c>
      <c r="BM1204" s="193" t="s">
        <v>1521</v>
      </c>
    </row>
    <row r="1205" spans="2:65" s="227" customFormat="1" x14ac:dyDescent="0.3">
      <c r="B1205" s="232"/>
      <c r="D1205" s="236" t="s">
        <v>117</v>
      </c>
      <c r="E1205" s="228" t="s">
        <v>1</v>
      </c>
      <c r="F1205" s="235" t="s">
        <v>1522</v>
      </c>
      <c r="H1205" s="234">
        <v>7.6159999999999997</v>
      </c>
      <c r="I1205" s="233"/>
      <c r="L1205" s="232"/>
      <c r="M1205" s="231"/>
      <c r="N1205" s="230"/>
      <c r="O1205" s="230"/>
      <c r="P1205" s="230"/>
      <c r="Q1205" s="230"/>
      <c r="R1205" s="230"/>
      <c r="S1205" s="230"/>
      <c r="T1205" s="229"/>
      <c r="AT1205" s="228" t="s">
        <v>117</v>
      </c>
      <c r="AU1205" s="228" t="s">
        <v>42</v>
      </c>
      <c r="AV1205" s="227" t="s">
        <v>42</v>
      </c>
      <c r="AW1205" s="227" t="s">
        <v>19</v>
      </c>
      <c r="AX1205" s="227" t="s">
        <v>37</v>
      </c>
      <c r="AY1205" s="228" t="s">
        <v>108</v>
      </c>
    </row>
    <row r="1206" spans="2:65" s="227" customFormat="1" x14ac:dyDescent="0.3">
      <c r="B1206" s="232"/>
      <c r="D1206" s="240" t="s">
        <v>117</v>
      </c>
      <c r="E1206" s="239" t="s">
        <v>1</v>
      </c>
      <c r="F1206" s="238" t="s">
        <v>1523</v>
      </c>
      <c r="H1206" s="237">
        <v>52.79</v>
      </c>
      <c r="I1206" s="233"/>
      <c r="L1206" s="232"/>
      <c r="M1206" s="231"/>
      <c r="N1206" s="230"/>
      <c r="O1206" s="230"/>
      <c r="P1206" s="230"/>
      <c r="Q1206" s="230"/>
      <c r="R1206" s="230"/>
      <c r="S1206" s="230"/>
      <c r="T1206" s="229"/>
      <c r="AT1206" s="228" t="s">
        <v>117</v>
      </c>
      <c r="AU1206" s="228" t="s">
        <v>42</v>
      </c>
      <c r="AV1206" s="227" t="s">
        <v>42</v>
      </c>
      <c r="AW1206" s="227" t="s">
        <v>19</v>
      </c>
      <c r="AX1206" s="227" t="s">
        <v>37</v>
      </c>
      <c r="AY1206" s="228" t="s">
        <v>108</v>
      </c>
    </row>
    <row r="1207" spans="2:65" s="188" customFormat="1" ht="22.5" customHeight="1" x14ac:dyDescent="0.3">
      <c r="B1207" s="207"/>
      <c r="C1207" s="206" t="s">
        <v>1580</v>
      </c>
      <c r="D1207" s="206" t="s">
        <v>110</v>
      </c>
      <c r="E1207" s="205" t="s">
        <v>1525</v>
      </c>
      <c r="F1207" s="200" t="s">
        <v>1526</v>
      </c>
      <c r="G1207" s="204" t="s">
        <v>113</v>
      </c>
      <c r="H1207" s="203">
        <v>7.6159999999999997</v>
      </c>
      <c r="I1207" s="202"/>
      <c r="J1207" s="201">
        <f>ROUND(I1207*H1207,2)</f>
        <v>0</v>
      </c>
      <c r="K1207" s="200" t="s">
        <v>114</v>
      </c>
      <c r="L1207" s="189"/>
      <c r="M1207" s="199" t="s">
        <v>1</v>
      </c>
      <c r="N1207" s="224" t="s">
        <v>26</v>
      </c>
      <c r="O1207" s="223"/>
      <c r="P1207" s="222">
        <f>O1207*H1207</f>
        <v>0</v>
      </c>
      <c r="Q1207" s="222">
        <v>0</v>
      </c>
      <c r="R1207" s="222">
        <f>Q1207*H1207</f>
        <v>0</v>
      </c>
      <c r="S1207" s="222">
        <v>1.4E-2</v>
      </c>
      <c r="T1207" s="221">
        <f>S1207*H1207</f>
        <v>0.106624</v>
      </c>
      <c r="AR1207" s="193" t="s">
        <v>199</v>
      </c>
      <c r="AT1207" s="193" t="s">
        <v>110</v>
      </c>
      <c r="AU1207" s="193" t="s">
        <v>42</v>
      </c>
      <c r="AY1207" s="193" t="s">
        <v>108</v>
      </c>
      <c r="BE1207" s="194">
        <f>IF(N1207="základní",J1207,0)</f>
        <v>0</v>
      </c>
      <c r="BF1207" s="194">
        <f>IF(N1207="snížená",J1207,0)</f>
        <v>0</v>
      </c>
      <c r="BG1207" s="194">
        <f>IF(N1207="zákl. přenesená",J1207,0)</f>
        <v>0</v>
      </c>
      <c r="BH1207" s="194">
        <f>IF(N1207="sníž. přenesená",J1207,0)</f>
        <v>0</v>
      </c>
      <c r="BI1207" s="194">
        <f>IF(N1207="nulová",J1207,0)</f>
        <v>0</v>
      </c>
      <c r="BJ1207" s="193" t="s">
        <v>38</v>
      </c>
      <c r="BK1207" s="194">
        <f>ROUND(I1207*H1207,2)</f>
        <v>0</v>
      </c>
      <c r="BL1207" s="193" t="s">
        <v>199</v>
      </c>
      <c r="BM1207" s="193" t="s">
        <v>1527</v>
      </c>
    </row>
    <row r="1208" spans="2:65" s="227" customFormat="1" x14ac:dyDescent="0.3">
      <c r="B1208" s="232"/>
      <c r="D1208" s="240" t="s">
        <v>117</v>
      </c>
      <c r="E1208" s="239" t="s">
        <v>1</v>
      </c>
      <c r="F1208" s="238" t="s">
        <v>1066</v>
      </c>
      <c r="H1208" s="237">
        <v>7.6159999999999997</v>
      </c>
      <c r="I1208" s="233"/>
      <c r="L1208" s="232"/>
      <c r="M1208" s="231"/>
      <c r="N1208" s="230"/>
      <c r="O1208" s="230"/>
      <c r="P1208" s="230"/>
      <c r="Q1208" s="230"/>
      <c r="R1208" s="230"/>
      <c r="S1208" s="230"/>
      <c r="T1208" s="229"/>
      <c r="AT1208" s="228" t="s">
        <v>117</v>
      </c>
      <c r="AU1208" s="228" t="s">
        <v>42</v>
      </c>
      <c r="AV1208" s="227" t="s">
        <v>42</v>
      </c>
      <c r="AW1208" s="227" t="s">
        <v>19</v>
      </c>
      <c r="AX1208" s="227" t="s">
        <v>37</v>
      </c>
      <c r="AY1208" s="228" t="s">
        <v>108</v>
      </c>
    </row>
    <row r="1209" spans="2:65" s="188" customFormat="1" ht="22.5" customHeight="1" x14ac:dyDescent="0.3">
      <c r="B1209" s="207"/>
      <c r="C1209" s="206" t="s">
        <v>1584</v>
      </c>
      <c r="D1209" s="206" t="s">
        <v>110</v>
      </c>
      <c r="E1209" s="205" t="s">
        <v>1529</v>
      </c>
      <c r="F1209" s="200" t="s">
        <v>1530</v>
      </c>
      <c r="G1209" s="204" t="s">
        <v>196</v>
      </c>
      <c r="H1209" s="203">
        <v>4.7149999999999999</v>
      </c>
      <c r="I1209" s="202"/>
      <c r="J1209" s="201">
        <f>ROUND(I1209*H1209,2)</f>
        <v>0</v>
      </c>
      <c r="K1209" s="200" t="s">
        <v>114</v>
      </c>
      <c r="L1209" s="189"/>
      <c r="M1209" s="199" t="s">
        <v>1</v>
      </c>
      <c r="N1209" s="224" t="s">
        <v>26</v>
      </c>
      <c r="O1209" s="223"/>
      <c r="P1209" s="222">
        <f>O1209*H1209</f>
        <v>0</v>
      </c>
      <c r="Q1209" s="222">
        <v>0</v>
      </c>
      <c r="R1209" s="222">
        <f>Q1209*H1209</f>
        <v>0</v>
      </c>
      <c r="S1209" s="222">
        <v>0</v>
      </c>
      <c r="T1209" s="221">
        <f>S1209*H1209</f>
        <v>0</v>
      </c>
      <c r="AR1209" s="193" t="s">
        <v>199</v>
      </c>
      <c r="AT1209" s="193" t="s">
        <v>110</v>
      </c>
      <c r="AU1209" s="193" t="s">
        <v>42</v>
      </c>
      <c r="AY1209" s="193" t="s">
        <v>108</v>
      </c>
      <c r="BE1209" s="194">
        <f>IF(N1209="základní",J1209,0)</f>
        <v>0</v>
      </c>
      <c r="BF1209" s="194">
        <f>IF(N1209="snížená",J1209,0)</f>
        <v>0</v>
      </c>
      <c r="BG1209" s="194">
        <f>IF(N1209="zákl. přenesená",J1209,0)</f>
        <v>0</v>
      </c>
      <c r="BH1209" s="194">
        <f>IF(N1209="sníž. přenesená",J1209,0)</f>
        <v>0</v>
      </c>
      <c r="BI1209" s="194">
        <f>IF(N1209="nulová",J1209,0)</f>
        <v>0</v>
      </c>
      <c r="BJ1209" s="193" t="s">
        <v>38</v>
      </c>
      <c r="BK1209" s="194">
        <f>ROUND(I1209*H1209,2)</f>
        <v>0</v>
      </c>
      <c r="BL1209" s="193" t="s">
        <v>199</v>
      </c>
      <c r="BM1209" s="193" t="s">
        <v>1531</v>
      </c>
    </row>
    <row r="1210" spans="2:65" s="208" customFormat="1" ht="29.85" customHeight="1" x14ac:dyDescent="0.3">
      <c r="B1210" s="216"/>
      <c r="D1210" s="220" t="s">
        <v>36</v>
      </c>
      <c r="E1210" s="219" t="s">
        <v>1532</v>
      </c>
      <c r="F1210" s="219" t="s">
        <v>1533</v>
      </c>
      <c r="I1210" s="218"/>
      <c r="J1210" s="217">
        <f>BK1210</f>
        <v>0</v>
      </c>
      <c r="L1210" s="216"/>
      <c r="M1210" s="215"/>
      <c r="N1210" s="213"/>
      <c r="O1210" s="213"/>
      <c r="P1210" s="214">
        <f>SUM(P1211:P1259)</f>
        <v>0</v>
      </c>
      <c r="Q1210" s="213"/>
      <c r="R1210" s="214">
        <f>SUM(R1211:R1259)</f>
        <v>4.4285385500000007</v>
      </c>
      <c r="S1210" s="213"/>
      <c r="T1210" s="212">
        <f>SUM(T1211:T1259)</f>
        <v>0</v>
      </c>
      <c r="AR1210" s="210" t="s">
        <v>42</v>
      </c>
      <c r="AT1210" s="211" t="s">
        <v>36</v>
      </c>
      <c r="AU1210" s="211" t="s">
        <v>38</v>
      </c>
      <c r="AY1210" s="210" t="s">
        <v>108</v>
      </c>
      <c r="BK1210" s="209">
        <f>SUM(BK1211:BK1259)</f>
        <v>0</v>
      </c>
    </row>
    <row r="1211" spans="2:65" s="188" customFormat="1" ht="22.5" customHeight="1" x14ac:dyDescent="0.3">
      <c r="B1211" s="207"/>
      <c r="C1211" s="206" t="s">
        <v>1590</v>
      </c>
      <c r="D1211" s="206" t="s">
        <v>110</v>
      </c>
      <c r="E1211" s="205" t="s">
        <v>1535</v>
      </c>
      <c r="F1211" s="200" t="s">
        <v>1536</v>
      </c>
      <c r="G1211" s="204" t="s">
        <v>113</v>
      </c>
      <c r="H1211" s="203">
        <v>86.55</v>
      </c>
      <c r="I1211" s="202"/>
      <c r="J1211" s="201">
        <f>ROUND(I1211*H1211,2)</f>
        <v>0</v>
      </c>
      <c r="K1211" s="200" t="s">
        <v>114</v>
      </c>
      <c r="L1211" s="189"/>
      <c r="M1211" s="199" t="s">
        <v>1</v>
      </c>
      <c r="N1211" s="224" t="s">
        <v>26</v>
      </c>
      <c r="O1211" s="223"/>
      <c r="P1211" s="222">
        <f>O1211*H1211</f>
        <v>0</v>
      </c>
      <c r="Q1211" s="222">
        <v>8.8000000000000003E-4</v>
      </c>
      <c r="R1211" s="222">
        <f>Q1211*H1211</f>
        <v>7.6163999999999996E-2</v>
      </c>
      <c r="S1211" s="222">
        <v>0</v>
      </c>
      <c r="T1211" s="221">
        <f>S1211*H1211</f>
        <v>0</v>
      </c>
      <c r="AR1211" s="193" t="s">
        <v>199</v>
      </c>
      <c r="AT1211" s="193" t="s">
        <v>110</v>
      </c>
      <c r="AU1211" s="193" t="s">
        <v>42</v>
      </c>
      <c r="AY1211" s="193" t="s">
        <v>108</v>
      </c>
      <c r="BE1211" s="194">
        <f>IF(N1211="základní",J1211,0)</f>
        <v>0</v>
      </c>
      <c r="BF1211" s="194">
        <f>IF(N1211="snížená",J1211,0)</f>
        <v>0</v>
      </c>
      <c r="BG1211" s="194">
        <f>IF(N1211="zákl. přenesená",J1211,0)</f>
        <v>0</v>
      </c>
      <c r="BH1211" s="194">
        <f>IF(N1211="sníž. přenesená",J1211,0)</f>
        <v>0</v>
      </c>
      <c r="BI1211" s="194">
        <f>IF(N1211="nulová",J1211,0)</f>
        <v>0</v>
      </c>
      <c r="BJ1211" s="193" t="s">
        <v>38</v>
      </c>
      <c r="BK1211" s="194">
        <f>ROUND(I1211*H1211,2)</f>
        <v>0</v>
      </c>
      <c r="BL1211" s="193" t="s">
        <v>199</v>
      </c>
      <c r="BM1211" s="193" t="s">
        <v>1537</v>
      </c>
    </row>
    <row r="1212" spans="2:65" s="257" customFormat="1" x14ac:dyDescent="0.3">
      <c r="B1212" s="262"/>
      <c r="D1212" s="236" t="s">
        <v>117</v>
      </c>
      <c r="E1212" s="258" t="s">
        <v>1</v>
      </c>
      <c r="F1212" s="264" t="s">
        <v>263</v>
      </c>
      <c r="H1212" s="258" t="s">
        <v>1</v>
      </c>
      <c r="I1212" s="263"/>
      <c r="L1212" s="262"/>
      <c r="M1212" s="261"/>
      <c r="N1212" s="260"/>
      <c r="O1212" s="260"/>
      <c r="P1212" s="260"/>
      <c r="Q1212" s="260"/>
      <c r="R1212" s="260"/>
      <c r="S1212" s="260"/>
      <c r="T1212" s="259"/>
      <c r="AT1212" s="258" t="s">
        <v>117</v>
      </c>
      <c r="AU1212" s="258" t="s">
        <v>42</v>
      </c>
      <c r="AV1212" s="257" t="s">
        <v>38</v>
      </c>
      <c r="AW1212" s="257" t="s">
        <v>19</v>
      </c>
      <c r="AX1212" s="257" t="s">
        <v>37</v>
      </c>
      <c r="AY1212" s="258" t="s">
        <v>108</v>
      </c>
    </row>
    <row r="1213" spans="2:65" s="227" customFormat="1" x14ac:dyDescent="0.3">
      <c r="B1213" s="232"/>
      <c r="D1213" s="236" t="s">
        <v>117</v>
      </c>
      <c r="E1213" s="228" t="s">
        <v>1</v>
      </c>
      <c r="F1213" s="235" t="s">
        <v>1538</v>
      </c>
      <c r="H1213" s="234">
        <v>26.85</v>
      </c>
      <c r="I1213" s="233"/>
      <c r="L1213" s="232"/>
      <c r="M1213" s="231"/>
      <c r="N1213" s="230"/>
      <c r="O1213" s="230"/>
      <c r="P1213" s="230"/>
      <c r="Q1213" s="230"/>
      <c r="R1213" s="230"/>
      <c r="S1213" s="230"/>
      <c r="T1213" s="229"/>
      <c r="AT1213" s="228" t="s">
        <v>117</v>
      </c>
      <c r="AU1213" s="228" t="s">
        <v>42</v>
      </c>
      <c r="AV1213" s="227" t="s">
        <v>42</v>
      </c>
      <c r="AW1213" s="227" t="s">
        <v>19</v>
      </c>
      <c r="AX1213" s="227" t="s">
        <v>37</v>
      </c>
      <c r="AY1213" s="228" t="s">
        <v>108</v>
      </c>
    </row>
    <row r="1214" spans="2:65" s="227" customFormat="1" x14ac:dyDescent="0.3">
      <c r="B1214" s="232"/>
      <c r="D1214" s="236" t="s">
        <v>117</v>
      </c>
      <c r="E1214" s="228" t="s">
        <v>1</v>
      </c>
      <c r="F1214" s="235" t="s">
        <v>1539</v>
      </c>
      <c r="H1214" s="234">
        <v>31.2</v>
      </c>
      <c r="I1214" s="233"/>
      <c r="L1214" s="232"/>
      <c r="M1214" s="231"/>
      <c r="N1214" s="230"/>
      <c r="O1214" s="230"/>
      <c r="P1214" s="230"/>
      <c r="Q1214" s="230"/>
      <c r="R1214" s="230"/>
      <c r="S1214" s="230"/>
      <c r="T1214" s="229"/>
      <c r="AT1214" s="228" t="s">
        <v>117</v>
      </c>
      <c r="AU1214" s="228" t="s">
        <v>42</v>
      </c>
      <c r="AV1214" s="227" t="s">
        <v>42</v>
      </c>
      <c r="AW1214" s="227" t="s">
        <v>19</v>
      </c>
      <c r="AX1214" s="227" t="s">
        <v>37</v>
      </c>
      <c r="AY1214" s="228" t="s">
        <v>108</v>
      </c>
    </row>
    <row r="1215" spans="2:65" s="227" customFormat="1" x14ac:dyDescent="0.3">
      <c r="B1215" s="232"/>
      <c r="D1215" s="240" t="s">
        <v>117</v>
      </c>
      <c r="E1215" s="239" t="s">
        <v>1</v>
      </c>
      <c r="F1215" s="238" t="s">
        <v>1540</v>
      </c>
      <c r="H1215" s="237">
        <v>28.5</v>
      </c>
      <c r="I1215" s="233"/>
      <c r="L1215" s="232"/>
      <c r="M1215" s="231"/>
      <c r="N1215" s="230"/>
      <c r="O1215" s="230"/>
      <c r="P1215" s="230"/>
      <c r="Q1215" s="230"/>
      <c r="R1215" s="230"/>
      <c r="S1215" s="230"/>
      <c r="T1215" s="229"/>
      <c r="AT1215" s="228" t="s">
        <v>117</v>
      </c>
      <c r="AU1215" s="228" t="s">
        <v>42</v>
      </c>
      <c r="AV1215" s="227" t="s">
        <v>42</v>
      </c>
      <c r="AW1215" s="227" t="s">
        <v>19</v>
      </c>
      <c r="AX1215" s="227" t="s">
        <v>37</v>
      </c>
      <c r="AY1215" s="228" t="s">
        <v>108</v>
      </c>
    </row>
    <row r="1216" spans="2:65" s="188" customFormat="1" ht="22.5" customHeight="1" x14ac:dyDescent="0.3">
      <c r="B1216" s="207"/>
      <c r="C1216" s="252" t="s">
        <v>1594</v>
      </c>
      <c r="D1216" s="252" t="s">
        <v>213</v>
      </c>
      <c r="E1216" s="251" t="s">
        <v>1542</v>
      </c>
      <c r="F1216" s="246" t="s">
        <v>1543</v>
      </c>
      <c r="G1216" s="250" t="s">
        <v>113</v>
      </c>
      <c r="H1216" s="249">
        <v>95.204999999999998</v>
      </c>
      <c r="I1216" s="248"/>
      <c r="J1216" s="247">
        <f>ROUND(I1216*H1216,2)</f>
        <v>0</v>
      </c>
      <c r="K1216" s="246" t="s">
        <v>114</v>
      </c>
      <c r="L1216" s="245"/>
      <c r="M1216" s="244" t="s">
        <v>1</v>
      </c>
      <c r="N1216" s="243" t="s">
        <v>26</v>
      </c>
      <c r="O1216" s="223"/>
      <c r="P1216" s="222">
        <f>O1216*H1216</f>
        <v>0</v>
      </c>
      <c r="Q1216" s="222">
        <v>1.35E-2</v>
      </c>
      <c r="R1216" s="222">
        <f>Q1216*H1216</f>
        <v>1.2852675</v>
      </c>
      <c r="S1216" s="222">
        <v>0</v>
      </c>
      <c r="T1216" s="221">
        <f>S1216*H1216</f>
        <v>0</v>
      </c>
      <c r="AR1216" s="193" t="s">
        <v>286</v>
      </c>
      <c r="AT1216" s="193" t="s">
        <v>213</v>
      </c>
      <c r="AU1216" s="193" t="s">
        <v>42</v>
      </c>
      <c r="AY1216" s="193" t="s">
        <v>108</v>
      </c>
      <c r="BE1216" s="194">
        <f>IF(N1216="základní",J1216,0)</f>
        <v>0</v>
      </c>
      <c r="BF1216" s="194">
        <f>IF(N1216="snížená",J1216,0)</f>
        <v>0</v>
      </c>
      <c r="BG1216" s="194">
        <f>IF(N1216="zákl. přenesená",J1216,0)</f>
        <v>0</v>
      </c>
      <c r="BH1216" s="194">
        <f>IF(N1216="sníž. přenesená",J1216,0)</f>
        <v>0</v>
      </c>
      <c r="BI1216" s="194">
        <f>IF(N1216="nulová",J1216,0)</f>
        <v>0</v>
      </c>
      <c r="BJ1216" s="193" t="s">
        <v>38</v>
      </c>
      <c r="BK1216" s="194">
        <f>ROUND(I1216*H1216,2)</f>
        <v>0</v>
      </c>
      <c r="BL1216" s="193" t="s">
        <v>199</v>
      </c>
      <c r="BM1216" s="193" t="s">
        <v>1544</v>
      </c>
    </row>
    <row r="1217" spans="2:65" s="227" customFormat="1" x14ac:dyDescent="0.3">
      <c r="B1217" s="232"/>
      <c r="D1217" s="240" t="s">
        <v>117</v>
      </c>
      <c r="F1217" s="238" t="s">
        <v>1545</v>
      </c>
      <c r="H1217" s="237">
        <v>95.204999999999998</v>
      </c>
      <c r="I1217" s="233"/>
      <c r="L1217" s="232"/>
      <c r="M1217" s="231"/>
      <c r="N1217" s="230"/>
      <c r="O1217" s="230"/>
      <c r="P1217" s="230"/>
      <c r="Q1217" s="230"/>
      <c r="R1217" s="230"/>
      <c r="S1217" s="230"/>
      <c r="T1217" s="229"/>
      <c r="AT1217" s="228" t="s">
        <v>117</v>
      </c>
      <c r="AU1217" s="228" t="s">
        <v>42</v>
      </c>
      <c r="AV1217" s="227" t="s">
        <v>42</v>
      </c>
      <c r="AW1217" s="227" t="s">
        <v>2</v>
      </c>
      <c r="AX1217" s="227" t="s">
        <v>38</v>
      </c>
      <c r="AY1217" s="228" t="s">
        <v>108</v>
      </c>
    </row>
    <row r="1218" spans="2:65" s="188" customFormat="1" ht="22.5" customHeight="1" x14ac:dyDescent="0.3">
      <c r="B1218" s="207"/>
      <c r="C1218" s="206" t="s">
        <v>1602</v>
      </c>
      <c r="D1218" s="206" t="s">
        <v>110</v>
      </c>
      <c r="E1218" s="205" t="s">
        <v>1547</v>
      </c>
      <c r="F1218" s="200" t="s">
        <v>1548</v>
      </c>
      <c r="G1218" s="204" t="s">
        <v>113</v>
      </c>
      <c r="H1218" s="203">
        <v>19.2</v>
      </c>
      <c r="I1218" s="202"/>
      <c r="J1218" s="201">
        <f>ROUND(I1218*H1218,2)</f>
        <v>0</v>
      </c>
      <c r="K1218" s="200" t="s">
        <v>166</v>
      </c>
      <c r="L1218" s="189"/>
      <c r="M1218" s="199" t="s">
        <v>1</v>
      </c>
      <c r="N1218" s="224" t="s">
        <v>26</v>
      </c>
      <c r="O1218" s="223"/>
      <c r="P1218" s="222">
        <f>O1218*H1218</f>
        <v>0</v>
      </c>
      <c r="Q1218" s="222">
        <v>1.644E-2</v>
      </c>
      <c r="R1218" s="222">
        <f>Q1218*H1218</f>
        <v>0.31564799999999998</v>
      </c>
      <c r="S1218" s="222">
        <v>0</v>
      </c>
      <c r="T1218" s="221">
        <f>S1218*H1218</f>
        <v>0</v>
      </c>
      <c r="AR1218" s="193" t="s">
        <v>199</v>
      </c>
      <c r="AT1218" s="193" t="s">
        <v>110</v>
      </c>
      <c r="AU1218" s="193" t="s">
        <v>42</v>
      </c>
      <c r="AY1218" s="193" t="s">
        <v>108</v>
      </c>
      <c r="BE1218" s="194">
        <f>IF(N1218="základní",J1218,0)</f>
        <v>0</v>
      </c>
      <c r="BF1218" s="194">
        <f>IF(N1218="snížená",J1218,0)</f>
        <v>0</v>
      </c>
      <c r="BG1218" s="194">
        <f>IF(N1218="zákl. přenesená",J1218,0)</f>
        <v>0</v>
      </c>
      <c r="BH1218" s="194">
        <f>IF(N1218="sníž. přenesená",J1218,0)</f>
        <v>0</v>
      </c>
      <c r="BI1218" s="194">
        <f>IF(N1218="nulová",J1218,0)</f>
        <v>0</v>
      </c>
      <c r="BJ1218" s="193" t="s">
        <v>38</v>
      </c>
      <c r="BK1218" s="194">
        <f>ROUND(I1218*H1218,2)</f>
        <v>0</v>
      </c>
      <c r="BL1218" s="193" t="s">
        <v>199</v>
      </c>
      <c r="BM1218" s="193" t="s">
        <v>1549</v>
      </c>
    </row>
    <row r="1219" spans="2:65" s="227" customFormat="1" x14ac:dyDescent="0.3">
      <c r="B1219" s="232"/>
      <c r="D1219" s="240" t="s">
        <v>117</v>
      </c>
      <c r="E1219" s="239" t="s">
        <v>1</v>
      </c>
      <c r="F1219" s="238" t="s">
        <v>1550</v>
      </c>
      <c r="H1219" s="237">
        <v>19.2</v>
      </c>
      <c r="I1219" s="233"/>
      <c r="L1219" s="232"/>
      <c r="M1219" s="231"/>
      <c r="N1219" s="230"/>
      <c r="O1219" s="230"/>
      <c r="P1219" s="230"/>
      <c r="Q1219" s="230"/>
      <c r="R1219" s="230"/>
      <c r="S1219" s="230"/>
      <c r="T1219" s="229"/>
      <c r="AT1219" s="228" t="s">
        <v>117</v>
      </c>
      <c r="AU1219" s="228" t="s">
        <v>42</v>
      </c>
      <c r="AV1219" s="227" t="s">
        <v>42</v>
      </c>
      <c r="AW1219" s="227" t="s">
        <v>19</v>
      </c>
      <c r="AX1219" s="227" t="s">
        <v>37</v>
      </c>
      <c r="AY1219" s="228" t="s">
        <v>108</v>
      </c>
    </row>
    <row r="1220" spans="2:65" s="188" customFormat="1" ht="22.5" customHeight="1" x14ac:dyDescent="0.3">
      <c r="B1220" s="207"/>
      <c r="C1220" s="206" t="s">
        <v>1608</v>
      </c>
      <c r="D1220" s="206" t="s">
        <v>110</v>
      </c>
      <c r="E1220" s="205" t="s">
        <v>1552</v>
      </c>
      <c r="F1220" s="200" t="s">
        <v>1553</v>
      </c>
      <c r="G1220" s="204" t="s">
        <v>113</v>
      </c>
      <c r="H1220" s="203">
        <v>106.4</v>
      </c>
      <c r="I1220" s="202"/>
      <c r="J1220" s="201">
        <f>ROUND(I1220*H1220,2)</f>
        <v>0</v>
      </c>
      <c r="K1220" s="200" t="s">
        <v>114</v>
      </c>
      <c r="L1220" s="189"/>
      <c r="M1220" s="199" t="s">
        <v>1</v>
      </c>
      <c r="N1220" s="224" t="s">
        <v>26</v>
      </c>
      <c r="O1220" s="223"/>
      <c r="P1220" s="222">
        <f>O1220*H1220</f>
        <v>0</v>
      </c>
      <c r="Q1220" s="222">
        <v>1.223E-2</v>
      </c>
      <c r="R1220" s="222">
        <f>Q1220*H1220</f>
        <v>1.301272</v>
      </c>
      <c r="S1220" s="222">
        <v>0</v>
      </c>
      <c r="T1220" s="221">
        <f>S1220*H1220</f>
        <v>0</v>
      </c>
      <c r="AR1220" s="193" t="s">
        <v>199</v>
      </c>
      <c r="AT1220" s="193" t="s">
        <v>110</v>
      </c>
      <c r="AU1220" s="193" t="s">
        <v>42</v>
      </c>
      <c r="AY1220" s="193" t="s">
        <v>108</v>
      </c>
      <c r="BE1220" s="194">
        <f>IF(N1220="základní",J1220,0)</f>
        <v>0</v>
      </c>
      <c r="BF1220" s="194">
        <f>IF(N1220="snížená",J1220,0)</f>
        <v>0</v>
      </c>
      <c r="BG1220" s="194">
        <f>IF(N1220="zákl. přenesená",J1220,0)</f>
        <v>0</v>
      </c>
      <c r="BH1220" s="194">
        <f>IF(N1220="sníž. přenesená",J1220,0)</f>
        <v>0</v>
      </c>
      <c r="BI1220" s="194">
        <f>IF(N1220="nulová",J1220,0)</f>
        <v>0</v>
      </c>
      <c r="BJ1220" s="193" t="s">
        <v>38</v>
      </c>
      <c r="BK1220" s="194">
        <f>ROUND(I1220*H1220,2)</f>
        <v>0</v>
      </c>
      <c r="BL1220" s="193" t="s">
        <v>199</v>
      </c>
      <c r="BM1220" s="193" t="s">
        <v>1554</v>
      </c>
    </row>
    <row r="1221" spans="2:65" s="227" customFormat="1" x14ac:dyDescent="0.3">
      <c r="B1221" s="232"/>
      <c r="D1221" s="236" t="s">
        <v>117</v>
      </c>
      <c r="E1221" s="228" t="s">
        <v>1</v>
      </c>
      <c r="F1221" s="235" t="s">
        <v>1555</v>
      </c>
      <c r="H1221" s="234">
        <v>54</v>
      </c>
      <c r="I1221" s="233"/>
      <c r="L1221" s="232"/>
      <c r="M1221" s="231"/>
      <c r="N1221" s="230"/>
      <c r="O1221" s="230"/>
      <c r="P1221" s="230"/>
      <c r="Q1221" s="230"/>
      <c r="R1221" s="230"/>
      <c r="S1221" s="230"/>
      <c r="T1221" s="229"/>
      <c r="AT1221" s="228" t="s">
        <v>117</v>
      </c>
      <c r="AU1221" s="228" t="s">
        <v>42</v>
      </c>
      <c r="AV1221" s="227" t="s">
        <v>42</v>
      </c>
      <c r="AW1221" s="227" t="s">
        <v>19</v>
      </c>
      <c r="AX1221" s="227" t="s">
        <v>37</v>
      </c>
      <c r="AY1221" s="228" t="s">
        <v>108</v>
      </c>
    </row>
    <row r="1222" spans="2:65" s="227" customFormat="1" x14ac:dyDescent="0.3">
      <c r="B1222" s="232"/>
      <c r="D1222" s="240" t="s">
        <v>117</v>
      </c>
      <c r="E1222" s="239" t="s">
        <v>1</v>
      </c>
      <c r="F1222" s="238" t="s">
        <v>1556</v>
      </c>
      <c r="H1222" s="237">
        <v>52.4</v>
      </c>
      <c r="I1222" s="233"/>
      <c r="L1222" s="232"/>
      <c r="M1222" s="231"/>
      <c r="N1222" s="230"/>
      <c r="O1222" s="230"/>
      <c r="P1222" s="230"/>
      <c r="Q1222" s="230"/>
      <c r="R1222" s="230"/>
      <c r="S1222" s="230"/>
      <c r="T1222" s="229"/>
      <c r="AT1222" s="228" t="s">
        <v>117</v>
      </c>
      <c r="AU1222" s="228" t="s">
        <v>42</v>
      </c>
      <c r="AV1222" s="227" t="s">
        <v>42</v>
      </c>
      <c r="AW1222" s="227" t="s">
        <v>19</v>
      </c>
      <c r="AX1222" s="227" t="s">
        <v>37</v>
      </c>
      <c r="AY1222" s="228" t="s">
        <v>108</v>
      </c>
    </row>
    <row r="1223" spans="2:65" s="188" customFormat="1" ht="22.5" customHeight="1" x14ac:dyDescent="0.3">
      <c r="B1223" s="207"/>
      <c r="C1223" s="206" t="s">
        <v>1616</v>
      </c>
      <c r="D1223" s="206" t="s">
        <v>110</v>
      </c>
      <c r="E1223" s="205" t="s">
        <v>1558</v>
      </c>
      <c r="F1223" s="200" t="s">
        <v>1559</v>
      </c>
      <c r="G1223" s="204" t="s">
        <v>113</v>
      </c>
      <c r="H1223" s="203">
        <v>41.005000000000003</v>
      </c>
      <c r="I1223" s="202"/>
      <c r="J1223" s="201">
        <f>ROUND(I1223*H1223,2)</f>
        <v>0</v>
      </c>
      <c r="K1223" s="200" t="s">
        <v>114</v>
      </c>
      <c r="L1223" s="189"/>
      <c r="M1223" s="199" t="s">
        <v>1</v>
      </c>
      <c r="N1223" s="224" t="s">
        <v>26</v>
      </c>
      <c r="O1223" s="223"/>
      <c r="P1223" s="222">
        <f>O1223*H1223</f>
        <v>0</v>
      </c>
      <c r="Q1223" s="222">
        <v>4.0999999999999999E-4</v>
      </c>
      <c r="R1223" s="222">
        <f>Q1223*H1223</f>
        <v>1.6812050000000002E-2</v>
      </c>
      <c r="S1223" s="222">
        <v>0</v>
      </c>
      <c r="T1223" s="221">
        <f>S1223*H1223</f>
        <v>0</v>
      </c>
      <c r="AR1223" s="193" t="s">
        <v>199</v>
      </c>
      <c r="AT1223" s="193" t="s">
        <v>110</v>
      </c>
      <c r="AU1223" s="193" t="s">
        <v>42</v>
      </c>
      <c r="AY1223" s="193" t="s">
        <v>108</v>
      </c>
      <c r="BE1223" s="194">
        <f>IF(N1223="základní",J1223,0)</f>
        <v>0</v>
      </c>
      <c r="BF1223" s="194">
        <f>IF(N1223="snížená",J1223,0)</f>
        <v>0</v>
      </c>
      <c r="BG1223" s="194">
        <f>IF(N1223="zákl. přenesená",J1223,0)</f>
        <v>0</v>
      </c>
      <c r="BH1223" s="194">
        <f>IF(N1223="sníž. přenesená",J1223,0)</f>
        <v>0</v>
      </c>
      <c r="BI1223" s="194">
        <f>IF(N1223="nulová",J1223,0)</f>
        <v>0</v>
      </c>
      <c r="BJ1223" s="193" t="s">
        <v>38</v>
      </c>
      <c r="BK1223" s="194">
        <f>ROUND(I1223*H1223,2)</f>
        <v>0</v>
      </c>
      <c r="BL1223" s="193" t="s">
        <v>199</v>
      </c>
      <c r="BM1223" s="193" t="s">
        <v>1560</v>
      </c>
    </row>
    <row r="1224" spans="2:65" s="257" customFormat="1" x14ac:dyDescent="0.3">
      <c r="B1224" s="262"/>
      <c r="D1224" s="236" t="s">
        <v>117</v>
      </c>
      <c r="E1224" s="258" t="s">
        <v>1</v>
      </c>
      <c r="F1224" s="264" t="s">
        <v>263</v>
      </c>
      <c r="H1224" s="258" t="s">
        <v>1</v>
      </c>
      <c r="I1224" s="263"/>
      <c r="L1224" s="262"/>
      <c r="M1224" s="261"/>
      <c r="N1224" s="260"/>
      <c r="O1224" s="260"/>
      <c r="P1224" s="260"/>
      <c r="Q1224" s="260"/>
      <c r="R1224" s="260"/>
      <c r="S1224" s="260"/>
      <c r="T1224" s="259"/>
      <c r="AT1224" s="258" t="s">
        <v>117</v>
      </c>
      <c r="AU1224" s="258" t="s">
        <v>42</v>
      </c>
      <c r="AV1224" s="257" t="s">
        <v>38</v>
      </c>
      <c r="AW1224" s="257" t="s">
        <v>19</v>
      </c>
      <c r="AX1224" s="257" t="s">
        <v>37</v>
      </c>
      <c r="AY1224" s="258" t="s">
        <v>108</v>
      </c>
    </row>
    <row r="1225" spans="2:65" s="227" customFormat="1" x14ac:dyDescent="0.3">
      <c r="B1225" s="232"/>
      <c r="D1225" s="236" t="s">
        <v>117</v>
      </c>
      <c r="E1225" s="228" t="s">
        <v>1</v>
      </c>
      <c r="F1225" s="235" t="s">
        <v>1561</v>
      </c>
      <c r="H1225" s="234">
        <v>6.875</v>
      </c>
      <c r="I1225" s="233"/>
      <c r="L1225" s="232"/>
      <c r="M1225" s="231"/>
      <c r="N1225" s="230"/>
      <c r="O1225" s="230"/>
      <c r="P1225" s="230"/>
      <c r="Q1225" s="230"/>
      <c r="R1225" s="230"/>
      <c r="S1225" s="230"/>
      <c r="T1225" s="229"/>
      <c r="AT1225" s="228" t="s">
        <v>117</v>
      </c>
      <c r="AU1225" s="228" t="s">
        <v>42</v>
      </c>
      <c r="AV1225" s="227" t="s">
        <v>42</v>
      </c>
      <c r="AW1225" s="227" t="s">
        <v>19</v>
      </c>
      <c r="AX1225" s="227" t="s">
        <v>37</v>
      </c>
      <c r="AY1225" s="228" t="s">
        <v>108</v>
      </c>
    </row>
    <row r="1226" spans="2:65" s="227" customFormat="1" x14ac:dyDescent="0.3">
      <c r="B1226" s="232"/>
      <c r="D1226" s="236" t="s">
        <v>117</v>
      </c>
      <c r="E1226" s="228" t="s">
        <v>1</v>
      </c>
      <c r="F1226" s="235" t="s">
        <v>1562</v>
      </c>
      <c r="H1226" s="234">
        <v>7.59</v>
      </c>
      <c r="I1226" s="233"/>
      <c r="L1226" s="232"/>
      <c r="M1226" s="231"/>
      <c r="N1226" s="230"/>
      <c r="O1226" s="230"/>
      <c r="P1226" s="230"/>
      <c r="Q1226" s="230"/>
      <c r="R1226" s="230"/>
      <c r="S1226" s="230"/>
      <c r="T1226" s="229"/>
      <c r="AT1226" s="228" t="s">
        <v>117</v>
      </c>
      <c r="AU1226" s="228" t="s">
        <v>42</v>
      </c>
      <c r="AV1226" s="227" t="s">
        <v>42</v>
      </c>
      <c r="AW1226" s="227" t="s">
        <v>19</v>
      </c>
      <c r="AX1226" s="227" t="s">
        <v>37</v>
      </c>
      <c r="AY1226" s="228" t="s">
        <v>108</v>
      </c>
    </row>
    <row r="1227" spans="2:65" s="227" customFormat="1" x14ac:dyDescent="0.3">
      <c r="B1227" s="232"/>
      <c r="D1227" s="236" t="s">
        <v>117</v>
      </c>
      <c r="E1227" s="228" t="s">
        <v>1</v>
      </c>
      <c r="F1227" s="235" t="s">
        <v>1563</v>
      </c>
      <c r="H1227" s="234">
        <v>6.54</v>
      </c>
      <c r="I1227" s="233"/>
      <c r="L1227" s="232"/>
      <c r="M1227" s="231"/>
      <c r="N1227" s="230"/>
      <c r="O1227" s="230"/>
      <c r="P1227" s="230"/>
      <c r="Q1227" s="230"/>
      <c r="R1227" s="230"/>
      <c r="S1227" s="230"/>
      <c r="T1227" s="229"/>
      <c r="AT1227" s="228" t="s">
        <v>117</v>
      </c>
      <c r="AU1227" s="228" t="s">
        <v>42</v>
      </c>
      <c r="AV1227" s="227" t="s">
        <v>42</v>
      </c>
      <c r="AW1227" s="227" t="s">
        <v>19</v>
      </c>
      <c r="AX1227" s="227" t="s">
        <v>37</v>
      </c>
      <c r="AY1227" s="228" t="s">
        <v>108</v>
      </c>
    </row>
    <row r="1228" spans="2:65" s="227" customFormat="1" x14ac:dyDescent="0.3">
      <c r="B1228" s="232"/>
      <c r="D1228" s="240" t="s">
        <v>117</v>
      </c>
      <c r="E1228" s="239" t="s">
        <v>1</v>
      </c>
      <c r="F1228" s="238" t="s">
        <v>1564</v>
      </c>
      <c r="H1228" s="237">
        <v>20</v>
      </c>
      <c r="I1228" s="233"/>
      <c r="L1228" s="232"/>
      <c r="M1228" s="231"/>
      <c r="N1228" s="230"/>
      <c r="O1228" s="230"/>
      <c r="P1228" s="230"/>
      <c r="Q1228" s="230"/>
      <c r="R1228" s="230"/>
      <c r="S1228" s="230"/>
      <c r="T1228" s="229"/>
      <c r="AT1228" s="228" t="s">
        <v>117</v>
      </c>
      <c r="AU1228" s="228" t="s">
        <v>42</v>
      </c>
      <c r="AV1228" s="227" t="s">
        <v>42</v>
      </c>
      <c r="AW1228" s="227" t="s">
        <v>19</v>
      </c>
      <c r="AX1228" s="227" t="s">
        <v>37</v>
      </c>
      <c r="AY1228" s="228" t="s">
        <v>108</v>
      </c>
    </row>
    <row r="1229" spans="2:65" s="188" customFormat="1" ht="22.5" customHeight="1" x14ac:dyDescent="0.3">
      <c r="B1229" s="207"/>
      <c r="C1229" s="252" t="s">
        <v>1621</v>
      </c>
      <c r="D1229" s="252" t="s">
        <v>213</v>
      </c>
      <c r="E1229" s="251" t="s">
        <v>1542</v>
      </c>
      <c r="F1229" s="246" t="s">
        <v>1543</v>
      </c>
      <c r="G1229" s="250" t="s">
        <v>113</v>
      </c>
      <c r="H1229" s="249">
        <v>45.106000000000002</v>
      </c>
      <c r="I1229" s="248"/>
      <c r="J1229" s="247">
        <f>ROUND(I1229*H1229,2)</f>
        <v>0</v>
      </c>
      <c r="K1229" s="246" t="s">
        <v>114</v>
      </c>
      <c r="L1229" s="245"/>
      <c r="M1229" s="244" t="s">
        <v>1</v>
      </c>
      <c r="N1229" s="243" t="s">
        <v>26</v>
      </c>
      <c r="O1229" s="223"/>
      <c r="P1229" s="222">
        <f>O1229*H1229</f>
        <v>0</v>
      </c>
      <c r="Q1229" s="222">
        <v>1.35E-2</v>
      </c>
      <c r="R1229" s="222">
        <f>Q1229*H1229</f>
        <v>0.608931</v>
      </c>
      <c r="S1229" s="222">
        <v>0</v>
      </c>
      <c r="T1229" s="221">
        <f>S1229*H1229</f>
        <v>0</v>
      </c>
      <c r="AR1229" s="193" t="s">
        <v>286</v>
      </c>
      <c r="AT1229" s="193" t="s">
        <v>213</v>
      </c>
      <c r="AU1229" s="193" t="s">
        <v>42</v>
      </c>
      <c r="AY1229" s="193" t="s">
        <v>108</v>
      </c>
      <c r="BE1229" s="194">
        <f>IF(N1229="základní",J1229,0)</f>
        <v>0</v>
      </c>
      <c r="BF1229" s="194">
        <f>IF(N1229="snížená",J1229,0)</f>
        <v>0</v>
      </c>
      <c r="BG1229" s="194">
        <f>IF(N1229="zákl. přenesená",J1229,0)</f>
        <v>0</v>
      </c>
      <c r="BH1229" s="194">
        <f>IF(N1229="sníž. přenesená",J1229,0)</f>
        <v>0</v>
      </c>
      <c r="BI1229" s="194">
        <f>IF(N1229="nulová",J1229,0)</f>
        <v>0</v>
      </c>
      <c r="BJ1229" s="193" t="s">
        <v>38</v>
      </c>
      <c r="BK1229" s="194">
        <f>ROUND(I1229*H1229,2)</f>
        <v>0</v>
      </c>
      <c r="BL1229" s="193" t="s">
        <v>199</v>
      </c>
      <c r="BM1229" s="193" t="s">
        <v>1566</v>
      </c>
    </row>
    <row r="1230" spans="2:65" s="227" customFormat="1" x14ac:dyDescent="0.3">
      <c r="B1230" s="232"/>
      <c r="D1230" s="240" t="s">
        <v>117</v>
      </c>
      <c r="F1230" s="238" t="s">
        <v>1567</v>
      </c>
      <c r="H1230" s="237">
        <v>45.106000000000002</v>
      </c>
      <c r="I1230" s="233"/>
      <c r="L1230" s="232"/>
      <c r="M1230" s="231"/>
      <c r="N1230" s="230"/>
      <c r="O1230" s="230"/>
      <c r="P1230" s="230"/>
      <c r="Q1230" s="230"/>
      <c r="R1230" s="230"/>
      <c r="S1230" s="230"/>
      <c r="T1230" s="229"/>
      <c r="AT1230" s="228" t="s">
        <v>117</v>
      </c>
      <c r="AU1230" s="228" t="s">
        <v>42</v>
      </c>
      <c r="AV1230" s="227" t="s">
        <v>42</v>
      </c>
      <c r="AW1230" s="227" t="s">
        <v>2</v>
      </c>
      <c r="AX1230" s="227" t="s">
        <v>38</v>
      </c>
      <c r="AY1230" s="228" t="s">
        <v>108</v>
      </c>
    </row>
    <row r="1231" spans="2:65" s="188" customFormat="1" ht="22.5" customHeight="1" x14ac:dyDescent="0.3">
      <c r="B1231" s="207"/>
      <c r="C1231" s="206" t="s">
        <v>1627</v>
      </c>
      <c r="D1231" s="206" t="s">
        <v>110</v>
      </c>
      <c r="E1231" s="205" t="s">
        <v>1569</v>
      </c>
      <c r="F1231" s="200" t="s">
        <v>1570</v>
      </c>
      <c r="G1231" s="204" t="s">
        <v>254</v>
      </c>
      <c r="H1231" s="203">
        <v>15</v>
      </c>
      <c r="I1231" s="202"/>
      <c r="J1231" s="201">
        <f>ROUND(I1231*H1231,2)</f>
        <v>0</v>
      </c>
      <c r="K1231" s="200" t="s">
        <v>114</v>
      </c>
      <c r="L1231" s="189"/>
      <c r="M1231" s="199" t="s">
        <v>1</v>
      </c>
      <c r="N1231" s="224" t="s">
        <v>26</v>
      </c>
      <c r="O1231" s="223"/>
      <c r="P1231" s="222">
        <f>O1231*H1231</f>
        <v>0</v>
      </c>
      <c r="Q1231" s="222">
        <v>6.9999999999999994E-5</v>
      </c>
      <c r="R1231" s="222">
        <f>Q1231*H1231</f>
        <v>1.0499999999999999E-3</v>
      </c>
      <c r="S1231" s="222">
        <v>0</v>
      </c>
      <c r="T1231" s="221">
        <f>S1231*H1231</f>
        <v>0</v>
      </c>
      <c r="AR1231" s="193" t="s">
        <v>199</v>
      </c>
      <c r="AT1231" s="193" t="s">
        <v>110</v>
      </c>
      <c r="AU1231" s="193" t="s">
        <v>42</v>
      </c>
      <c r="AY1231" s="193" t="s">
        <v>108</v>
      </c>
      <c r="BE1231" s="194">
        <f>IF(N1231="základní",J1231,0)</f>
        <v>0</v>
      </c>
      <c r="BF1231" s="194">
        <f>IF(N1231="snížená",J1231,0)</f>
        <v>0</v>
      </c>
      <c r="BG1231" s="194">
        <f>IF(N1231="zákl. přenesená",J1231,0)</f>
        <v>0</v>
      </c>
      <c r="BH1231" s="194">
        <f>IF(N1231="sníž. přenesená",J1231,0)</f>
        <v>0</v>
      </c>
      <c r="BI1231" s="194">
        <f>IF(N1231="nulová",J1231,0)</f>
        <v>0</v>
      </c>
      <c r="BJ1231" s="193" t="s">
        <v>38</v>
      </c>
      <c r="BK1231" s="194">
        <f>ROUND(I1231*H1231,2)</f>
        <v>0</v>
      </c>
      <c r="BL1231" s="193" t="s">
        <v>199</v>
      </c>
      <c r="BM1231" s="193" t="s">
        <v>1571</v>
      </c>
    </row>
    <row r="1232" spans="2:65" s="188" customFormat="1" ht="22.5" customHeight="1" x14ac:dyDescent="0.3">
      <c r="B1232" s="207"/>
      <c r="C1232" s="252" t="s">
        <v>1632</v>
      </c>
      <c r="D1232" s="252" t="s">
        <v>213</v>
      </c>
      <c r="E1232" s="251" t="s">
        <v>1573</v>
      </c>
      <c r="F1232" s="246" t="s">
        <v>1574</v>
      </c>
      <c r="G1232" s="250" t="s">
        <v>254</v>
      </c>
      <c r="H1232" s="249">
        <v>15</v>
      </c>
      <c r="I1232" s="248"/>
      <c r="J1232" s="247">
        <f>ROUND(I1232*H1232,2)</f>
        <v>0</v>
      </c>
      <c r="K1232" s="246" t="s">
        <v>1</v>
      </c>
      <c r="L1232" s="245"/>
      <c r="M1232" s="244" t="s">
        <v>1</v>
      </c>
      <c r="N1232" s="243" t="s">
        <v>26</v>
      </c>
      <c r="O1232" s="223"/>
      <c r="P1232" s="222">
        <f>O1232*H1232</f>
        <v>0</v>
      </c>
      <c r="Q1232" s="222">
        <v>4.4999999999999997E-3</v>
      </c>
      <c r="R1232" s="222">
        <f>Q1232*H1232</f>
        <v>6.7499999999999991E-2</v>
      </c>
      <c r="S1232" s="222">
        <v>0</v>
      </c>
      <c r="T1232" s="221">
        <f>S1232*H1232</f>
        <v>0</v>
      </c>
      <c r="AR1232" s="193" t="s">
        <v>286</v>
      </c>
      <c r="AT1232" s="193" t="s">
        <v>213</v>
      </c>
      <c r="AU1232" s="193" t="s">
        <v>42</v>
      </c>
      <c r="AY1232" s="193" t="s">
        <v>108</v>
      </c>
      <c r="BE1232" s="194">
        <f>IF(N1232="základní",J1232,0)</f>
        <v>0</v>
      </c>
      <c r="BF1232" s="194">
        <f>IF(N1232="snížená",J1232,0)</f>
        <v>0</v>
      </c>
      <c r="BG1232" s="194">
        <f>IF(N1232="zákl. přenesená",J1232,0)</f>
        <v>0</v>
      </c>
      <c r="BH1232" s="194">
        <f>IF(N1232="sníž. přenesená",J1232,0)</f>
        <v>0</v>
      </c>
      <c r="BI1232" s="194">
        <f>IF(N1232="nulová",J1232,0)</f>
        <v>0</v>
      </c>
      <c r="BJ1232" s="193" t="s">
        <v>38</v>
      </c>
      <c r="BK1232" s="194">
        <f>ROUND(I1232*H1232,2)</f>
        <v>0</v>
      </c>
      <c r="BL1232" s="193" t="s">
        <v>199</v>
      </c>
      <c r="BM1232" s="193" t="s">
        <v>1575</v>
      </c>
    </row>
    <row r="1233" spans="2:65" s="188" customFormat="1" ht="22.5" customHeight="1" x14ac:dyDescent="0.3">
      <c r="B1233" s="207"/>
      <c r="C1233" s="206" t="s">
        <v>1638</v>
      </c>
      <c r="D1233" s="206" t="s">
        <v>110</v>
      </c>
      <c r="E1233" s="205" t="s">
        <v>1577</v>
      </c>
      <c r="F1233" s="200" t="s">
        <v>1578</v>
      </c>
      <c r="G1233" s="204" t="s">
        <v>254</v>
      </c>
      <c r="H1233" s="203">
        <v>28</v>
      </c>
      <c r="I1233" s="202"/>
      <c r="J1233" s="201">
        <f>ROUND(I1233*H1233,2)</f>
        <v>0</v>
      </c>
      <c r="K1233" s="200" t="s">
        <v>114</v>
      </c>
      <c r="L1233" s="189"/>
      <c r="M1233" s="199" t="s">
        <v>1</v>
      </c>
      <c r="N1233" s="224" t="s">
        <v>26</v>
      </c>
      <c r="O1233" s="223"/>
      <c r="P1233" s="222">
        <f>O1233*H1233</f>
        <v>0</v>
      </c>
      <c r="Q1233" s="222">
        <v>3.0000000000000001E-5</v>
      </c>
      <c r="R1233" s="222">
        <f>Q1233*H1233</f>
        <v>8.4000000000000003E-4</v>
      </c>
      <c r="S1233" s="222">
        <v>0</v>
      </c>
      <c r="T1233" s="221">
        <f>S1233*H1233</f>
        <v>0</v>
      </c>
      <c r="AR1233" s="193" t="s">
        <v>199</v>
      </c>
      <c r="AT1233" s="193" t="s">
        <v>110</v>
      </c>
      <c r="AU1233" s="193" t="s">
        <v>42</v>
      </c>
      <c r="AY1233" s="193" t="s">
        <v>108</v>
      </c>
      <c r="BE1233" s="194">
        <f>IF(N1233="základní",J1233,0)</f>
        <v>0</v>
      </c>
      <c r="BF1233" s="194">
        <f>IF(N1233="snížená",J1233,0)</f>
        <v>0</v>
      </c>
      <c r="BG1233" s="194">
        <f>IF(N1233="zákl. přenesená",J1233,0)</f>
        <v>0</v>
      </c>
      <c r="BH1233" s="194">
        <f>IF(N1233="sníž. přenesená",J1233,0)</f>
        <v>0</v>
      </c>
      <c r="BI1233" s="194">
        <f>IF(N1233="nulová",J1233,0)</f>
        <v>0</v>
      </c>
      <c r="BJ1233" s="193" t="s">
        <v>38</v>
      </c>
      <c r="BK1233" s="194">
        <f>ROUND(I1233*H1233,2)</f>
        <v>0</v>
      </c>
      <c r="BL1233" s="193" t="s">
        <v>199</v>
      </c>
      <c r="BM1233" s="193" t="s">
        <v>1579</v>
      </c>
    </row>
    <row r="1234" spans="2:65" s="227" customFormat="1" x14ac:dyDescent="0.3">
      <c r="B1234" s="232"/>
      <c r="D1234" s="236" t="s">
        <v>117</v>
      </c>
      <c r="E1234" s="228" t="s">
        <v>1</v>
      </c>
      <c r="F1234" s="235" t="s">
        <v>1414</v>
      </c>
      <c r="H1234" s="234">
        <v>14</v>
      </c>
      <c r="I1234" s="233"/>
      <c r="L1234" s="232"/>
      <c r="M1234" s="231"/>
      <c r="N1234" s="230"/>
      <c r="O1234" s="230"/>
      <c r="P1234" s="230"/>
      <c r="Q1234" s="230"/>
      <c r="R1234" s="230"/>
      <c r="S1234" s="230"/>
      <c r="T1234" s="229"/>
      <c r="AT1234" s="228" t="s">
        <v>117</v>
      </c>
      <c r="AU1234" s="228" t="s">
        <v>42</v>
      </c>
      <c r="AV1234" s="227" t="s">
        <v>42</v>
      </c>
      <c r="AW1234" s="227" t="s">
        <v>19</v>
      </c>
      <c r="AX1234" s="227" t="s">
        <v>37</v>
      </c>
      <c r="AY1234" s="228" t="s">
        <v>108</v>
      </c>
    </row>
    <row r="1235" spans="2:65" s="227" customFormat="1" x14ac:dyDescent="0.3">
      <c r="B1235" s="232"/>
      <c r="D1235" s="240" t="s">
        <v>117</v>
      </c>
      <c r="E1235" s="239" t="s">
        <v>1</v>
      </c>
      <c r="F1235" s="238" t="s">
        <v>1415</v>
      </c>
      <c r="H1235" s="237">
        <v>14</v>
      </c>
      <c r="I1235" s="233"/>
      <c r="L1235" s="232"/>
      <c r="M1235" s="231"/>
      <c r="N1235" s="230"/>
      <c r="O1235" s="230"/>
      <c r="P1235" s="230"/>
      <c r="Q1235" s="230"/>
      <c r="R1235" s="230"/>
      <c r="S1235" s="230"/>
      <c r="T1235" s="229"/>
      <c r="AT1235" s="228" t="s">
        <v>117</v>
      </c>
      <c r="AU1235" s="228" t="s">
        <v>42</v>
      </c>
      <c r="AV1235" s="227" t="s">
        <v>42</v>
      </c>
      <c r="AW1235" s="227" t="s">
        <v>19</v>
      </c>
      <c r="AX1235" s="227" t="s">
        <v>37</v>
      </c>
      <c r="AY1235" s="228" t="s">
        <v>108</v>
      </c>
    </row>
    <row r="1236" spans="2:65" s="188" customFormat="1" ht="22.5" customHeight="1" x14ac:dyDescent="0.3">
      <c r="B1236" s="207"/>
      <c r="C1236" s="252" t="s">
        <v>1644</v>
      </c>
      <c r="D1236" s="252" t="s">
        <v>213</v>
      </c>
      <c r="E1236" s="251" t="s">
        <v>1581</v>
      </c>
      <c r="F1236" s="246" t="s">
        <v>1582</v>
      </c>
      <c r="G1236" s="250" t="s">
        <v>254</v>
      </c>
      <c r="H1236" s="249">
        <v>28</v>
      </c>
      <c r="I1236" s="248"/>
      <c r="J1236" s="247">
        <f>ROUND(I1236*H1236,2)</f>
        <v>0</v>
      </c>
      <c r="K1236" s="246" t="s">
        <v>114</v>
      </c>
      <c r="L1236" s="245"/>
      <c r="M1236" s="244" t="s">
        <v>1</v>
      </c>
      <c r="N1236" s="243" t="s">
        <v>26</v>
      </c>
      <c r="O1236" s="223"/>
      <c r="P1236" s="222">
        <f>O1236*H1236</f>
        <v>0</v>
      </c>
      <c r="Q1236" s="222">
        <v>4.4999999999999997E-3</v>
      </c>
      <c r="R1236" s="222">
        <f>Q1236*H1236</f>
        <v>0.126</v>
      </c>
      <c r="S1236" s="222">
        <v>0</v>
      </c>
      <c r="T1236" s="221">
        <f>S1236*H1236</f>
        <v>0</v>
      </c>
      <c r="AR1236" s="193" t="s">
        <v>286</v>
      </c>
      <c r="AT1236" s="193" t="s">
        <v>213</v>
      </c>
      <c r="AU1236" s="193" t="s">
        <v>42</v>
      </c>
      <c r="AY1236" s="193" t="s">
        <v>108</v>
      </c>
      <c r="BE1236" s="194">
        <f>IF(N1236="základní",J1236,0)</f>
        <v>0</v>
      </c>
      <c r="BF1236" s="194">
        <f>IF(N1236="snížená",J1236,0)</f>
        <v>0</v>
      </c>
      <c r="BG1236" s="194">
        <f>IF(N1236="zákl. přenesená",J1236,0)</f>
        <v>0</v>
      </c>
      <c r="BH1236" s="194">
        <f>IF(N1236="sníž. přenesená",J1236,0)</f>
        <v>0</v>
      </c>
      <c r="BI1236" s="194">
        <f>IF(N1236="nulová",J1236,0)</f>
        <v>0</v>
      </c>
      <c r="BJ1236" s="193" t="s">
        <v>38</v>
      </c>
      <c r="BK1236" s="194">
        <f>ROUND(I1236*H1236,2)</f>
        <v>0</v>
      </c>
      <c r="BL1236" s="193" t="s">
        <v>199</v>
      </c>
      <c r="BM1236" s="193" t="s">
        <v>1583</v>
      </c>
    </row>
    <row r="1237" spans="2:65" s="188" customFormat="1" ht="22.5" customHeight="1" x14ac:dyDescent="0.3">
      <c r="B1237" s="207"/>
      <c r="C1237" s="206" t="s">
        <v>1663</v>
      </c>
      <c r="D1237" s="206" t="s">
        <v>110</v>
      </c>
      <c r="E1237" s="205" t="s">
        <v>1585</v>
      </c>
      <c r="F1237" s="200" t="s">
        <v>1586</v>
      </c>
      <c r="G1237" s="204" t="s">
        <v>254</v>
      </c>
      <c r="H1237" s="203">
        <v>14</v>
      </c>
      <c r="I1237" s="202"/>
      <c r="J1237" s="201">
        <f>ROUND(I1237*H1237,2)</f>
        <v>0</v>
      </c>
      <c r="K1237" s="200" t="s">
        <v>114</v>
      </c>
      <c r="L1237" s="189"/>
      <c r="M1237" s="199" t="s">
        <v>1</v>
      </c>
      <c r="N1237" s="224" t="s">
        <v>26</v>
      </c>
      <c r="O1237" s="223"/>
      <c r="P1237" s="222">
        <f>O1237*H1237</f>
        <v>0</v>
      </c>
      <c r="Q1237" s="222">
        <v>4.0000000000000003E-5</v>
      </c>
      <c r="R1237" s="222">
        <f>Q1237*H1237</f>
        <v>5.6000000000000006E-4</v>
      </c>
      <c r="S1237" s="222">
        <v>0</v>
      </c>
      <c r="T1237" s="221">
        <f>S1237*H1237</f>
        <v>0</v>
      </c>
      <c r="AR1237" s="193" t="s">
        <v>199</v>
      </c>
      <c r="AT1237" s="193" t="s">
        <v>110</v>
      </c>
      <c r="AU1237" s="193" t="s">
        <v>42</v>
      </c>
      <c r="AY1237" s="193" t="s">
        <v>108</v>
      </c>
      <c r="BE1237" s="194">
        <f>IF(N1237="základní",J1237,0)</f>
        <v>0</v>
      </c>
      <c r="BF1237" s="194">
        <f>IF(N1237="snížená",J1237,0)</f>
        <v>0</v>
      </c>
      <c r="BG1237" s="194">
        <f>IF(N1237="zákl. přenesená",J1237,0)</f>
        <v>0</v>
      </c>
      <c r="BH1237" s="194">
        <f>IF(N1237="sníž. přenesená",J1237,0)</f>
        <v>0</v>
      </c>
      <c r="BI1237" s="194">
        <f>IF(N1237="nulová",J1237,0)</f>
        <v>0</v>
      </c>
      <c r="BJ1237" s="193" t="s">
        <v>38</v>
      </c>
      <c r="BK1237" s="194">
        <f>ROUND(I1237*H1237,2)</f>
        <v>0</v>
      </c>
      <c r="BL1237" s="193" t="s">
        <v>199</v>
      </c>
      <c r="BM1237" s="193" t="s">
        <v>1587</v>
      </c>
    </row>
    <row r="1238" spans="2:65" s="227" customFormat="1" x14ac:dyDescent="0.3">
      <c r="B1238" s="232"/>
      <c r="D1238" s="236" t="s">
        <v>117</v>
      </c>
      <c r="E1238" s="228" t="s">
        <v>1</v>
      </c>
      <c r="F1238" s="235" t="s">
        <v>1588</v>
      </c>
      <c r="H1238" s="234">
        <v>7</v>
      </c>
      <c r="I1238" s="233"/>
      <c r="L1238" s="232"/>
      <c r="M1238" s="231"/>
      <c r="N1238" s="230"/>
      <c r="O1238" s="230"/>
      <c r="P1238" s="230"/>
      <c r="Q1238" s="230"/>
      <c r="R1238" s="230"/>
      <c r="S1238" s="230"/>
      <c r="T1238" s="229"/>
      <c r="AT1238" s="228" t="s">
        <v>117</v>
      </c>
      <c r="AU1238" s="228" t="s">
        <v>42</v>
      </c>
      <c r="AV1238" s="227" t="s">
        <v>42</v>
      </c>
      <c r="AW1238" s="227" t="s">
        <v>19</v>
      </c>
      <c r="AX1238" s="227" t="s">
        <v>37</v>
      </c>
      <c r="AY1238" s="228" t="s">
        <v>108</v>
      </c>
    </row>
    <row r="1239" spans="2:65" s="227" customFormat="1" x14ac:dyDescent="0.3">
      <c r="B1239" s="232"/>
      <c r="D1239" s="240" t="s">
        <v>117</v>
      </c>
      <c r="E1239" s="239" t="s">
        <v>1</v>
      </c>
      <c r="F1239" s="238" t="s">
        <v>1589</v>
      </c>
      <c r="H1239" s="237">
        <v>7</v>
      </c>
      <c r="I1239" s="233"/>
      <c r="L1239" s="232"/>
      <c r="M1239" s="231"/>
      <c r="N1239" s="230"/>
      <c r="O1239" s="230"/>
      <c r="P1239" s="230"/>
      <c r="Q1239" s="230"/>
      <c r="R1239" s="230"/>
      <c r="S1239" s="230"/>
      <c r="T1239" s="229"/>
      <c r="AT1239" s="228" t="s">
        <v>117</v>
      </c>
      <c r="AU1239" s="228" t="s">
        <v>42</v>
      </c>
      <c r="AV1239" s="227" t="s">
        <v>42</v>
      </c>
      <c r="AW1239" s="227" t="s">
        <v>19</v>
      </c>
      <c r="AX1239" s="227" t="s">
        <v>37</v>
      </c>
      <c r="AY1239" s="228" t="s">
        <v>108</v>
      </c>
    </row>
    <row r="1240" spans="2:65" s="188" customFormat="1" ht="22.5" customHeight="1" x14ac:dyDescent="0.3">
      <c r="B1240" s="207"/>
      <c r="C1240" s="252" t="s">
        <v>1668</v>
      </c>
      <c r="D1240" s="252" t="s">
        <v>213</v>
      </c>
      <c r="E1240" s="251" t="s">
        <v>1591</v>
      </c>
      <c r="F1240" s="246" t="s">
        <v>1592</v>
      </c>
      <c r="G1240" s="250" t="s">
        <v>254</v>
      </c>
      <c r="H1240" s="249">
        <v>14</v>
      </c>
      <c r="I1240" s="248"/>
      <c r="J1240" s="247">
        <f>ROUND(I1240*H1240,2)</f>
        <v>0</v>
      </c>
      <c r="K1240" s="246" t="s">
        <v>1</v>
      </c>
      <c r="L1240" s="245"/>
      <c r="M1240" s="244" t="s">
        <v>1</v>
      </c>
      <c r="N1240" s="243" t="s">
        <v>26</v>
      </c>
      <c r="O1240" s="223"/>
      <c r="P1240" s="222">
        <f>O1240*H1240</f>
        <v>0</v>
      </c>
      <c r="Q1240" s="222">
        <v>1.2E-2</v>
      </c>
      <c r="R1240" s="222">
        <f>Q1240*H1240</f>
        <v>0.16800000000000001</v>
      </c>
      <c r="S1240" s="222">
        <v>0</v>
      </c>
      <c r="T1240" s="221">
        <f>S1240*H1240</f>
        <v>0</v>
      </c>
      <c r="AR1240" s="193" t="s">
        <v>286</v>
      </c>
      <c r="AT1240" s="193" t="s">
        <v>213</v>
      </c>
      <c r="AU1240" s="193" t="s">
        <v>42</v>
      </c>
      <c r="AY1240" s="193" t="s">
        <v>108</v>
      </c>
      <c r="BE1240" s="194">
        <f>IF(N1240="základní",J1240,0)</f>
        <v>0</v>
      </c>
      <c r="BF1240" s="194">
        <f>IF(N1240="snížená",J1240,0)</f>
        <v>0</v>
      </c>
      <c r="BG1240" s="194">
        <f>IF(N1240="zákl. přenesená",J1240,0)</f>
        <v>0</v>
      </c>
      <c r="BH1240" s="194">
        <f>IF(N1240="sníž. přenesená",J1240,0)</f>
        <v>0</v>
      </c>
      <c r="BI1240" s="194">
        <f>IF(N1240="nulová",J1240,0)</f>
        <v>0</v>
      </c>
      <c r="BJ1240" s="193" t="s">
        <v>38</v>
      </c>
      <c r="BK1240" s="194">
        <f>ROUND(I1240*H1240,2)</f>
        <v>0</v>
      </c>
      <c r="BL1240" s="193" t="s">
        <v>199</v>
      </c>
      <c r="BM1240" s="193" t="s">
        <v>1593</v>
      </c>
    </row>
    <row r="1241" spans="2:65" s="188" customFormat="1" ht="22.5" customHeight="1" x14ac:dyDescent="0.3">
      <c r="B1241" s="207"/>
      <c r="C1241" s="206" t="s">
        <v>1673</v>
      </c>
      <c r="D1241" s="206" t="s">
        <v>110</v>
      </c>
      <c r="E1241" s="205" t="s">
        <v>1595</v>
      </c>
      <c r="F1241" s="200" t="s">
        <v>1596</v>
      </c>
      <c r="G1241" s="204" t="s">
        <v>113</v>
      </c>
      <c r="H1241" s="203">
        <v>116.01</v>
      </c>
      <c r="I1241" s="202"/>
      <c r="J1241" s="201">
        <f>ROUND(I1241*H1241,2)</f>
        <v>0</v>
      </c>
      <c r="K1241" s="200" t="s">
        <v>114</v>
      </c>
      <c r="L1241" s="189"/>
      <c r="M1241" s="199" t="s">
        <v>1</v>
      </c>
      <c r="N1241" s="224" t="s">
        <v>26</v>
      </c>
      <c r="O1241" s="223"/>
      <c r="P1241" s="222">
        <f>O1241*H1241</f>
        <v>0</v>
      </c>
      <c r="Q1241" s="222">
        <v>0</v>
      </c>
      <c r="R1241" s="222">
        <f>Q1241*H1241</f>
        <v>0</v>
      </c>
      <c r="S1241" s="222">
        <v>0</v>
      </c>
      <c r="T1241" s="221">
        <f>S1241*H1241</f>
        <v>0</v>
      </c>
      <c r="AR1241" s="193" t="s">
        <v>115</v>
      </c>
      <c r="AT1241" s="193" t="s">
        <v>110</v>
      </c>
      <c r="AU1241" s="193" t="s">
        <v>42</v>
      </c>
      <c r="AY1241" s="193" t="s">
        <v>108</v>
      </c>
      <c r="BE1241" s="194">
        <f>IF(N1241="základní",J1241,0)</f>
        <v>0</v>
      </c>
      <c r="BF1241" s="194">
        <f>IF(N1241="snížená",J1241,0)</f>
        <v>0</v>
      </c>
      <c r="BG1241" s="194">
        <f>IF(N1241="zákl. přenesená",J1241,0)</f>
        <v>0</v>
      </c>
      <c r="BH1241" s="194">
        <f>IF(N1241="sníž. přenesená",J1241,0)</f>
        <v>0</v>
      </c>
      <c r="BI1241" s="194">
        <f>IF(N1241="nulová",J1241,0)</f>
        <v>0</v>
      </c>
      <c r="BJ1241" s="193" t="s">
        <v>38</v>
      </c>
      <c r="BK1241" s="194">
        <f>ROUND(I1241*H1241,2)</f>
        <v>0</v>
      </c>
      <c r="BL1241" s="193" t="s">
        <v>115</v>
      </c>
      <c r="BM1241" s="193" t="s">
        <v>1597</v>
      </c>
    </row>
    <row r="1242" spans="2:65" s="257" customFormat="1" x14ac:dyDescent="0.3">
      <c r="B1242" s="262"/>
      <c r="D1242" s="236" t="s">
        <v>117</v>
      </c>
      <c r="E1242" s="258" t="s">
        <v>1</v>
      </c>
      <c r="F1242" s="264" t="s">
        <v>263</v>
      </c>
      <c r="H1242" s="258" t="s">
        <v>1</v>
      </c>
      <c r="I1242" s="263"/>
      <c r="L1242" s="262"/>
      <c r="M1242" s="261"/>
      <c r="N1242" s="260"/>
      <c r="O1242" s="260"/>
      <c r="P1242" s="260"/>
      <c r="Q1242" s="260"/>
      <c r="R1242" s="260"/>
      <c r="S1242" s="260"/>
      <c r="T1242" s="259"/>
      <c r="AT1242" s="258" t="s">
        <v>117</v>
      </c>
      <c r="AU1242" s="258" t="s">
        <v>42</v>
      </c>
      <c r="AV1242" s="257" t="s">
        <v>38</v>
      </c>
      <c r="AW1242" s="257" t="s">
        <v>19</v>
      </c>
      <c r="AX1242" s="257" t="s">
        <v>37</v>
      </c>
      <c r="AY1242" s="258" t="s">
        <v>108</v>
      </c>
    </row>
    <row r="1243" spans="2:65" s="227" customFormat="1" x14ac:dyDescent="0.3">
      <c r="B1243" s="232"/>
      <c r="D1243" s="236" t="s">
        <v>117</v>
      </c>
      <c r="E1243" s="228" t="s">
        <v>1</v>
      </c>
      <c r="F1243" s="235" t="s">
        <v>1598</v>
      </c>
      <c r="H1243" s="234">
        <v>28.5</v>
      </c>
      <c r="I1243" s="233"/>
      <c r="L1243" s="232"/>
      <c r="M1243" s="231"/>
      <c r="N1243" s="230"/>
      <c r="O1243" s="230"/>
      <c r="P1243" s="230"/>
      <c r="Q1243" s="230"/>
      <c r="R1243" s="230"/>
      <c r="S1243" s="230"/>
      <c r="T1243" s="229"/>
      <c r="AT1243" s="228" t="s">
        <v>117</v>
      </c>
      <c r="AU1243" s="228" t="s">
        <v>42</v>
      </c>
      <c r="AV1243" s="227" t="s">
        <v>42</v>
      </c>
      <c r="AW1243" s="227" t="s">
        <v>19</v>
      </c>
      <c r="AX1243" s="227" t="s">
        <v>37</v>
      </c>
      <c r="AY1243" s="228" t="s">
        <v>108</v>
      </c>
    </row>
    <row r="1244" spans="2:65" s="227" customFormat="1" x14ac:dyDescent="0.3">
      <c r="B1244" s="232"/>
      <c r="D1244" s="236" t="s">
        <v>117</v>
      </c>
      <c r="E1244" s="228" t="s">
        <v>1</v>
      </c>
      <c r="F1244" s="235" t="s">
        <v>1599</v>
      </c>
      <c r="H1244" s="234">
        <v>33.299999999999997</v>
      </c>
      <c r="I1244" s="233"/>
      <c r="L1244" s="232"/>
      <c r="M1244" s="231"/>
      <c r="N1244" s="230"/>
      <c r="O1244" s="230"/>
      <c r="P1244" s="230"/>
      <c r="Q1244" s="230"/>
      <c r="R1244" s="230"/>
      <c r="S1244" s="230"/>
      <c r="T1244" s="229"/>
      <c r="AT1244" s="228" t="s">
        <v>117</v>
      </c>
      <c r="AU1244" s="228" t="s">
        <v>42</v>
      </c>
      <c r="AV1244" s="227" t="s">
        <v>42</v>
      </c>
      <c r="AW1244" s="227" t="s">
        <v>19</v>
      </c>
      <c r="AX1244" s="227" t="s">
        <v>37</v>
      </c>
      <c r="AY1244" s="228" t="s">
        <v>108</v>
      </c>
    </row>
    <row r="1245" spans="2:65" s="227" customFormat="1" x14ac:dyDescent="0.3">
      <c r="B1245" s="232"/>
      <c r="D1245" s="236" t="s">
        <v>117</v>
      </c>
      <c r="E1245" s="228" t="s">
        <v>1</v>
      </c>
      <c r="F1245" s="235" t="s">
        <v>1600</v>
      </c>
      <c r="H1245" s="234">
        <v>27.75</v>
      </c>
      <c r="I1245" s="233"/>
      <c r="L1245" s="232"/>
      <c r="M1245" s="231"/>
      <c r="N1245" s="230"/>
      <c r="O1245" s="230"/>
      <c r="P1245" s="230"/>
      <c r="Q1245" s="230"/>
      <c r="R1245" s="230"/>
      <c r="S1245" s="230"/>
      <c r="T1245" s="229"/>
      <c r="AT1245" s="228" t="s">
        <v>117</v>
      </c>
      <c r="AU1245" s="228" t="s">
        <v>42</v>
      </c>
      <c r="AV1245" s="227" t="s">
        <v>42</v>
      </c>
      <c r="AW1245" s="227" t="s">
        <v>19</v>
      </c>
      <c r="AX1245" s="227" t="s">
        <v>37</v>
      </c>
      <c r="AY1245" s="228" t="s">
        <v>108</v>
      </c>
    </row>
    <row r="1246" spans="2:65" s="227" customFormat="1" ht="40.5" x14ac:dyDescent="0.3">
      <c r="B1246" s="232"/>
      <c r="D1246" s="240" t="s">
        <v>117</v>
      </c>
      <c r="E1246" s="239" t="s">
        <v>1</v>
      </c>
      <c r="F1246" s="238" t="s">
        <v>1601</v>
      </c>
      <c r="H1246" s="237">
        <v>26.46</v>
      </c>
      <c r="I1246" s="233"/>
      <c r="L1246" s="232"/>
      <c r="M1246" s="231"/>
      <c r="N1246" s="230"/>
      <c r="O1246" s="230"/>
      <c r="P1246" s="230"/>
      <c r="Q1246" s="230"/>
      <c r="R1246" s="230"/>
      <c r="S1246" s="230"/>
      <c r="T1246" s="229"/>
      <c r="AT1246" s="228" t="s">
        <v>117</v>
      </c>
      <c r="AU1246" s="228" t="s">
        <v>42</v>
      </c>
      <c r="AV1246" s="227" t="s">
        <v>42</v>
      </c>
      <c r="AW1246" s="227" t="s">
        <v>19</v>
      </c>
      <c r="AX1246" s="227" t="s">
        <v>37</v>
      </c>
      <c r="AY1246" s="228" t="s">
        <v>108</v>
      </c>
    </row>
    <row r="1247" spans="2:65" s="188" customFormat="1" ht="31.5" customHeight="1" x14ac:dyDescent="0.3">
      <c r="B1247" s="207"/>
      <c r="C1247" s="252" t="s">
        <v>1678</v>
      </c>
      <c r="D1247" s="252" t="s">
        <v>213</v>
      </c>
      <c r="E1247" s="251" t="s">
        <v>1603</v>
      </c>
      <c r="F1247" s="246" t="s">
        <v>1604</v>
      </c>
      <c r="G1247" s="250" t="s">
        <v>113</v>
      </c>
      <c r="H1247" s="249">
        <v>121.81100000000001</v>
      </c>
      <c r="I1247" s="248"/>
      <c r="J1247" s="247">
        <f>ROUND(I1247*H1247,2)</f>
        <v>0</v>
      </c>
      <c r="K1247" s="246" t="s">
        <v>1</v>
      </c>
      <c r="L1247" s="245"/>
      <c r="M1247" s="244" t="s">
        <v>1</v>
      </c>
      <c r="N1247" s="243" t="s">
        <v>26</v>
      </c>
      <c r="O1247" s="223"/>
      <c r="P1247" s="222">
        <f>O1247*H1247</f>
        <v>0</v>
      </c>
      <c r="Q1247" s="222">
        <v>3.0000000000000001E-3</v>
      </c>
      <c r="R1247" s="222">
        <f>Q1247*H1247</f>
        <v>0.36543300000000001</v>
      </c>
      <c r="S1247" s="222">
        <v>0</v>
      </c>
      <c r="T1247" s="221">
        <f>S1247*H1247</f>
        <v>0</v>
      </c>
      <c r="AR1247" s="193" t="s">
        <v>158</v>
      </c>
      <c r="AT1247" s="193" t="s">
        <v>213</v>
      </c>
      <c r="AU1247" s="193" t="s">
        <v>42</v>
      </c>
      <c r="AY1247" s="193" t="s">
        <v>108</v>
      </c>
      <c r="BE1247" s="194">
        <f>IF(N1247="základní",J1247,0)</f>
        <v>0</v>
      </c>
      <c r="BF1247" s="194">
        <f>IF(N1247="snížená",J1247,0)</f>
        <v>0</v>
      </c>
      <c r="BG1247" s="194">
        <f>IF(N1247="zákl. přenesená",J1247,0)</f>
        <v>0</v>
      </c>
      <c r="BH1247" s="194">
        <f>IF(N1247="sníž. přenesená",J1247,0)</f>
        <v>0</v>
      </c>
      <c r="BI1247" s="194">
        <f>IF(N1247="nulová",J1247,0)</f>
        <v>0</v>
      </c>
      <c r="BJ1247" s="193" t="s">
        <v>38</v>
      </c>
      <c r="BK1247" s="194">
        <f>ROUND(I1247*H1247,2)</f>
        <v>0</v>
      </c>
      <c r="BL1247" s="193" t="s">
        <v>115</v>
      </c>
      <c r="BM1247" s="193" t="s">
        <v>1605</v>
      </c>
    </row>
    <row r="1248" spans="2:65" s="188" customFormat="1" ht="27" x14ac:dyDescent="0.3">
      <c r="B1248" s="189"/>
      <c r="D1248" s="236" t="s">
        <v>315</v>
      </c>
      <c r="F1248" s="256" t="s">
        <v>1606</v>
      </c>
      <c r="I1248" s="255"/>
      <c r="L1248" s="189"/>
      <c r="M1248" s="254"/>
      <c r="N1248" s="223"/>
      <c r="O1248" s="223"/>
      <c r="P1248" s="223"/>
      <c r="Q1248" s="223"/>
      <c r="R1248" s="223"/>
      <c r="S1248" s="223"/>
      <c r="T1248" s="253"/>
      <c r="AT1248" s="193" t="s">
        <v>315</v>
      </c>
      <c r="AU1248" s="193" t="s">
        <v>42</v>
      </c>
    </row>
    <row r="1249" spans="2:65" s="227" customFormat="1" x14ac:dyDescent="0.3">
      <c r="B1249" s="232"/>
      <c r="D1249" s="240" t="s">
        <v>117</v>
      </c>
      <c r="F1249" s="238" t="s">
        <v>1607</v>
      </c>
      <c r="H1249" s="237">
        <v>121.81100000000001</v>
      </c>
      <c r="I1249" s="233"/>
      <c r="L1249" s="232"/>
      <c r="M1249" s="231"/>
      <c r="N1249" s="230"/>
      <c r="O1249" s="230"/>
      <c r="P1249" s="230"/>
      <c r="Q1249" s="230"/>
      <c r="R1249" s="230"/>
      <c r="S1249" s="230"/>
      <c r="T1249" s="229"/>
      <c r="AT1249" s="228" t="s">
        <v>117</v>
      </c>
      <c r="AU1249" s="228" t="s">
        <v>42</v>
      </c>
      <c r="AV1249" s="227" t="s">
        <v>42</v>
      </c>
      <c r="AW1249" s="227" t="s">
        <v>2</v>
      </c>
      <c r="AX1249" s="227" t="s">
        <v>38</v>
      </c>
      <c r="AY1249" s="228" t="s">
        <v>108</v>
      </c>
    </row>
    <row r="1250" spans="2:65" s="188" customFormat="1" ht="22.5" customHeight="1" x14ac:dyDescent="0.3">
      <c r="B1250" s="207"/>
      <c r="C1250" s="206" t="s">
        <v>1682</v>
      </c>
      <c r="D1250" s="206" t="s">
        <v>110</v>
      </c>
      <c r="E1250" s="205" t="s">
        <v>1609</v>
      </c>
      <c r="F1250" s="200" t="s">
        <v>1610</v>
      </c>
      <c r="G1250" s="204" t="s">
        <v>113</v>
      </c>
      <c r="H1250" s="203">
        <v>30.178000000000001</v>
      </c>
      <c r="I1250" s="202"/>
      <c r="J1250" s="201">
        <f>ROUND(I1250*H1250,2)</f>
        <v>0</v>
      </c>
      <c r="K1250" s="200" t="s">
        <v>114</v>
      </c>
      <c r="L1250" s="189"/>
      <c r="M1250" s="199" t="s">
        <v>1</v>
      </c>
      <c r="N1250" s="224" t="s">
        <v>26</v>
      </c>
      <c r="O1250" s="223"/>
      <c r="P1250" s="222">
        <f>O1250*H1250</f>
        <v>0</v>
      </c>
      <c r="Q1250" s="222">
        <v>0</v>
      </c>
      <c r="R1250" s="222">
        <f>Q1250*H1250</f>
        <v>0</v>
      </c>
      <c r="S1250" s="222">
        <v>0</v>
      </c>
      <c r="T1250" s="221">
        <f>S1250*H1250</f>
        <v>0</v>
      </c>
      <c r="AR1250" s="193" t="s">
        <v>199</v>
      </c>
      <c r="AT1250" s="193" t="s">
        <v>110</v>
      </c>
      <c r="AU1250" s="193" t="s">
        <v>42</v>
      </c>
      <c r="AY1250" s="193" t="s">
        <v>108</v>
      </c>
      <c r="BE1250" s="194">
        <f>IF(N1250="základní",J1250,0)</f>
        <v>0</v>
      </c>
      <c r="BF1250" s="194">
        <f>IF(N1250="snížená",J1250,0)</f>
        <v>0</v>
      </c>
      <c r="BG1250" s="194">
        <f>IF(N1250="zákl. přenesená",J1250,0)</f>
        <v>0</v>
      </c>
      <c r="BH1250" s="194">
        <f>IF(N1250="sníž. přenesená",J1250,0)</f>
        <v>0</v>
      </c>
      <c r="BI1250" s="194">
        <f>IF(N1250="nulová",J1250,0)</f>
        <v>0</v>
      </c>
      <c r="BJ1250" s="193" t="s">
        <v>38</v>
      </c>
      <c r="BK1250" s="194">
        <f>ROUND(I1250*H1250,2)</f>
        <v>0</v>
      </c>
      <c r="BL1250" s="193" t="s">
        <v>199</v>
      </c>
      <c r="BM1250" s="193" t="s">
        <v>1611</v>
      </c>
    </row>
    <row r="1251" spans="2:65" s="257" customFormat="1" x14ac:dyDescent="0.3">
      <c r="B1251" s="262"/>
      <c r="D1251" s="236" t="s">
        <v>117</v>
      </c>
      <c r="E1251" s="258" t="s">
        <v>1</v>
      </c>
      <c r="F1251" s="264" t="s">
        <v>263</v>
      </c>
      <c r="H1251" s="258" t="s">
        <v>1</v>
      </c>
      <c r="I1251" s="263"/>
      <c r="L1251" s="262"/>
      <c r="M1251" s="261"/>
      <c r="N1251" s="260"/>
      <c r="O1251" s="260"/>
      <c r="P1251" s="260"/>
      <c r="Q1251" s="260"/>
      <c r="R1251" s="260"/>
      <c r="S1251" s="260"/>
      <c r="T1251" s="259"/>
      <c r="AT1251" s="258" t="s">
        <v>117</v>
      </c>
      <c r="AU1251" s="258" t="s">
        <v>42</v>
      </c>
      <c r="AV1251" s="257" t="s">
        <v>38</v>
      </c>
      <c r="AW1251" s="257" t="s">
        <v>19</v>
      </c>
      <c r="AX1251" s="257" t="s">
        <v>37</v>
      </c>
      <c r="AY1251" s="258" t="s">
        <v>108</v>
      </c>
    </row>
    <row r="1252" spans="2:65" s="227" customFormat="1" x14ac:dyDescent="0.3">
      <c r="B1252" s="232"/>
      <c r="D1252" s="236" t="s">
        <v>117</v>
      </c>
      <c r="E1252" s="228" t="s">
        <v>1</v>
      </c>
      <c r="F1252" s="235" t="s">
        <v>1612</v>
      </c>
      <c r="H1252" s="234">
        <v>8.51</v>
      </c>
      <c r="I1252" s="233"/>
      <c r="L1252" s="232"/>
      <c r="M1252" s="231"/>
      <c r="N1252" s="230"/>
      <c r="O1252" s="230"/>
      <c r="P1252" s="230"/>
      <c r="Q1252" s="230"/>
      <c r="R1252" s="230"/>
      <c r="S1252" s="230"/>
      <c r="T1252" s="229"/>
      <c r="AT1252" s="228" t="s">
        <v>117</v>
      </c>
      <c r="AU1252" s="228" t="s">
        <v>42</v>
      </c>
      <c r="AV1252" s="227" t="s">
        <v>42</v>
      </c>
      <c r="AW1252" s="227" t="s">
        <v>19</v>
      </c>
      <c r="AX1252" s="227" t="s">
        <v>37</v>
      </c>
      <c r="AY1252" s="228" t="s">
        <v>108</v>
      </c>
    </row>
    <row r="1253" spans="2:65" s="227" customFormat="1" x14ac:dyDescent="0.3">
      <c r="B1253" s="232"/>
      <c r="D1253" s="236" t="s">
        <v>117</v>
      </c>
      <c r="E1253" s="228" t="s">
        <v>1</v>
      </c>
      <c r="F1253" s="235" t="s">
        <v>1613</v>
      </c>
      <c r="H1253" s="234">
        <v>9.7799999999999994</v>
      </c>
      <c r="I1253" s="233"/>
      <c r="L1253" s="232"/>
      <c r="M1253" s="231"/>
      <c r="N1253" s="230"/>
      <c r="O1253" s="230"/>
      <c r="P1253" s="230"/>
      <c r="Q1253" s="230"/>
      <c r="R1253" s="230"/>
      <c r="S1253" s="230"/>
      <c r="T1253" s="229"/>
      <c r="AT1253" s="228" t="s">
        <v>117</v>
      </c>
      <c r="AU1253" s="228" t="s">
        <v>42</v>
      </c>
      <c r="AV1253" s="227" t="s">
        <v>42</v>
      </c>
      <c r="AW1253" s="227" t="s">
        <v>19</v>
      </c>
      <c r="AX1253" s="227" t="s">
        <v>37</v>
      </c>
      <c r="AY1253" s="228" t="s">
        <v>108</v>
      </c>
    </row>
    <row r="1254" spans="2:65" s="227" customFormat="1" x14ac:dyDescent="0.3">
      <c r="B1254" s="232"/>
      <c r="D1254" s="236" t="s">
        <v>117</v>
      </c>
      <c r="E1254" s="228" t="s">
        <v>1</v>
      </c>
      <c r="F1254" s="235" t="s">
        <v>1614</v>
      </c>
      <c r="H1254" s="234">
        <v>9</v>
      </c>
      <c r="I1254" s="233"/>
      <c r="L1254" s="232"/>
      <c r="M1254" s="231"/>
      <c r="N1254" s="230"/>
      <c r="O1254" s="230"/>
      <c r="P1254" s="230"/>
      <c r="Q1254" s="230"/>
      <c r="R1254" s="230"/>
      <c r="S1254" s="230"/>
      <c r="T1254" s="229"/>
      <c r="AT1254" s="228" t="s">
        <v>117</v>
      </c>
      <c r="AU1254" s="228" t="s">
        <v>42</v>
      </c>
      <c r="AV1254" s="227" t="s">
        <v>42</v>
      </c>
      <c r="AW1254" s="227" t="s">
        <v>19</v>
      </c>
      <c r="AX1254" s="227" t="s">
        <v>37</v>
      </c>
      <c r="AY1254" s="228" t="s">
        <v>108</v>
      </c>
    </row>
    <row r="1255" spans="2:65" s="227" customFormat="1" x14ac:dyDescent="0.3">
      <c r="B1255" s="232"/>
      <c r="D1255" s="240" t="s">
        <v>117</v>
      </c>
      <c r="E1255" s="239" t="s">
        <v>1</v>
      </c>
      <c r="F1255" s="238" t="s">
        <v>1615</v>
      </c>
      <c r="H1255" s="237">
        <v>2.8879999999999999</v>
      </c>
      <c r="I1255" s="233"/>
      <c r="L1255" s="232"/>
      <c r="M1255" s="231"/>
      <c r="N1255" s="230"/>
      <c r="O1255" s="230"/>
      <c r="P1255" s="230"/>
      <c r="Q1255" s="230"/>
      <c r="R1255" s="230"/>
      <c r="S1255" s="230"/>
      <c r="T1255" s="229"/>
      <c r="AT1255" s="228" t="s">
        <v>117</v>
      </c>
      <c r="AU1255" s="228" t="s">
        <v>42</v>
      </c>
      <c r="AV1255" s="227" t="s">
        <v>42</v>
      </c>
      <c r="AW1255" s="227" t="s">
        <v>19</v>
      </c>
      <c r="AX1255" s="227" t="s">
        <v>37</v>
      </c>
      <c r="AY1255" s="228" t="s">
        <v>108</v>
      </c>
    </row>
    <row r="1256" spans="2:65" s="188" customFormat="1" ht="31.5" customHeight="1" x14ac:dyDescent="0.3">
      <c r="B1256" s="207"/>
      <c r="C1256" s="252" t="s">
        <v>1694</v>
      </c>
      <c r="D1256" s="252" t="s">
        <v>213</v>
      </c>
      <c r="E1256" s="251" t="s">
        <v>1617</v>
      </c>
      <c r="F1256" s="246" t="s">
        <v>1618</v>
      </c>
      <c r="G1256" s="250" t="s">
        <v>113</v>
      </c>
      <c r="H1256" s="249">
        <v>31.687000000000001</v>
      </c>
      <c r="I1256" s="248"/>
      <c r="J1256" s="247">
        <f>ROUND(I1256*H1256,2)</f>
        <v>0</v>
      </c>
      <c r="K1256" s="246" t="s">
        <v>1</v>
      </c>
      <c r="L1256" s="245"/>
      <c r="M1256" s="244" t="s">
        <v>1</v>
      </c>
      <c r="N1256" s="243" t="s">
        <v>26</v>
      </c>
      <c r="O1256" s="223"/>
      <c r="P1256" s="222">
        <f>O1256*H1256</f>
        <v>0</v>
      </c>
      <c r="Q1256" s="222">
        <v>3.0000000000000001E-3</v>
      </c>
      <c r="R1256" s="222">
        <f>Q1256*H1256</f>
        <v>9.5061000000000007E-2</v>
      </c>
      <c r="S1256" s="222">
        <v>0</v>
      </c>
      <c r="T1256" s="221">
        <f>S1256*H1256</f>
        <v>0</v>
      </c>
      <c r="AR1256" s="193" t="s">
        <v>158</v>
      </c>
      <c r="AT1256" s="193" t="s">
        <v>213</v>
      </c>
      <c r="AU1256" s="193" t="s">
        <v>42</v>
      </c>
      <c r="AY1256" s="193" t="s">
        <v>108</v>
      </c>
      <c r="BE1256" s="194">
        <f>IF(N1256="základní",J1256,0)</f>
        <v>0</v>
      </c>
      <c r="BF1256" s="194">
        <f>IF(N1256="snížená",J1256,0)</f>
        <v>0</v>
      </c>
      <c r="BG1256" s="194">
        <f>IF(N1256="zákl. přenesená",J1256,0)</f>
        <v>0</v>
      </c>
      <c r="BH1256" s="194">
        <f>IF(N1256="sníž. přenesená",J1256,0)</f>
        <v>0</v>
      </c>
      <c r="BI1256" s="194">
        <f>IF(N1256="nulová",J1256,0)</f>
        <v>0</v>
      </c>
      <c r="BJ1256" s="193" t="s">
        <v>38</v>
      </c>
      <c r="BK1256" s="194">
        <f>ROUND(I1256*H1256,2)</f>
        <v>0</v>
      </c>
      <c r="BL1256" s="193" t="s">
        <v>115</v>
      </c>
      <c r="BM1256" s="193" t="s">
        <v>1619</v>
      </c>
    </row>
    <row r="1257" spans="2:65" s="188" customFormat="1" ht="27" x14ac:dyDescent="0.3">
      <c r="B1257" s="189"/>
      <c r="D1257" s="236" t="s">
        <v>315</v>
      </c>
      <c r="F1257" s="256" t="s">
        <v>1606</v>
      </c>
      <c r="I1257" s="255"/>
      <c r="L1257" s="189"/>
      <c r="M1257" s="254"/>
      <c r="N1257" s="223"/>
      <c r="O1257" s="223"/>
      <c r="P1257" s="223"/>
      <c r="Q1257" s="223"/>
      <c r="R1257" s="223"/>
      <c r="S1257" s="223"/>
      <c r="T1257" s="253"/>
      <c r="AT1257" s="193" t="s">
        <v>315</v>
      </c>
      <c r="AU1257" s="193" t="s">
        <v>42</v>
      </c>
    </row>
    <row r="1258" spans="2:65" s="227" customFormat="1" x14ac:dyDescent="0.3">
      <c r="B1258" s="232"/>
      <c r="D1258" s="240" t="s">
        <v>117</v>
      </c>
      <c r="F1258" s="238" t="s">
        <v>1620</v>
      </c>
      <c r="H1258" s="237">
        <v>31.687000000000001</v>
      </c>
      <c r="I1258" s="233"/>
      <c r="L1258" s="232"/>
      <c r="M1258" s="231"/>
      <c r="N1258" s="230"/>
      <c r="O1258" s="230"/>
      <c r="P1258" s="230"/>
      <c r="Q1258" s="230"/>
      <c r="R1258" s="230"/>
      <c r="S1258" s="230"/>
      <c r="T1258" s="229"/>
      <c r="AT1258" s="228" t="s">
        <v>117</v>
      </c>
      <c r="AU1258" s="228" t="s">
        <v>42</v>
      </c>
      <c r="AV1258" s="227" t="s">
        <v>42</v>
      </c>
      <c r="AW1258" s="227" t="s">
        <v>2</v>
      </c>
      <c r="AX1258" s="227" t="s">
        <v>38</v>
      </c>
      <c r="AY1258" s="228" t="s">
        <v>108</v>
      </c>
    </row>
    <row r="1259" spans="2:65" s="188" customFormat="1" ht="22.5" customHeight="1" x14ac:dyDescent="0.3">
      <c r="B1259" s="207"/>
      <c r="C1259" s="206" t="s">
        <v>1698</v>
      </c>
      <c r="D1259" s="206" t="s">
        <v>110</v>
      </c>
      <c r="E1259" s="205" t="s">
        <v>1622</v>
      </c>
      <c r="F1259" s="200" t="s">
        <v>1623</v>
      </c>
      <c r="G1259" s="204" t="s">
        <v>196</v>
      </c>
      <c r="H1259" s="203">
        <v>3.968</v>
      </c>
      <c r="I1259" s="202"/>
      <c r="J1259" s="201">
        <f>ROUND(I1259*H1259,2)</f>
        <v>0</v>
      </c>
      <c r="K1259" s="200" t="s">
        <v>114</v>
      </c>
      <c r="L1259" s="189"/>
      <c r="M1259" s="199" t="s">
        <v>1</v>
      </c>
      <c r="N1259" s="224" t="s">
        <v>26</v>
      </c>
      <c r="O1259" s="223"/>
      <c r="P1259" s="222">
        <f>O1259*H1259</f>
        <v>0</v>
      </c>
      <c r="Q1259" s="222">
        <v>0</v>
      </c>
      <c r="R1259" s="222">
        <f>Q1259*H1259</f>
        <v>0</v>
      </c>
      <c r="S1259" s="222">
        <v>0</v>
      </c>
      <c r="T1259" s="221">
        <f>S1259*H1259</f>
        <v>0</v>
      </c>
      <c r="AR1259" s="193" t="s">
        <v>199</v>
      </c>
      <c r="AT1259" s="193" t="s">
        <v>110</v>
      </c>
      <c r="AU1259" s="193" t="s">
        <v>42</v>
      </c>
      <c r="AY1259" s="193" t="s">
        <v>108</v>
      </c>
      <c r="BE1259" s="194">
        <f>IF(N1259="základní",J1259,0)</f>
        <v>0</v>
      </c>
      <c r="BF1259" s="194">
        <f>IF(N1259="snížená",J1259,0)</f>
        <v>0</v>
      </c>
      <c r="BG1259" s="194">
        <f>IF(N1259="zákl. přenesená",J1259,0)</f>
        <v>0</v>
      </c>
      <c r="BH1259" s="194">
        <f>IF(N1259="sníž. přenesená",J1259,0)</f>
        <v>0</v>
      </c>
      <c r="BI1259" s="194">
        <f>IF(N1259="nulová",J1259,0)</f>
        <v>0</v>
      </c>
      <c r="BJ1259" s="193" t="s">
        <v>38</v>
      </c>
      <c r="BK1259" s="194">
        <f>ROUND(I1259*H1259,2)</f>
        <v>0</v>
      </c>
      <c r="BL1259" s="193" t="s">
        <v>199</v>
      </c>
      <c r="BM1259" s="193" t="s">
        <v>1624</v>
      </c>
    </row>
    <row r="1260" spans="2:65" s="208" customFormat="1" ht="29.85" customHeight="1" x14ac:dyDescent="0.3">
      <c r="B1260" s="216"/>
      <c r="D1260" s="220" t="s">
        <v>36</v>
      </c>
      <c r="E1260" s="219" t="s">
        <v>1625</v>
      </c>
      <c r="F1260" s="219" t="s">
        <v>1626</v>
      </c>
      <c r="I1260" s="218"/>
      <c r="J1260" s="217">
        <f>BK1260</f>
        <v>0</v>
      </c>
      <c r="L1260" s="216"/>
      <c r="M1260" s="215"/>
      <c r="N1260" s="213"/>
      <c r="O1260" s="213"/>
      <c r="P1260" s="214">
        <f>SUM(P1261:P1356)</f>
        <v>0</v>
      </c>
      <c r="Q1260" s="213"/>
      <c r="R1260" s="214">
        <f>SUM(R1261:R1356)</f>
        <v>0.86816300000000002</v>
      </c>
      <c r="S1260" s="213"/>
      <c r="T1260" s="212">
        <f>SUM(T1261:T1356)</f>
        <v>1.1107085999999999</v>
      </c>
      <c r="AR1260" s="210" t="s">
        <v>42</v>
      </c>
      <c r="AT1260" s="211" t="s">
        <v>36</v>
      </c>
      <c r="AU1260" s="211" t="s">
        <v>38</v>
      </c>
      <c r="AY1260" s="210" t="s">
        <v>108</v>
      </c>
      <c r="BK1260" s="209">
        <f>SUM(BK1261:BK1356)</f>
        <v>0</v>
      </c>
    </row>
    <row r="1261" spans="2:65" s="188" customFormat="1" ht="22.5" customHeight="1" x14ac:dyDescent="0.3">
      <c r="B1261" s="207"/>
      <c r="C1261" s="206" t="s">
        <v>1703</v>
      </c>
      <c r="D1261" s="206" t="s">
        <v>110</v>
      </c>
      <c r="E1261" s="205" t="s">
        <v>1628</v>
      </c>
      <c r="F1261" s="200" t="s">
        <v>1629</v>
      </c>
      <c r="G1261" s="204" t="s">
        <v>113</v>
      </c>
      <c r="H1261" s="203">
        <v>9.7200000000000006</v>
      </c>
      <c r="I1261" s="202"/>
      <c r="J1261" s="201">
        <f>ROUND(I1261*H1261,2)</f>
        <v>0</v>
      </c>
      <c r="K1261" s="200" t="s">
        <v>114</v>
      </c>
      <c r="L1261" s="189"/>
      <c r="M1261" s="199" t="s">
        <v>1</v>
      </c>
      <c r="N1261" s="224" t="s">
        <v>26</v>
      </c>
      <c r="O1261" s="223"/>
      <c r="P1261" s="222">
        <f>O1261*H1261</f>
        <v>0</v>
      </c>
      <c r="Q1261" s="222">
        <v>0</v>
      </c>
      <c r="R1261" s="222">
        <f>Q1261*H1261</f>
        <v>0</v>
      </c>
      <c r="S1261" s="222">
        <v>5.94E-3</v>
      </c>
      <c r="T1261" s="221">
        <f>S1261*H1261</f>
        <v>5.7736800000000005E-2</v>
      </c>
      <c r="AR1261" s="193" t="s">
        <v>199</v>
      </c>
      <c r="AT1261" s="193" t="s">
        <v>110</v>
      </c>
      <c r="AU1261" s="193" t="s">
        <v>42</v>
      </c>
      <c r="AY1261" s="193" t="s">
        <v>108</v>
      </c>
      <c r="BE1261" s="194">
        <f>IF(N1261="základní",J1261,0)</f>
        <v>0</v>
      </c>
      <c r="BF1261" s="194">
        <f>IF(N1261="snížená",J1261,0)</f>
        <v>0</v>
      </c>
      <c r="BG1261" s="194">
        <f>IF(N1261="zákl. přenesená",J1261,0)</f>
        <v>0</v>
      </c>
      <c r="BH1261" s="194">
        <f>IF(N1261="sníž. přenesená",J1261,0)</f>
        <v>0</v>
      </c>
      <c r="BI1261" s="194">
        <f>IF(N1261="nulová",J1261,0)</f>
        <v>0</v>
      </c>
      <c r="BJ1261" s="193" t="s">
        <v>38</v>
      </c>
      <c r="BK1261" s="194">
        <f>ROUND(I1261*H1261,2)</f>
        <v>0</v>
      </c>
      <c r="BL1261" s="193" t="s">
        <v>199</v>
      </c>
      <c r="BM1261" s="193" t="s">
        <v>1630</v>
      </c>
    </row>
    <row r="1262" spans="2:65" s="227" customFormat="1" x14ac:dyDescent="0.3">
      <c r="B1262" s="232"/>
      <c r="D1262" s="240" t="s">
        <v>117</v>
      </c>
      <c r="E1262" s="239" t="s">
        <v>1</v>
      </c>
      <c r="F1262" s="238" t="s">
        <v>1631</v>
      </c>
      <c r="H1262" s="237">
        <v>9.7200000000000006</v>
      </c>
      <c r="I1262" s="233"/>
      <c r="L1262" s="232"/>
      <c r="M1262" s="231"/>
      <c r="N1262" s="230"/>
      <c r="O1262" s="230"/>
      <c r="P1262" s="230"/>
      <c r="Q1262" s="230"/>
      <c r="R1262" s="230"/>
      <c r="S1262" s="230"/>
      <c r="T1262" s="229"/>
      <c r="AT1262" s="228" t="s">
        <v>117</v>
      </c>
      <c r="AU1262" s="228" t="s">
        <v>42</v>
      </c>
      <c r="AV1262" s="227" t="s">
        <v>42</v>
      </c>
      <c r="AW1262" s="227" t="s">
        <v>19</v>
      </c>
      <c r="AX1262" s="227" t="s">
        <v>37</v>
      </c>
      <c r="AY1262" s="228" t="s">
        <v>108</v>
      </c>
    </row>
    <row r="1263" spans="2:65" s="188" customFormat="1" ht="22.5" customHeight="1" x14ac:dyDescent="0.3">
      <c r="B1263" s="207"/>
      <c r="C1263" s="206" t="s">
        <v>1708</v>
      </c>
      <c r="D1263" s="206" t="s">
        <v>110</v>
      </c>
      <c r="E1263" s="205" t="s">
        <v>1633</v>
      </c>
      <c r="F1263" s="200" t="s">
        <v>1634</v>
      </c>
      <c r="G1263" s="204" t="s">
        <v>135</v>
      </c>
      <c r="H1263" s="203">
        <v>15.6</v>
      </c>
      <c r="I1263" s="202"/>
      <c r="J1263" s="201">
        <f>ROUND(I1263*H1263,2)</f>
        <v>0</v>
      </c>
      <c r="K1263" s="200" t="s">
        <v>114</v>
      </c>
      <c r="L1263" s="189"/>
      <c r="M1263" s="199" t="s">
        <v>1</v>
      </c>
      <c r="N1263" s="224" t="s">
        <v>26</v>
      </c>
      <c r="O1263" s="223"/>
      <c r="P1263" s="222">
        <f>O1263*H1263</f>
        <v>0</v>
      </c>
      <c r="Q1263" s="222">
        <v>0</v>
      </c>
      <c r="R1263" s="222">
        <f>Q1263*H1263</f>
        <v>0</v>
      </c>
      <c r="S1263" s="222">
        <v>0</v>
      </c>
      <c r="T1263" s="221">
        <f>S1263*H1263</f>
        <v>0</v>
      </c>
      <c r="AR1263" s="193" t="s">
        <v>199</v>
      </c>
      <c r="AT1263" s="193" t="s">
        <v>110</v>
      </c>
      <c r="AU1263" s="193" t="s">
        <v>42</v>
      </c>
      <c r="AY1263" s="193" t="s">
        <v>108</v>
      </c>
      <c r="BE1263" s="194">
        <f>IF(N1263="základní",J1263,0)</f>
        <v>0</v>
      </c>
      <c r="BF1263" s="194">
        <f>IF(N1263="snížená",J1263,0)</f>
        <v>0</v>
      </c>
      <c r="BG1263" s="194">
        <f>IF(N1263="zákl. přenesená",J1263,0)</f>
        <v>0</v>
      </c>
      <c r="BH1263" s="194">
        <f>IF(N1263="sníž. přenesená",J1263,0)</f>
        <v>0</v>
      </c>
      <c r="BI1263" s="194">
        <f>IF(N1263="nulová",J1263,0)</f>
        <v>0</v>
      </c>
      <c r="BJ1263" s="193" t="s">
        <v>38</v>
      </c>
      <c r="BK1263" s="194">
        <f>ROUND(I1263*H1263,2)</f>
        <v>0</v>
      </c>
      <c r="BL1263" s="193" t="s">
        <v>199</v>
      </c>
      <c r="BM1263" s="193" t="s">
        <v>1635</v>
      </c>
    </row>
    <row r="1264" spans="2:65" s="227" customFormat="1" x14ac:dyDescent="0.3">
      <c r="B1264" s="232"/>
      <c r="D1264" s="236" t="s">
        <v>117</v>
      </c>
      <c r="E1264" s="228" t="s">
        <v>1</v>
      </c>
      <c r="F1264" s="235" t="s">
        <v>1636</v>
      </c>
      <c r="H1264" s="234">
        <v>13.2</v>
      </c>
      <c r="I1264" s="233"/>
      <c r="L1264" s="232"/>
      <c r="M1264" s="231"/>
      <c r="N1264" s="230"/>
      <c r="O1264" s="230"/>
      <c r="P1264" s="230"/>
      <c r="Q1264" s="230"/>
      <c r="R1264" s="230"/>
      <c r="S1264" s="230"/>
      <c r="T1264" s="229"/>
      <c r="AT1264" s="228" t="s">
        <v>117</v>
      </c>
      <c r="AU1264" s="228" t="s">
        <v>42</v>
      </c>
      <c r="AV1264" s="227" t="s">
        <v>42</v>
      </c>
      <c r="AW1264" s="227" t="s">
        <v>19</v>
      </c>
      <c r="AX1264" s="227" t="s">
        <v>37</v>
      </c>
      <c r="AY1264" s="228" t="s">
        <v>108</v>
      </c>
    </row>
    <row r="1265" spans="2:65" s="227" customFormat="1" x14ac:dyDescent="0.3">
      <c r="B1265" s="232"/>
      <c r="D1265" s="240" t="s">
        <v>117</v>
      </c>
      <c r="E1265" s="239" t="s">
        <v>1</v>
      </c>
      <c r="F1265" s="238" t="s">
        <v>1637</v>
      </c>
      <c r="H1265" s="237">
        <v>2.4</v>
      </c>
      <c r="I1265" s="233"/>
      <c r="L1265" s="232"/>
      <c r="M1265" s="231"/>
      <c r="N1265" s="230"/>
      <c r="O1265" s="230"/>
      <c r="P1265" s="230"/>
      <c r="Q1265" s="230"/>
      <c r="R1265" s="230"/>
      <c r="S1265" s="230"/>
      <c r="T1265" s="229"/>
      <c r="AT1265" s="228" t="s">
        <v>117</v>
      </c>
      <c r="AU1265" s="228" t="s">
        <v>42</v>
      </c>
      <c r="AV1265" s="227" t="s">
        <v>42</v>
      </c>
      <c r="AW1265" s="227" t="s">
        <v>19</v>
      </c>
      <c r="AX1265" s="227" t="s">
        <v>37</v>
      </c>
      <c r="AY1265" s="228" t="s">
        <v>108</v>
      </c>
    </row>
    <row r="1266" spans="2:65" s="188" customFormat="1" ht="22.5" customHeight="1" x14ac:dyDescent="0.3">
      <c r="B1266" s="207"/>
      <c r="C1266" s="252" t="s">
        <v>1712</v>
      </c>
      <c r="D1266" s="252" t="s">
        <v>213</v>
      </c>
      <c r="E1266" s="251" t="s">
        <v>1639</v>
      </c>
      <c r="F1266" s="246" t="s">
        <v>1640</v>
      </c>
      <c r="G1266" s="250" t="s">
        <v>113</v>
      </c>
      <c r="H1266" s="249">
        <v>17.940000000000001</v>
      </c>
      <c r="I1266" s="248"/>
      <c r="J1266" s="247">
        <f>ROUND(I1266*H1266,2)</f>
        <v>0</v>
      </c>
      <c r="K1266" s="246" t="s">
        <v>114</v>
      </c>
      <c r="L1266" s="245"/>
      <c r="M1266" s="244" t="s">
        <v>1</v>
      </c>
      <c r="N1266" s="243" t="s">
        <v>26</v>
      </c>
      <c r="O1266" s="223"/>
      <c r="P1266" s="222">
        <f>O1266*H1266</f>
        <v>0</v>
      </c>
      <c r="Q1266" s="222">
        <v>3.8000000000000002E-4</v>
      </c>
      <c r="R1266" s="222">
        <f>Q1266*H1266</f>
        <v>6.8172000000000007E-3</v>
      </c>
      <c r="S1266" s="222">
        <v>0</v>
      </c>
      <c r="T1266" s="221">
        <f>S1266*H1266</f>
        <v>0</v>
      </c>
      <c r="AR1266" s="193" t="s">
        <v>286</v>
      </c>
      <c r="AT1266" s="193" t="s">
        <v>213</v>
      </c>
      <c r="AU1266" s="193" t="s">
        <v>42</v>
      </c>
      <c r="AY1266" s="193" t="s">
        <v>108</v>
      </c>
      <c r="BE1266" s="194">
        <f>IF(N1266="základní",J1266,0)</f>
        <v>0</v>
      </c>
      <c r="BF1266" s="194">
        <f>IF(N1266="snížená",J1266,0)</f>
        <v>0</v>
      </c>
      <c r="BG1266" s="194">
        <f>IF(N1266="zákl. přenesená",J1266,0)</f>
        <v>0</v>
      </c>
      <c r="BH1266" s="194">
        <f>IF(N1266="sníž. přenesená",J1266,0)</f>
        <v>0</v>
      </c>
      <c r="BI1266" s="194">
        <f>IF(N1266="nulová",J1266,0)</f>
        <v>0</v>
      </c>
      <c r="BJ1266" s="193" t="s">
        <v>38</v>
      </c>
      <c r="BK1266" s="194">
        <f>ROUND(I1266*H1266,2)</f>
        <v>0</v>
      </c>
      <c r="BL1266" s="193" t="s">
        <v>199</v>
      </c>
      <c r="BM1266" s="193" t="s">
        <v>1641</v>
      </c>
    </row>
    <row r="1267" spans="2:65" s="188" customFormat="1" ht="94.5" x14ac:dyDescent="0.3">
      <c r="B1267" s="189"/>
      <c r="D1267" s="236" t="s">
        <v>315</v>
      </c>
      <c r="F1267" s="256" t="s">
        <v>1642</v>
      </c>
      <c r="I1267" s="255"/>
      <c r="L1267" s="189"/>
      <c r="M1267" s="254"/>
      <c r="N1267" s="223"/>
      <c r="O1267" s="223"/>
      <c r="P1267" s="223"/>
      <c r="Q1267" s="223"/>
      <c r="R1267" s="223"/>
      <c r="S1267" s="223"/>
      <c r="T1267" s="253"/>
      <c r="AT1267" s="193" t="s">
        <v>315</v>
      </c>
      <c r="AU1267" s="193" t="s">
        <v>42</v>
      </c>
    </row>
    <row r="1268" spans="2:65" s="227" customFormat="1" x14ac:dyDescent="0.3">
      <c r="B1268" s="232"/>
      <c r="D1268" s="240" t="s">
        <v>117</v>
      </c>
      <c r="F1268" s="238" t="s">
        <v>1643</v>
      </c>
      <c r="H1268" s="237">
        <v>17.940000000000001</v>
      </c>
      <c r="I1268" s="233"/>
      <c r="L1268" s="232"/>
      <c r="M1268" s="231"/>
      <c r="N1268" s="230"/>
      <c r="O1268" s="230"/>
      <c r="P1268" s="230"/>
      <c r="Q1268" s="230"/>
      <c r="R1268" s="230"/>
      <c r="S1268" s="230"/>
      <c r="T1268" s="229"/>
      <c r="AT1268" s="228" t="s">
        <v>117</v>
      </c>
      <c r="AU1268" s="228" t="s">
        <v>42</v>
      </c>
      <c r="AV1268" s="227" t="s">
        <v>42</v>
      </c>
      <c r="AW1268" s="227" t="s">
        <v>2</v>
      </c>
      <c r="AX1268" s="227" t="s">
        <v>38</v>
      </c>
      <c r="AY1268" s="228" t="s">
        <v>108</v>
      </c>
    </row>
    <row r="1269" spans="2:65" s="188" customFormat="1" ht="22.5" customHeight="1" x14ac:dyDescent="0.3">
      <c r="B1269" s="207"/>
      <c r="C1269" s="206" t="s">
        <v>1718</v>
      </c>
      <c r="D1269" s="206" t="s">
        <v>110</v>
      </c>
      <c r="E1269" s="205" t="s">
        <v>1645</v>
      </c>
      <c r="F1269" s="200" t="s">
        <v>1646</v>
      </c>
      <c r="G1269" s="204" t="s">
        <v>135</v>
      </c>
      <c r="H1269" s="203">
        <v>86.59</v>
      </c>
      <c r="I1269" s="202"/>
      <c r="J1269" s="201">
        <f>ROUND(I1269*H1269,2)</f>
        <v>0</v>
      </c>
      <c r="K1269" s="200" t="s">
        <v>114</v>
      </c>
      <c r="L1269" s="189"/>
      <c r="M1269" s="199" t="s">
        <v>1</v>
      </c>
      <c r="N1269" s="224" t="s">
        <v>26</v>
      </c>
      <c r="O1269" s="223"/>
      <c r="P1269" s="222">
        <f>O1269*H1269</f>
        <v>0</v>
      </c>
      <c r="Q1269" s="222">
        <v>0</v>
      </c>
      <c r="R1269" s="222">
        <f>Q1269*H1269</f>
        <v>0</v>
      </c>
      <c r="S1269" s="222">
        <v>1.67E-3</v>
      </c>
      <c r="T1269" s="221">
        <f>S1269*H1269</f>
        <v>0.14460530000000002</v>
      </c>
      <c r="AR1269" s="193" t="s">
        <v>199</v>
      </c>
      <c r="AT1269" s="193" t="s">
        <v>110</v>
      </c>
      <c r="AU1269" s="193" t="s">
        <v>42</v>
      </c>
      <c r="AY1269" s="193" t="s">
        <v>108</v>
      </c>
      <c r="BE1269" s="194">
        <f>IF(N1269="základní",J1269,0)</f>
        <v>0</v>
      </c>
      <c r="BF1269" s="194">
        <f>IF(N1269="snížená",J1269,0)</f>
        <v>0</v>
      </c>
      <c r="BG1269" s="194">
        <f>IF(N1269="zákl. přenesená",J1269,0)</f>
        <v>0</v>
      </c>
      <c r="BH1269" s="194">
        <f>IF(N1269="sníž. přenesená",J1269,0)</f>
        <v>0</v>
      </c>
      <c r="BI1269" s="194">
        <f>IF(N1269="nulová",J1269,0)</f>
        <v>0</v>
      </c>
      <c r="BJ1269" s="193" t="s">
        <v>38</v>
      </c>
      <c r="BK1269" s="194">
        <f>ROUND(I1269*H1269,2)</f>
        <v>0</v>
      </c>
      <c r="BL1269" s="193" t="s">
        <v>199</v>
      </c>
      <c r="BM1269" s="193" t="s">
        <v>1647</v>
      </c>
    </row>
    <row r="1270" spans="2:65" s="257" customFormat="1" x14ac:dyDescent="0.3">
      <c r="B1270" s="262"/>
      <c r="D1270" s="236" t="s">
        <v>117</v>
      </c>
      <c r="E1270" s="258" t="s">
        <v>1</v>
      </c>
      <c r="F1270" s="264" t="s">
        <v>823</v>
      </c>
      <c r="H1270" s="258" t="s">
        <v>1</v>
      </c>
      <c r="I1270" s="263"/>
      <c r="L1270" s="262"/>
      <c r="M1270" s="261"/>
      <c r="N1270" s="260"/>
      <c r="O1270" s="260"/>
      <c r="P1270" s="260"/>
      <c r="Q1270" s="260"/>
      <c r="R1270" s="260"/>
      <c r="S1270" s="260"/>
      <c r="T1270" s="259"/>
      <c r="AT1270" s="258" t="s">
        <v>117</v>
      </c>
      <c r="AU1270" s="258" t="s">
        <v>42</v>
      </c>
      <c r="AV1270" s="257" t="s">
        <v>38</v>
      </c>
      <c r="AW1270" s="257" t="s">
        <v>19</v>
      </c>
      <c r="AX1270" s="257" t="s">
        <v>37</v>
      </c>
      <c r="AY1270" s="258" t="s">
        <v>108</v>
      </c>
    </row>
    <row r="1271" spans="2:65" s="257" customFormat="1" x14ac:dyDescent="0.3">
      <c r="B1271" s="262"/>
      <c r="D1271" s="236" t="s">
        <v>117</v>
      </c>
      <c r="E1271" s="258" t="s">
        <v>1</v>
      </c>
      <c r="F1271" s="264" t="s">
        <v>372</v>
      </c>
      <c r="H1271" s="258" t="s">
        <v>1</v>
      </c>
      <c r="I1271" s="263"/>
      <c r="L1271" s="262"/>
      <c r="M1271" s="261"/>
      <c r="N1271" s="260"/>
      <c r="O1271" s="260"/>
      <c r="P1271" s="260"/>
      <c r="Q1271" s="260"/>
      <c r="R1271" s="260"/>
      <c r="S1271" s="260"/>
      <c r="T1271" s="259"/>
      <c r="AT1271" s="258" t="s">
        <v>117</v>
      </c>
      <c r="AU1271" s="258" t="s">
        <v>42</v>
      </c>
      <c r="AV1271" s="257" t="s">
        <v>38</v>
      </c>
      <c r="AW1271" s="257" t="s">
        <v>19</v>
      </c>
      <c r="AX1271" s="257" t="s">
        <v>37</v>
      </c>
      <c r="AY1271" s="258" t="s">
        <v>108</v>
      </c>
    </row>
    <row r="1272" spans="2:65" s="227" customFormat="1" x14ac:dyDescent="0.3">
      <c r="B1272" s="232"/>
      <c r="D1272" s="236" t="s">
        <v>117</v>
      </c>
      <c r="E1272" s="228" t="s">
        <v>1</v>
      </c>
      <c r="F1272" s="235" t="s">
        <v>1648</v>
      </c>
      <c r="H1272" s="234">
        <v>1.31</v>
      </c>
      <c r="I1272" s="233"/>
      <c r="L1272" s="232"/>
      <c r="M1272" s="231"/>
      <c r="N1272" s="230"/>
      <c r="O1272" s="230"/>
      <c r="P1272" s="230"/>
      <c r="Q1272" s="230"/>
      <c r="R1272" s="230"/>
      <c r="S1272" s="230"/>
      <c r="T1272" s="229"/>
      <c r="AT1272" s="228" t="s">
        <v>117</v>
      </c>
      <c r="AU1272" s="228" t="s">
        <v>42</v>
      </c>
      <c r="AV1272" s="227" t="s">
        <v>42</v>
      </c>
      <c r="AW1272" s="227" t="s">
        <v>19</v>
      </c>
      <c r="AX1272" s="227" t="s">
        <v>37</v>
      </c>
      <c r="AY1272" s="228" t="s">
        <v>108</v>
      </c>
    </row>
    <row r="1273" spans="2:65" s="227" customFormat="1" x14ac:dyDescent="0.3">
      <c r="B1273" s="232"/>
      <c r="D1273" s="236" t="s">
        <v>117</v>
      </c>
      <c r="E1273" s="228" t="s">
        <v>1</v>
      </c>
      <c r="F1273" s="235" t="s">
        <v>1649</v>
      </c>
      <c r="H1273" s="234">
        <v>2.6</v>
      </c>
      <c r="I1273" s="233"/>
      <c r="L1273" s="232"/>
      <c r="M1273" s="231"/>
      <c r="N1273" s="230"/>
      <c r="O1273" s="230"/>
      <c r="P1273" s="230"/>
      <c r="Q1273" s="230"/>
      <c r="R1273" s="230"/>
      <c r="S1273" s="230"/>
      <c r="T1273" s="229"/>
      <c r="AT1273" s="228" t="s">
        <v>117</v>
      </c>
      <c r="AU1273" s="228" t="s">
        <v>42</v>
      </c>
      <c r="AV1273" s="227" t="s">
        <v>42</v>
      </c>
      <c r="AW1273" s="227" t="s">
        <v>19</v>
      </c>
      <c r="AX1273" s="227" t="s">
        <v>37</v>
      </c>
      <c r="AY1273" s="228" t="s">
        <v>108</v>
      </c>
    </row>
    <row r="1274" spans="2:65" s="227" customFormat="1" x14ac:dyDescent="0.3">
      <c r="B1274" s="232"/>
      <c r="D1274" s="236" t="s">
        <v>117</v>
      </c>
      <c r="E1274" s="228" t="s">
        <v>1</v>
      </c>
      <c r="F1274" s="235" t="s">
        <v>1650</v>
      </c>
      <c r="H1274" s="234">
        <v>5.24</v>
      </c>
      <c r="I1274" s="233"/>
      <c r="L1274" s="232"/>
      <c r="M1274" s="231"/>
      <c r="N1274" s="230"/>
      <c r="O1274" s="230"/>
      <c r="P1274" s="230"/>
      <c r="Q1274" s="230"/>
      <c r="R1274" s="230"/>
      <c r="S1274" s="230"/>
      <c r="T1274" s="229"/>
      <c r="AT1274" s="228" t="s">
        <v>117</v>
      </c>
      <c r="AU1274" s="228" t="s">
        <v>42</v>
      </c>
      <c r="AV1274" s="227" t="s">
        <v>42</v>
      </c>
      <c r="AW1274" s="227" t="s">
        <v>19</v>
      </c>
      <c r="AX1274" s="227" t="s">
        <v>37</v>
      </c>
      <c r="AY1274" s="228" t="s">
        <v>108</v>
      </c>
    </row>
    <row r="1275" spans="2:65" s="227" customFormat="1" x14ac:dyDescent="0.3">
      <c r="B1275" s="232"/>
      <c r="D1275" s="236" t="s">
        <v>117</v>
      </c>
      <c r="E1275" s="228" t="s">
        <v>1</v>
      </c>
      <c r="F1275" s="235" t="s">
        <v>1651</v>
      </c>
      <c r="H1275" s="234">
        <v>1.32</v>
      </c>
      <c r="I1275" s="233"/>
      <c r="L1275" s="232"/>
      <c r="M1275" s="231"/>
      <c r="N1275" s="230"/>
      <c r="O1275" s="230"/>
      <c r="P1275" s="230"/>
      <c r="Q1275" s="230"/>
      <c r="R1275" s="230"/>
      <c r="S1275" s="230"/>
      <c r="T1275" s="229"/>
      <c r="AT1275" s="228" t="s">
        <v>117</v>
      </c>
      <c r="AU1275" s="228" t="s">
        <v>42</v>
      </c>
      <c r="AV1275" s="227" t="s">
        <v>42</v>
      </c>
      <c r="AW1275" s="227" t="s">
        <v>19</v>
      </c>
      <c r="AX1275" s="227" t="s">
        <v>37</v>
      </c>
      <c r="AY1275" s="228" t="s">
        <v>108</v>
      </c>
    </row>
    <row r="1276" spans="2:65" s="227" customFormat="1" x14ac:dyDescent="0.3">
      <c r="B1276" s="232"/>
      <c r="D1276" s="236" t="s">
        <v>117</v>
      </c>
      <c r="E1276" s="228" t="s">
        <v>1</v>
      </c>
      <c r="F1276" s="235" t="s">
        <v>1652</v>
      </c>
      <c r="H1276" s="234">
        <v>2.64</v>
      </c>
      <c r="I1276" s="233"/>
      <c r="L1276" s="232"/>
      <c r="M1276" s="231"/>
      <c r="N1276" s="230"/>
      <c r="O1276" s="230"/>
      <c r="P1276" s="230"/>
      <c r="Q1276" s="230"/>
      <c r="R1276" s="230"/>
      <c r="S1276" s="230"/>
      <c r="T1276" s="229"/>
      <c r="AT1276" s="228" t="s">
        <v>117</v>
      </c>
      <c r="AU1276" s="228" t="s">
        <v>42</v>
      </c>
      <c r="AV1276" s="227" t="s">
        <v>42</v>
      </c>
      <c r="AW1276" s="227" t="s">
        <v>19</v>
      </c>
      <c r="AX1276" s="227" t="s">
        <v>37</v>
      </c>
      <c r="AY1276" s="228" t="s">
        <v>108</v>
      </c>
    </row>
    <row r="1277" spans="2:65" s="227" customFormat="1" x14ac:dyDescent="0.3">
      <c r="B1277" s="232"/>
      <c r="D1277" s="236" t="s">
        <v>117</v>
      </c>
      <c r="E1277" s="228" t="s">
        <v>1</v>
      </c>
      <c r="F1277" s="235" t="s">
        <v>1653</v>
      </c>
      <c r="H1277" s="234">
        <v>1.28</v>
      </c>
      <c r="I1277" s="233"/>
      <c r="L1277" s="232"/>
      <c r="M1277" s="231"/>
      <c r="N1277" s="230"/>
      <c r="O1277" s="230"/>
      <c r="P1277" s="230"/>
      <c r="Q1277" s="230"/>
      <c r="R1277" s="230"/>
      <c r="S1277" s="230"/>
      <c r="T1277" s="229"/>
      <c r="AT1277" s="228" t="s">
        <v>117</v>
      </c>
      <c r="AU1277" s="228" t="s">
        <v>42</v>
      </c>
      <c r="AV1277" s="227" t="s">
        <v>42</v>
      </c>
      <c r="AW1277" s="227" t="s">
        <v>19</v>
      </c>
      <c r="AX1277" s="227" t="s">
        <v>37</v>
      </c>
      <c r="AY1277" s="228" t="s">
        <v>108</v>
      </c>
    </row>
    <row r="1278" spans="2:65" s="227" customFormat="1" x14ac:dyDescent="0.3">
      <c r="B1278" s="232"/>
      <c r="D1278" s="236" t="s">
        <v>117</v>
      </c>
      <c r="E1278" s="228" t="s">
        <v>1</v>
      </c>
      <c r="F1278" s="235" t="s">
        <v>1654</v>
      </c>
      <c r="H1278" s="234">
        <v>2.56</v>
      </c>
      <c r="I1278" s="233"/>
      <c r="L1278" s="232"/>
      <c r="M1278" s="231"/>
      <c r="N1278" s="230"/>
      <c r="O1278" s="230"/>
      <c r="P1278" s="230"/>
      <c r="Q1278" s="230"/>
      <c r="R1278" s="230"/>
      <c r="S1278" s="230"/>
      <c r="T1278" s="229"/>
      <c r="AT1278" s="228" t="s">
        <v>117</v>
      </c>
      <c r="AU1278" s="228" t="s">
        <v>42</v>
      </c>
      <c r="AV1278" s="227" t="s">
        <v>42</v>
      </c>
      <c r="AW1278" s="227" t="s">
        <v>19</v>
      </c>
      <c r="AX1278" s="227" t="s">
        <v>37</v>
      </c>
      <c r="AY1278" s="228" t="s">
        <v>108</v>
      </c>
    </row>
    <row r="1279" spans="2:65" s="227" customFormat="1" x14ac:dyDescent="0.3">
      <c r="B1279" s="232"/>
      <c r="D1279" s="236" t="s">
        <v>117</v>
      </c>
      <c r="E1279" s="228" t="s">
        <v>1</v>
      </c>
      <c r="F1279" s="235" t="s">
        <v>1655</v>
      </c>
      <c r="H1279" s="234">
        <v>1.1599999999999999</v>
      </c>
      <c r="I1279" s="233"/>
      <c r="L1279" s="232"/>
      <c r="M1279" s="231"/>
      <c r="N1279" s="230"/>
      <c r="O1279" s="230"/>
      <c r="P1279" s="230"/>
      <c r="Q1279" s="230"/>
      <c r="R1279" s="230"/>
      <c r="S1279" s="230"/>
      <c r="T1279" s="229"/>
      <c r="AT1279" s="228" t="s">
        <v>117</v>
      </c>
      <c r="AU1279" s="228" t="s">
        <v>42</v>
      </c>
      <c r="AV1279" s="227" t="s">
        <v>42</v>
      </c>
      <c r="AW1279" s="227" t="s">
        <v>19</v>
      </c>
      <c r="AX1279" s="227" t="s">
        <v>37</v>
      </c>
      <c r="AY1279" s="228" t="s">
        <v>108</v>
      </c>
    </row>
    <row r="1280" spans="2:65" s="227" customFormat="1" x14ac:dyDescent="0.3">
      <c r="B1280" s="232"/>
      <c r="D1280" s="236" t="s">
        <v>117</v>
      </c>
      <c r="E1280" s="228" t="s">
        <v>1</v>
      </c>
      <c r="F1280" s="235" t="s">
        <v>1651</v>
      </c>
      <c r="H1280" s="234">
        <v>1.32</v>
      </c>
      <c r="I1280" s="233"/>
      <c r="L1280" s="232"/>
      <c r="M1280" s="231"/>
      <c r="N1280" s="230"/>
      <c r="O1280" s="230"/>
      <c r="P1280" s="230"/>
      <c r="Q1280" s="230"/>
      <c r="R1280" s="230"/>
      <c r="S1280" s="230"/>
      <c r="T1280" s="229"/>
      <c r="AT1280" s="228" t="s">
        <v>117</v>
      </c>
      <c r="AU1280" s="228" t="s">
        <v>42</v>
      </c>
      <c r="AV1280" s="227" t="s">
        <v>42</v>
      </c>
      <c r="AW1280" s="227" t="s">
        <v>19</v>
      </c>
      <c r="AX1280" s="227" t="s">
        <v>37</v>
      </c>
      <c r="AY1280" s="228" t="s">
        <v>108</v>
      </c>
    </row>
    <row r="1281" spans="2:51" s="227" customFormat="1" x14ac:dyDescent="0.3">
      <c r="B1281" s="232"/>
      <c r="D1281" s="236" t="s">
        <v>117</v>
      </c>
      <c r="E1281" s="228" t="s">
        <v>1</v>
      </c>
      <c r="F1281" s="235" t="s">
        <v>1656</v>
      </c>
      <c r="H1281" s="234">
        <v>1.34</v>
      </c>
      <c r="I1281" s="233"/>
      <c r="L1281" s="232"/>
      <c r="M1281" s="231"/>
      <c r="N1281" s="230"/>
      <c r="O1281" s="230"/>
      <c r="P1281" s="230"/>
      <c r="Q1281" s="230"/>
      <c r="R1281" s="230"/>
      <c r="S1281" s="230"/>
      <c r="T1281" s="229"/>
      <c r="AT1281" s="228" t="s">
        <v>117</v>
      </c>
      <c r="AU1281" s="228" t="s">
        <v>42</v>
      </c>
      <c r="AV1281" s="227" t="s">
        <v>42</v>
      </c>
      <c r="AW1281" s="227" t="s">
        <v>19</v>
      </c>
      <c r="AX1281" s="227" t="s">
        <v>37</v>
      </c>
      <c r="AY1281" s="228" t="s">
        <v>108</v>
      </c>
    </row>
    <row r="1282" spans="2:51" s="227" customFormat="1" x14ac:dyDescent="0.3">
      <c r="B1282" s="232"/>
      <c r="D1282" s="236" t="s">
        <v>117</v>
      </c>
      <c r="E1282" s="228" t="s">
        <v>1</v>
      </c>
      <c r="F1282" s="235" t="s">
        <v>1648</v>
      </c>
      <c r="H1282" s="234">
        <v>1.31</v>
      </c>
      <c r="I1282" s="233"/>
      <c r="L1282" s="232"/>
      <c r="M1282" s="231"/>
      <c r="N1282" s="230"/>
      <c r="O1282" s="230"/>
      <c r="P1282" s="230"/>
      <c r="Q1282" s="230"/>
      <c r="R1282" s="230"/>
      <c r="S1282" s="230"/>
      <c r="T1282" s="229"/>
      <c r="AT1282" s="228" t="s">
        <v>117</v>
      </c>
      <c r="AU1282" s="228" t="s">
        <v>42</v>
      </c>
      <c r="AV1282" s="227" t="s">
        <v>42</v>
      </c>
      <c r="AW1282" s="227" t="s">
        <v>19</v>
      </c>
      <c r="AX1282" s="227" t="s">
        <v>37</v>
      </c>
      <c r="AY1282" s="228" t="s">
        <v>108</v>
      </c>
    </row>
    <row r="1283" spans="2:51" s="227" customFormat="1" x14ac:dyDescent="0.3">
      <c r="B1283" s="232"/>
      <c r="D1283" s="236" t="s">
        <v>117</v>
      </c>
      <c r="E1283" s="228" t="s">
        <v>1</v>
      </c>
      <c r="F1283" s="235" t="s">
        <v>1651</v>
      </c>
      <c r="H1283" s="234">
        <v>1.32</v>
      </c>
      <c r="I1283" s="233"/>
      <c r="L1283" s="232"/>
      <c r="M1283" s="231"/>
      <c r="N1283" s="230"/>
      <c r="O1283" s="230"/>
      <c r="P1283" s="230"/>
      <c r="Q1283" s="230"/>
      <c r="R1283" s="230"/>
      <c r="S1283" s="230"/>
      <c r="T1283" s="229"/>
      <c r="AT1283" s="228" t="s">
        <v>117</v>
      </c>
      <c r="AU1283" s="228" t="s">
        <v>42</v>
      </c>
      <c r="AV1283" s="227" t="s">
        <v>42</v>
      </c>
      <c r="AW1283" s="227" t="s">
        <v>19</v>
      </c>
      <c r="AX1283" s="227" t="s">
        <v>37</v>
      </c>
      <c r="AY1283" s="228" t="s">
        <v>108</v>
      </c>
    </row>
    <row r="1284" spans="2:51" s="227" customFormat="1" x14ac:dyDescent="0.3">
      <c r="B1284" s="232"/>
      <c r="D1284" s="236" t="s">
        <v>117</v>
      </c>
      <c r="E1284" s="228" t="s">
        <v>1</v>
      </c>
      <c r="F1284" s="235" t="s">
        <v>1657</v>
      </c>
      <c r="H1284" s="234">
        <v>16.559999999999999</v>
      </c>
      <c r="I1284" s="233"/>
      <c r="L1284" s="232"/>
      <c r="M1284" s="231"/>
      <c r="N1284" s="230"/>
      <c r="O1284" s="230"/>
      <c r="P1284" s="230"/>
      <c r="Q1284" s="230"/>
      <c r="R1284" s="230"/>
      <c r="S1284" s="230"/>
      <c r="T1284" s="229"/>
      <c r="AT1284" s="228" t="s">
        <v>117</v>
      </c>
      <c r="AU1284" s="228" t="s">
        <v>42</v>
      </c>
      <c r="AV1284" s="227" t="s">
        <v>42</v>
      </c>
      <c r="AW1284" s="227" t="s">
        <v>19</v>
      </c>
      <c r="AX1284" s="227" t="s">
        <v>37</v>
      </c>
      <c r="AY1284" s="228" t="s">
        <v>108</v>
      </c>
    </row>
    <row r="1285" spans="2:51" s="227" customFormat="1" x14ac:dyDescent="0.3">
      <c r="B1285" s="232"/>
      <c r="D1285" s="236" t="s">
        <v>117</v>
      </c>
      <c r="E1285" s="228" t="s">
        <v>1</v>
      </c>
      <c r="F1285" s="235" t="s">
        <v>1658</v>
      </c>
      <c r="H1285" s="234">
        <v>0.55000000000000004</v>
      </c>
      <c r="I1285" s="233"/>
      <c r="L1285" s="232"/>
      <c r="M1285" s="231"/>
      <c r="N1285" s="230"/>
      <c r="O1285" s="230"/>
      <c r="P1285" s="230"/>
      <c r="Q1285" s="230"/>
      <c r="R1285" s="230"/>
      <c r="S1285" s="230"/>
      <c r="T1285" s="229"/>
      <c r="AT1285" s="228" t="s">
        <v>117</v>
      </c>
      <c r="AU1285" s="228" t="s">
        <v>42</v>
      </c>
      <c r="AV1285" s="227" t="s">
        <v>42</v>
      </c>
      <c r="AW1285" s="227" t="s">
        <v>19</v>
      </c>
      <c r="AX1285" s="227" t="s">
        <v>37</v>
      </c>
      <c r="AY1285" s="228" t="s">
        <v>108</v>
      </c>
    </row>
    <row r="1286" spans="2:51" s="257" customFormat="1" x14ac:dyDescent="0.3">
      <c r="B1286" s="262"/>
      <c r="D1286" s="236" t="s">
        <v>117</v>
      </c>
      <c r="E1286" s="258" t="s">
        <v>1</v>
      </c>
      <c r="F1286" s="264" t="s">
        <v>388</v>
      </c>
      <c r="H1286" s="258" t="s">
        <v>1</v>
      </c>
      <c r="I1286" s="263"/>
      <c r="L1286" s="262"/>
      <c r="M1286" s="261"/>
      <c r="N1286" s="260"/>
      <c r="O1286" s="260"/>
      <c r="P1286" s="260"/>
      <c r="Q1286" s="260"/>
      <c r="R1286" s="260"/>
      <c r="S1286" s="260"/>
      <c r="T1286" s="259"/>
      <c r="AT1286" s="258" t="s">
        <v>117</v>
      </c>
      <c r="AU1286" s="258" t="s">
        <v>42</v>
      </c>
      <c r="AV1286" s="257" t="s">
        <v>38</v>
      </c>
      <c r="AW1286" s="257" t="s">
        <v>19</v>
      </c>
      <c r="AX1286" s="257" t="s">
        <v>37</v>
      </c>
      <c r="AY1286" s="258" t="s">
        <v>108</v>
      </c>
    </row>
    <row r="1287" spans="2:51" s="227" customFormat="1" x14ac:dyDescent="0.3">
      <c r="B1287" s="232"/>
      <c r="D1287" s="236" t="s">
        <v>117</v>
      </c>
      <c r="E1287" s="228" t="s">
        <v>1</v>
      </c>
      <c r="F1287" s="235" t="s">
        <v>1650</v>
      </c>
      <c r="H1287" s="234">
        <v>5.24</v>
      </c>
      <c r="I1287" s="233"/>
      <c r="L1287" s="232"/>
      <c r="M1287" s="231"/>
      <c r="N1287" s="230"/>
      <c r="O1287" s="230"/>
      <c r="P1287" s="230"/>
      <c r="Q1287" s="230"/>
      <c r="R1287" s="230"/>
      <c r="S1287" s="230"/>
      <c r="T1287" s="229"/>
      <c r="AT1287" s="228" t="s">
        <v>117</v>
      </c>
      <c r="AU1287" s="228" t="s">
        <v>42</v>
      </c>
      <c r="AV1287" s="227" t="s">
        <v>42</v>
      </c>
      <c r="AW1287" s="227" t="s">
        <v>19</v>
      </c>
      <c r="AX1287" s="227" t="s">
        <v>37</v>
      </c>
      <c r="AY1287" s="228" t="s">
        <v>108</v>
      </c>
    </row>
    <row r="1288" spans="2:51" s="227" customFormat="1" x14ac:dyDescent="0.3">
      <c r="B1288" s="232"/>
      <c r="D1288" s="236" t="s">
        <v>117</v>
      </c>
      <c r="E1288" s="228" t="s">
        <v>1</v>
      </c>
      <c r="F1288" s="235" t="s">
        <v>1659</v>
      </c>
      <c r="H1288" s="234">
        <v>10.48</v>
      </c>
      <c r="I1288" s="233"/>
      <c r="L1288" s="232"/>
      <c r="M1288" s="231"/>
      <c r="N1288" s="230"/>
      <c r="O1288" s="230"/>
      <c r="P1288" s="230"/>
      <c r="Q1288" s="230"/>
      <c r="R1288" s="230"/>
      <c r="S1288" s="230"/>
      <c r="T1288" s="229"/>
      <c r="AT1288" s="228" t="s">
        <v>117</v>
      </c>
      <c r="AU1288" s="228" t="s">
        <v>42</v>
      </c>
      <c r="AV1288" s="227" t="s">
        <v>42</v>
      </c>
      <c r="AW1288" s="227" t="s">
        <v>19</v>
      </c>
      <c r="AX1288" s="227" t="s">
        <v>37</v>
      </c>
      <c r="AY1288" s="228" t="s">
        <v>108</v>
      </c>
    </row>
    <row r="1289" spans="2:51" s="227" customFormat="1" x14ac:dyDescent="0.3">
      <c r="B1289" s="232"/>
      <c r="D1289" s="236" t="s">
        <v>117</v>
      </c>
      <c r="E1289" s="228" t="s">
        <v>1</v>
      </c>
      <c r="F1289" s="235" t="s">
        <v>1660</v>
      </c>
      <c r="H1289" s="234">
        <v>1.3</v>
      </c>
      <c r="I1289" s="233"/>
      <c r="L1289" s="232"/>
      <c r="M1289" s="231"/>
      <c r="N1289" s="230"/>
      <c r="O1289" s="230"/>
      <c r="P1289" s="230"/>
      <c r="Q1289" s="230"/>
      <c r="R1289" s="230"/>
      <c r="S1289" s="230"/>
      <c r="T1289" s="229"/>
      <c r="AT1289" s="228" t="s">
        <v>117</v>
      </c>
      <c r="AU1289" s="228" t="s">
        <v>42</v>
      </c>
      <c r="AV1289" s="227" t="s">
        <v>42</v>
      </c>
      <c r="AW1289" s="227" t="s">
        <v>19</v>
      </c>
      <c r="AX1289" s="227" t="s">
        <v>37</v>
      </c>
      <c r="AY1289" s="228" t="s">
        <v>108</v>
      </c>
    </row>
    <row r="1290" spans="2:51" s="227" customFormat="1" x14ac:dyDescent="0.3">
      <c r="B1290" s="232"/>
      <c r="D1290" s="236" t="s">
        <v>117</v>
      </c>
      <c r="E1290" s="228" t="s">
        <v>1</v>
      </c>
      <c r="F1290" s="235" t="s">
        <v>1648</v>
      </c>
      <c r="H1290" s="234">
        <v>1.31</v>
      </c>
      <c r="I1290" s="233"/>
      <c r="L1290" s="232"/>
      <c r="M1290" s="231"/>
      <c r="N1290" s="230"/>
      <c r="O1290" s="230"/>
      <c r="P1290" s="230"/>
      <c r="Q1290" s="230"/>
      <c r="R1290" s="230"/>
      <c r="S1290" s="230"/>
      <c r="T1290" s="229"/>
      <c r="AT1290" s="228" t="s">
        <v>117</v>
      </c>
      <c r="AU1290" s="228" t="s">
        <v>42</v>
      </c>
      <c r="AV1290" s="227" t="s">
        <v>42</v>
      </c>
      <c r="AW1290" s="227" t="s">
        <v>19</v>
      </c>
      <c r="AX1290" s="227" t="s">
        <v>37</v>
      </c>
      <c r="AY1290" s="228" t="s">
        <v>108</v>
      </c>
    </row>
    <row r="1291" spans="2:51" s="227" customFormat="1" x14ac:dyDescent="0.3">
      <c r="B1291" s="232"/>
      <c r="D1291" s="236" t="s">
        <v>117</v>
      </c>
      <c r="E1291" s="228" t="s">
        <v>1</v>
      </c>
      <c r="F1291" s="235" t="s">
        <v>1661</v>
      </c>
      <c r="H1291" s="234">
        <v>2.62</v>
      </c>
      <c r="I1291" s="233"/>
      <c r="L1291" s="232"/>
      <c r="M1291" s="231"/>
      <c r="N1291" s="230"/>
      <c r="O1291" s="230"/>
      <c r="P1291" s="230"/>
      <c r="Q1291" s="230"/>
      <c r="R1291" s="230"/>
      <c r="S1291" s="230"/>
      <c r="T1291" s="229"/>
      <c r="AT1291" s="228" t="s">
        <v>117</v>
      </c>
      <c r="AU1291" s="228" t="s">
        <v>42</v>
      </c>
      <c r="AV1291" s="227" t="s">
        <v>42</v>
      </c>
      <c r="AW1291" s="227" t="s">
        <v>19</v>
      </c>
      <c r="AX1291" s="227" t="s">
        <v>37</v>
      </c>
      <c r="AY1291" s="228" t="s">
        <v>108</v>
      </c>
    </row>
    <row r="1292" spans="2:51" s="227" customFormat="1" x14ac:dyDescent="0.3">
      <c r="B1292" s="232"/>
      <c r="D1292" s="236" t="s">
        <v>117</v>
      </c>
      <c r="E1292" s="228" t="s">
        <v>1</v>
      </c>
      <c r="F1292" s="235" t="s">
        <v>1651</v>
      </c>
      <c r="H1292" s="234">
        <v>1.32</v>
      </c>
      <c r="I1292" s="233"/>
      <c r="L1292" s="232"/>
      <c r="M1292" s="231"/>
      <c r="N1292" s="230"/>
      <c r="O1292" s="230"/>
      <c r="P1292" s="230"/>
      <c r="Q1292" s="230"/>
      <c r="R1292" s="230"/>
      <c r="S1292" s="230"/>
      <c r="T1292" s="229"/>
      <c r="AT1292" s="228" t="s">
        <v>117</v>
      </c>
      <c r="AU1292" s="228" t="s">
        <v>42</v>
      </c>
      <c r="AV1292" s="227" t="s">
        <v>42</v>
      </c>
      <c r="AW1292" s="227" t="s">
        <v>19</v>
      </c>
      <c r="AX1292" s="227" t="s">
        <v>37</v>
      </c>
      <c r="AY1292" s="228" t="s">
        <v>108</v>
      </c>
    </row>
    <row r="1293" spans="2:51" s="227" customFormat="1" x14ac:dyDescent="0.3">
      <c r="B1293" s="232"/>
      <c r="D1293" s="236" t="s">
        <v>117</v>
      </c>
      <c r="E1293" s="228" t="s">
        <v>1</v>
      </c>
      <c r="F1293" s="235" t="s">
        <v>1660</v>
      </c>
      <c r="H1293" s="234">
        <v>1.3</v>
      </c>
      <c r="I1293" s="233"/>
      <c r="L1293" s="232"/>
      <c r="M1293" s="231"/>
      <c r="N1293" s="230"/>
      <c r="O1293" s="230"/>
      <c r="P1293" s="230"/>
      <c r="Q1293" s="230"/>
      <c r="R1293" s="230"/>
      <c r="S1293" s="230"/>
      <c r="T1293" s="229"/>
      <c r="AT1293" s="228" t="s">
        <v>117</v>
      </c>
      <c r="AU1293" s="228" t="s">
        <v>42</v>
      </c>
      <c r="AV1293" s="227" t="s">
        <v>42</v>
      </c>
      <c r="AW1293" s="227" t="s">
        <v>19</v>
      </c>
      <c r="AX1293" s="227" t="s">
        <v>37</v>
      </c>
      <c r="AY1293" s="228" t="s">
        <v>108</v>
      </c>
    </row>
    <row r="1294" spans="2:51" s="227" customFormat="1" x14ac:dyDescent="0.3">
      <c r="B1294" s="232"/>
      <c r="D1294" s="236" t="s">
        <v>117</v>
      </c>
      <c r="E1294" s="228" t="s">
        <v>1</v>
      </c>
      <c r="F1294" s="235" t="s">
        <v>1662</v>
      </c>
      <c r="H1294" s="234">
        <v>0.69</v>
      </c>
      <c r="I1294" s="233"/>
      <c r="L1294" s="232"/>
      <c r="M1294" s="231"/>
      <c r="N1294" s="230"/>
      <c r="O1294" s="230"/>
      <c r="P1294" s="230"/>
      <c r="Q1294" s="230"/>
      <c r="R1294" s="230"/>
      <c r="S1294" s="230"/>
      <c r="T1294" s="229"/>
      <c r="AT1294" s="228" t="s">
        <v>117</v>
      </c>
      <c r="AU1294" s="228" t="s">
        <v>42</v>
      </c>
      <c r="AV1294" s="227" t="s">
        <v>42</v>
      </c>
      <c r="AW1294" s="227" t="s">
        <v>19</v>
      </c>
      <c r="AX1294" s="227" t="s">
        <v>37</v>
      </c>
      <c r="AY1294" s="228" t="s">
        <v>108</v>
      </c>
    </row>
    <row r="1295" spans="2:51" s="227" customFormat="1" x14ac:dyDescent="0.3">
      <c r="B1295" s="232"/>
      <c r="D1295" s="236" t="s">
        <v>117</v>
      </c>
      <c r="E1295" s="228" t="s">
        <v>1</v>
      </c>
      <c r="F1295" s="235" t="s">
        <v>1657</v>
      </c>
      <c r="H1295" s="234">
        <v>16.559999999999999</v>
      </c>
      <c r="I1295" s="233"/>
      <c r="L1295" s="232"/>
      <c r="M1295" s="231"/>
      <c r="N1295" s="230"/>
      <c r="O1295" s="230"/>
      <c r="P1295" s="230"/>
      <c r="Q1295" s="230"/>
      <c r="R1295" s="230"/>
      <c r="S1295" s="230"/>
      <c r="T1295" s="229"/>
      <c r="AT1295" s="228" t="s">
        <v>117</v>
      </c>
      <c r="AU1295" s="228" t="s">
        <v>42</v>
      </c>
      <c r="AV1295" s="227" t="s">
        <v>42</v>
      </c>
      <c r="AW1295" s="227" t="s">
        <v>19</v>
      </c>
      <c r="AX1295" s="227" t="s">
        <v>37</v>
      </c>
      <c r="AY1295" s="228" t="s">
        <v>108</v>
      </c>
    </row>
    <row r="1296" spans="2:51" s="227" customFormat="1" x14ac:dyDescent="0.3">
      <c r="B1296" s="232"/>
      <c r="D1296" s="236" t="s">
        <v>117</v>
      </c>
      <c r="E1296" s="228" t="s">
        <v>1</v>
      </c>
      <c r="F1296" s="235" t="s">
        <v>1652</v>
      </c>
      <c r="H1296" s="234">
        <v>2.64</v>
      </c>
      <c r="I1296" s="233"/>
      <c r="L1296" s="232"/>
      <c r="M1296" s="231"/>
      <c r="N1296" s="230"/>
      <c r="O1296" s="230"/>
      <c r="P1296" s="230"/>
      <c r="Q1296" s="230"/>
      <c r="R1296" s="230"/>
      <c r="S1296" s="230"/>
      <c r="T1296" s="229"/>
      <c r="AT1296" s="228" t="s">
        <v>117</v>
      </c>
      <c r="AU1296" s="228" t="s">
        <v>42</v>
      </c>
      <c r="AV1296" s="227" t="s">
        <v>42</v>
      </c>
      <c r="AW1296" s="227" t="s">
        <v>19</v>
      </c>
      <c r="AX1296" s="227" t="s">
        <v>37</v>
      </c>
      <c r="AY1296" s="228" t="s">
        <v>108</v>
      </c>
    </row>
    <row r="1297" spans="2:65" s="227" customFormat="1" x14ac:dyDescent="0.3">
      <c r="B1297" s="232"/>
      <c r="D1297" s="240" t="s">
        <v>117</v>
      </c>
      <c r="E1297" s="239" t="s">
        <v>1</v>
      </c>
      <c r="F1297" s="238" t="s">
        <v>1661</v>
      </c>
      <c r="H1297" s="237">
        <v>2.62</v>
      </c>
      <c r="I1297" s="233"/>
      <c r="L1297" s="232"/>
      <c r="M1297" s="231"/>
      <c r="N1297" s="230"/>
      <c r="O1297" s="230"/>
      <c r="P1297" s="230"/>
      <c r="Q1297" s="230"/>
      <c r="R1297" s="230"/>
      <c r="S1297" s="230"/>
      <c r="T1297" s="229"/>
      <c r="AT1297" s="228" t="s">
        <v>117</v>
      </c>
      <c r="AU1297" s="228" t="s">
        <v>42</v>
      </c>
      <c r="AV1297" s="227" t="s">
        <v>42</v>
      </c>
      <c r="AW1297" s="227" t="s">
        <v>19</v>
      </c>
      <c r="AX1297" s="227" t="s">
        <v>37</v>
      </c>
      <c r="AY1297" s="228" t="s">
        <v>108</v>
      </c>
    </row>
    <row r="1298" spans="2:65" s="188" customFormat="1" ht="22.5" customHeight="1" x14ac:dyDescent="0.3">
      <c r="B1298" s="207"/>
      <c r="C1298" s="206" t="s">
        <v>1722</v>
      </c>
      <c r="D1298" s="206" t="s">
        <v>110</v>
      </c>
      <c r="E1298" s="205" t="s">
        <v>1664</v>
      </c>
      <c r="F1298" s="200" t="s">
        <v>1665</v>
      </c>
      <c r="G1298" s="204" t="s">
        <v>135</v>
      </c>
      <c r="H1298" s="203">
        <v>135.15</v>
      </c>
      <c r="I1298" s="202"/>
      <c r="J1298" s="201">
        <f>ROUND(I1298*H1298,2)</f>
        <v>0</v>
      </c>
      <c r="K1298" s="200" t="s">
        <v>114</v>
      </c>
      <c r="L1298" s="189"/>
      <c r="M1298" s="199" t="s">
        <v>1</v>
      </c>
      <c r="N1298" s="224" t="s">
        <v>26</v>
      </c>
      <c r="O1298" s="223"/>
      <c r="P1298" s="222">
        <f>O1298*H1298</f>
        <v>0</v>
      </c>
      <c r="Q1298" s="222">
        <v>0</v>
      </c>
      <c r="R1298" s="222">
        <f>Q1298*H1298</f>
        <v>0</v>
      </c>
      <c r="S1298" s="222">
        <v>2.2300000000000002E-3</v>
      </c>
      <c r="T1298" s="221">
        <f>S1298*H1298</f>
        <v>0.30138450000000006</v>
      </c>
      <c r="AR1298" s="193" t="s">
        <v>199</v>
      </c>
      <c r="AT1298" s="193" t="s">
        <v>110</v>
      </c>
      <c r="AU1298" s="193" t="s">
        <v>42</v>
      </c>
      <c r="AY1298" s="193" t="s">
        <v>108</v>
      </c>
      <c r="BE1298" s="194">
        <f>IF(N1298="základní",J1298,0)</f>
        <v>0</v>
      </c>
      <c r="BF1298" s="194">
        <f>IF(N1298="snížená",J1298,0)</f>
        <v>0</v>
      </c>
      <c r="BG1298" s="194">
        <f>IF(N1298="zákl. přenesená",J1298,0)</f>
        <v>0</v>
      </c>
      <c r="BH1298" s="194">
        <f>IF(N1298="sníž. přenesená",J1298,0)</f>
        <v>0</v>
      </c>
      <c r="BI1298" s="194">
        <f>IF(N1298="nulová",J1298,0)</f>
        <v>0</v>
      </c>
      <c r="BJ1298" s="193" t="s">
        <v>38</v>
      </c>
      <c r="BK1298" s="194">
        <f>ROUND(I1298*H1298,2)</f>
        <v>0</v>
      </c>
      <c r="BL1298" s="193" t="s">
        <v>199</v>
      </c>
      <c r="BM1298" s="193" t="s">
        <v>1666</v>
      </c>
    </row>
    <row r="1299" spans="2:65" s="227" customFormat="1" x14ac:dyDescent="0.3">
      <c r="B1299" s="232"/>
      <c r="D1299" s="240" t="s">
        <v>117</v>
      </c>
      <c r="E1299" s="239" t="s">
        <v>1</v>
      </c>
      <c r="F1299" s="238" t="s">
        <v>1667</v>
      </c>
      <c r="H1299" s="237">
        <v>135.15</v>
      </c>
      <c r="I1299" s="233"/>
      <c r="L1299" s="232"/>
      <c r="M1299" s="231"/>
      <c r="N1299" s="230"/>
      <c r="O1299" s="230"/>
      <c r="P1299" s="230"/>
      <c r="Q1299" s="230"/>
      <c r="R1299" s="230"/>
      <c r="S1299" s="230"/>
      <c r="T1299" s="229"/>
      <c r="AT1299" s="228" t="s">
        <v>117</v>
      </c>
      <c r="AU1299" s="228" t="s">
        <v>42</v>
      </c>
      <c r="AV1299" s="227" t="s">
        <v>42</v>
      </c>
      <c r="AW1299" s="227" t="s">
        <v>19</v>
      </c>
      <c r="AX1299" s="227" t="s">
        <v>37</v>
      </c>
      <c r="AY1299" s="228" t="s">
        <v>108</v>
      </c>
    </row>
    <row r="1300" spans="2:65" s="188" customFormat="1" ht="22.5" customHeight="1" x14ac:dyDescent="0.3">
      <c r="B1300" s="207"/>
      <c r="C1300" s="206" t="s">
        <v>1729</v>
      </c>
      <c r="D1300" s="206" t="s">
        <v>110</v>
      </c>
      <c r="E1300" s="205" t="s">
        <v>1669</v>
      </c>
      <c r="F1300" s="200" t="s">
        <v>1670</v>
      </c>
      <c r="G1300" s="204" t="s">
        <v>135</v>
      </c>
      <c r="H1300" s="203">
        <v>136.47</v>
      </c>
      <c r="I1300" s="202"/>
      <c r="J1300" s="201">
        <f>ROUND(I1300*H1300,2)</f>
        <v>0</v>
      </c>
      <c r="K1300" s="200" t="s">
        <v>114</v>
      </c>
      <c r="L1300" s="189"/>
      <c r="M1300" s="199" t="s">
        <v>1</v>
      </c>
      <c r="N1300" s="224" t="s">
        <v>26</v>
      </c>
      <c r="O1300" s="223"/>
      <c r="P1300" s="222">
        <f>O1300*H1300</f>
        <v>0</v>
      </c>
      <c r="Q1300" s="222">
        <v>0</v>
      </c>
      <c r="R1300" s="222">
        <f>Q1300*H1300</f>
        <v>0</v>
      </c>
      <c r="S1300" s="222">
        <v>2.5999999999999999E-3</v>
      </c>
      <c r="T1300" s="221">
        <f>S1300*H1300</f>
        <v>0.35482199999999997</v>
      </c>
      <c r="AR1300" s="193" t="s">
        <v>199</v>
      </c>
      <c r="AT1300" s="193" t="s">
        <v>110</v>
      </c>
      <c r="AU1300" s="193" t="s">
        <v>42</v>
      </c>
      <c r="AY1300" s="193" t="s">
        <v>108</v>
      </c>
      <c r="BE1300" s="194">
        <f>IF(N1300="základní",J1300,0)</f>
        <v>0</v>
      </c>
      <c r="BF1300" s="194">
        <f>IF(N1300="snížená",J1300,0)</f>
        <v>0</v>
      </c>
      <c r="BG1300" s="194">
        <f>IF(N1300="zákl. přenesená",J1300,0)</f>
        <v>0</v>
      </c>
      <c r="BH1300" s="194">
        <f>IF(N1300="sníž. přenesená",J1300,0)</f>
        <v>0</v>
      </c>
      <c r="BI1300" s="194">
        <f>IF(N1300="nulová",J1300,0)</f>
        <v>0</v>
      </c>
      <c r="BJ1300" s="193" t="s">
        <v>38</v>
      </c>
      <c r="BK1300" s="194">
        <f>ROUND(I1300*H1300,2)</f>
        <v>0</v>
      </c>
      <c r="BL1300" s="193" t="s">
        <v>199</v>
      </c>
      <c r="BM1300" s="193" t="s">
        <v>1671</v>
      </c>
    </row>
    <row r="1301" spans="2:65" s="227" customFormat="1" x14ac:dyDescent="0.3">
      <c r="B1301" s="232"/>
      <c r="D1301" s="240" t="s">
        <v>117</v>
      </c>
      <c r="E1301" s="239" t="s">
        <v>1</v>
      </c>
      <c r="F1301" s="238" t="s">
        <v>1672</v>
      </c>
      <c r="H1301" s="237">
        <v>136.47</v>
      </c>
      <c r="I1301" s="233"/>
      <c r="L1301" s="232"/>
      <c r="M1301" s="231"/>
      <c r="N1301" s="230"/>
      <c r="O1301" s="230"/>
      <c r="P1301" s="230"/>
      <c r="Q1301" s="230"/>
      <c r="R1301" s="230"/>
      <c r="S1301" s="230"/>
      <c r="T1301" s="229"/>
      <c r="AT1301" s="228" t="s">
        <v>117</v>
      </c>
      <c r="AU1301" s="228" t="s">
        <v>42</v>
      </c>
      <c r="AV1301" s="227" t="s">
        <v>42</v>
      </c>
      <c r="AW1301" s="227" t="s">
        <v>19</v>
      </c>
      <c r="AX1301" s="227" t="s">
        <v>37</v>
      </c>
      <c r="AY1301" s="228" t="s">
        <v>108</v>
      </c>
    </row>
    <row r="1302" spans="2:65" s="188" customFormat="1" ht="22.5" customHeight="1" x14ac:dyDescent="0.3">
      <c r="B1302" s="207"/>
      <c r="C1302" s="206" t="s">
        <v>1734</v>
      </c>
      <c r="D1302" s="206" t="s">
        <v>110</v>
      </c>
      <c r="E1302" s="205" t="s">
        <v>1674</v>
      </c>
      <c r="F1302" s="200" t="s">
        <v>1675</v>
      </c>
      <c r="G1302" s="204" t="s">
        <v>135</v>
      </c>
      <c r="H1302" s="203">
        <v>64</v>
      </c>
      <c r="I1302" s="202"/>
      <c r="J1302" s="201">
        <f>ROUND(I1302*H1302,2)</f>
        <v>0</v>
      </c>
      <c r="K1302" s="200" t="s">
        <v>114</v>
      </c>
      <c r="L1302" s="189"/>
      <c r="M1302" s="199" t="s">
        <v>1</v>
      </c>
      <c r="N1302" s="224" t="s">
        <v>26</v>
      </c>
      <c r="O1302" s="223"/>
      <c r="P1302" s="222">
        <f>O1302*H1302</f>
        <v>0</v>
      </c>
      <c r="Q1302" s="222">
        <v>0</v>
      </c>
      <c r="R1302" s="222">
        <f>Q1302*H1302</f>
        <v>0</v>
      </c>
      <c r="S1302" s="222">
        <v>3.9399999999999999E-3</v>
      </c>
      <c r="T1302" s="221">
        <f>S1302*H1302</f>
        <v>0.25216</v>
      </c>
      <c r="AR1302" s="193" t="s">
        <v>199</v>
      </c>
      <c r="AT1302" s="193" t="s">
        <v>110</v>
      </c>
      <c r="AU1302" s="193" t="s">
        <v>42</v>
      </c>
      <c r="AY1302" s="193" t="s">
        <v>108</v>
      </c>
      <c r="BE1302" s="194">
        <f>IF(N1302="základní",J1302,0)</f>
        <v>0</v>
      </c>
      <c r="BF1302" s="194">
        <f>IF(N1302="snížená",J1302,0)</f>
        <v>0</v>
      </c>
      <c r="BG1302" s="194">
        <f>IF(N1302="zákl. přenesená",J1302,0)</f>
        <v>0</v>
      </c>
      <c r="BH1302" s="194">
        <f>IF(N1302="sníž. přenesená",J1302,0)</f>
        <v>0</v>
      </c>
      <c r="BI1302" s="194">
        <f>IF(N1302="nulová",J1302,0)</f>
        <v>0</v>
      </c>
      <c r="BJ1302" s="193" t="s">
        <v>38</v>
      </c>
      <c r="BK1302" s="194">
        <f>ROUND(I1302*H1302,2)</f>
        <v>0</v>
      </c>
      <c r="BL1302" s="193" t="s">
        <v>199</v>
      </c>
      <c r="BM1302" s="193" t="s">
        <v>1676</v>
      </c>
    </row>
    <row r="1303" spans="2:65" s="227" customFormat="1" x14ac:dyDescent="0.3">
      <c r="B1303" s="232"/>
      <c r="D1303" s="240" t="s">
        <v>117</v>
      </c>
      <c r="E1303" s="239" t="s">
        <v>1</v>
      </c>
      <c r="F1303" s="238" t="s">
        <v>1677</v>
      </c>
      <c r="H1303" s="237">
        <v>64</v>
      </c>
      <c r="I1303" s="233"/>
      <c r="L1303" s="232"/>
      <c r="M1303" s="231"/>
      <c r="N1303" s="230"/>
      <c r="O1303" s="230"/>
      <c r="P1303" s="230"/>
      <c r="Q1303" s="230"/>
      <c r="R1303" s="230"/>
      <c r="S1303" s="230"/>
      <c r="T1303" s="229"/>
      <c r="AT1303" s="228" t="s">
        <v>117</v>
      </c>
      <c r="AU1303" s="228" t="s">
        <v>42</v>
      </c>
      <c r="AV1303" s="227" t="s">
        <v>42</v>
      </c>
      <c r="AW1303" s="227" t="s">
        <v>19</v>
      </c>
      <c r="AX1303" s="227" t="s">
        <v>37</v>
      </c>
      <c r="AY1303" s="228" t="s">
        <v>108</v>
      </c>
    </row>
    <row r="1304" spans="2:65" s="188" customFormat="1" ht="22.5" customHeight="1" x14ac:dyDescent="0.3">
      <c r="B1304" s="207"/>
      <c r="C1304" s="206" t="s">
        <v>1740</v>
      </c>
      <c r="D1304" s="206" t="s">
        <v>110</v>
      </c>
      <c r="E1304" s="205" t="s">
        <v>1679</v>
      </c>
      <c r="F1304" s="200" t="s">
        <v>1680</v>
      </c>
      <c r="G1304" s="204" t="s">
        <v>113</v>
      </c>
      <c r="H1304" s="203">
        <v>15.6</v>
      </c>
      <c r="I1304" s="202"/>
      <c r="J1304" s="201">
        <f>ROUND(I1304*H1304,2)</f>
        <v>0</v>
      </c>
      <c r="K1304" s="200" t="s">
        <v>114</v>
      </c>
      <c r="L1304" s="189"/>
      <c r="M1304" s="199" t="s">
        <v>1</v>
      </c>
      <c r="N1304" s="224" t="s">
        <v>26</v>
      </c>
      <c r="O1304" s="223"/>
      <c r="P1304" s="222">
        <f>O1304*H1304</f>
        <v>0</v>
      </c>
      <c r="Q1304" s="222">
        <v>6.5500000000000003E-3</v>
      </c>
      <c r="R1304" s="222">
        <f>Q1304*H1304</f>
        <v>0.10218000000000001</v>
      </c>
      <c r="S1304" s="222">
        <v>0</v>
      </c>
      <c r="T1304" s="221">
        <f>S1304*H1304</f>
        <v>0</v>
      </c>
      <c r="AR1304" s="193" t="s">
        <v>199</v>
      </c>
      <c r="AT1304" s="193" t="s">
        <v>110</v>
      </c>
      <c r="AU1304" s="193" t="s">
        <v>42</v>
      </c>
      <c r="AY1304" s="193" t="s">
        <v>108</v>
      </c>
      <c r="BE1304" s="194">
        <f>IF(N1304="základní",J1304,0)</f>
        <v>0</v>
      </c>
      <c r="BF1304" s="194">
        <f>IF(N1304="snížená",J1304,0)</f>
        <v>0</v>
      </c>
      <c r="BG1304" s="194">
        <f>IF(N1304="zákl. přenesená",J1304,0)</f>
        <v>0</v>
      </c>
      <c r="BH1304" s="194">
        <f>IF(N1304="sníž. přenesená",J1304,0)</f>
        <v>0</v>
      </c>
      <c r="BI1304" s="194">
        <f>IF(N1304="nulová",J1304,0)</f>
        <v>0</v>
      </c>
      <c r="BJ1304" s="193" t="s">
        <v>38</v>
      </c>
      <c r="BK1304" s="194">
        <f>ROUND(I1304*H1304,2)</f>
        <v>0</v>
      </c>
      <c r="BL1304" s="193" t="s">
        <v>199</v>
      </c>
      <c r="BM1304" s="193" t="s">
        <v>1681</v>
      </c>
    </row>
    <row r="1305" spans="2:65" s="227" customFormat="1" x14ac:dyDescent="0.3">
      <c r="B1305" s="232"/>
      <c r="D1305" s="236" t="s">
        <v>117</v>
      </c>
      <c r="E1305" s="228" t="s">
        <v>1</v>
      </c>
      <c r="F1305" s="235" t="s">
        <v>1636</v>
      </c>
      <c r="H1305" s="234">
        <v>13.2</v>
      </c>
      <c r="I1305" s="233"/>
      <c r="L1305" s="232"/>
      <c r="M1305" s="231"/>
      <c r="N1305" s="230"/>
      <c r="O1305" s="230"/>
      <c r="P1305" s="230"/>
      <c r="Q1305" s="230"/>
      <c r="R1305" s="230"/>
      <c r="S1305" s="230"/>
      <c r="T1305" s="229"/>
      <c r="AT1305" s="228" t="s">
        <v>117</v>
      </c>
      <c r="AU1305" s="228" t="s">
        <v>42</v>
      </c>
      <c r="AV1305" s="227" t="s">
        <v>42</v>
      </c>
      <c r="AW1305" s="227" t="s">
        <v>19</v>
      </c>
      <c r="AX1305" s="227" t="s">
        <v>37</v>
      </c>
      <c r="AY1305" s="228" t="s">
        <v>108</v>
      </c>
    </row>
    <row r="1306" spans="2:65" s="227" customFormat="1" x14ac:dyDescent="0.3">
      <c r="B1306" s="232"/>
      <c r="D1306" s="240" t="s">
        <v>117</v>
      </c>
      <c r="E1306" s="239" t="s">
        <v>1</v>
      </c>
      <c r="F1306" s="238" t="s">
        <v>1637</v>
      </c>
      <c r="H1306" s="237">
        <v>2.4</v>
      </c>
      <c r="I1306" s="233"/>
      <c r="L1306" s="232"/>
      <c r="M1306" s="231"/>
      <c r="N1306" s="230"/>
      <c r="O1306" s="230"/>
      <c r="P1306" s="230"/>
      <c r="Q1306" s="230"/>
      <c r="R1306" s="230"/>
      <c r="S1306" s="230"/>
      <c r="T1306" s="229"/>
      <c r="AT1306" s="228" t="s">
        <v>117</v>
      </c>
      <c r="AU1306" s="228" t="s">
        <v>42</v>
      </c>
      <c r="AV1306" s="227" t="s">
        <v>42</v>
      </c>
      <c r="AW1306" s="227" t="s">
        <v>19</v>
      </c>
      <c r="AX1306" s="227" t="s">
        <v>37</v>
      </c>
      <c r="AY1306" s="228" t="s">
        <v>108</v>
      </c>
    </row>
    <row r="1307" spans="2:65" s="188" customFormat="1" ht="31.5" customHeight="1" x14ac:dyDescent="0.3">
      <c r="B1307" s="207"/>
      <c r="C1307" s="206" t="s">
        <v>1744</v>
      </c>
      <c r="D1307" s="206" t="s">
        <v>110</v>
      </c>
      <c r="E1307" s="205" t="s">
        <v>2497</v>
      </c>
      <c r="F1307" s="200" t="s">
        <v>2496</v>
      </c>
      <c r="G1307" s="204" t="s">
        <v>135</v>
      </c>
      <c r="H1307" s="203">
        <v>105.92</v>
      </c>
      <c r="I1307" s="202"/>
      <c r="J1307" s="201">
        <f>ROUND(I1307*H1307,2)</f>
        <v>0</v>
      </c>
      <c r="K1307" s="200" t="s">
        <v>1</v>
      </c>
      <c r="L1307" s="189"/>
      <c r="M1307" s="199" t="s">
        <v>1</v>
      </c>
      <c r="N1307" s="224" t="s">
        <v>26</v>
      </c>
      <c r="O1307" s="223"/>
      <c r="P1307" s="222">
        <f>O1307*H1307</f>
        <v>0</v>
      </c>
      <c r="Q1307" s="222">
        <v>1.98E-3</v>
      </c>
      <c r="R1307" s="222">
        <f>Q1307*H1307</f>
        <v>0.20972160000000001</v>
      </c>
      <c r="S1307" s="222">
        <v>0</v>
      </c>
      <c r="T1307" s="221">
        <f>S1307*H1307</f>
        <v>0</v>
      </c>
      <c r="AR1307" s="193" t="s">
        <v>199</v>
      </c>
      <c r="AT1307" s="193" t="s">
        <v>110</v>
      </c>
      <c r="AU1307" s="193" t="s">
        <v>42</v>
      </c>
      <c r="AY1307" s="193" t="s">
        <v>108</v>
      </c>
      <c r="BE1307" s="194">
        <f>IF(N1307="základní",J1307,0)</f>
        <v>0</v>
      </c>
      <c r="BF1307" s="194">
        <f>IF(N1307="snížená",J1307,0)</f>
        <v>0</v>
      </c>
      <c r="BG1307" s="194">
        <f>IF(N1307="zákl. přenesená",J1307,0)</f>
        <v>0</v>
      </c>
      <c r="BH1307" s="194">
        <f>IF(N1307="sníž. přenesená",J1307,0)</f>
        <v>0</v>
      </c>
      <c r="BI1307" s="194">
        <f>IF(N1307="nulová",J1307,0)</f>
        <v>0</v>
      </c>
      <c r="BJ1307" s="193" t="s">
        <v>38</v>
      </c>
      <c r="BK1307" s="194">
        <f>ROUND(I1307*H1307,2)</f>
        <v>0</v>
      </c>
      <c r="BL1307" s="193" t="s">
        <v>199</v>
      </c>
      <c r="BM1307" s="193" t="s">
        <v>1683</v>
      </c>
    </row>
    <row r="1308" spans="2:65" s="257" customFormat="1" x14ac:dyDescent="0.3">
      <c r="B1308" s="262"/>
      <c r="D1308" s="236" t="s">
        <v>117</v>
      </c>
      <c r="E1308" s="258" t="s">
        <v>1</v>
      </c>
      <c r="F1308" s="264" t="s">
        <v>261</v>
      </c>
      <c r="H1308" s="258" t="s">
        <v>1</v>
      </c>
      <c r="I1308" s="263"/>
      <c r="L1308" s="262"/>
      <c r="M1308" s="261"/>
      <c r="N1308" s="260"/>
      <c r="O1308" s="260"/>
      <c r="P1308" s="260"/>
      <c r="Q1308" s="260"/>
      <c r="R1308" s="260"/>
      <c r="S1308" s="260"/>
      <c r="T1308" s="259"/>
      <c r="AT1308" s="258" t="s">
        <v>117</v>
      </c>
      <c r="AU1308" s="258" t="s">
        <v>42</v>
      </c>
      <c r="AV1308" s="257" t="s">
        <v>38</v>
      </c>
      <c r="AW1308" s="257" t="s">
        <v>19</v>
      </c>
      <c r="AX1308" s="257" t="s">
        <v>37</v>
      </c>
      <c r="AY1308" s="258" t="s">
        <v>108</v>
      </c>
    </row>
    <row r="1309" spans="2:65" s="227" customFormat="1" x14ac:dyDescent="0.3">
      <c r="B1309" s="232"/>
      <c r="D1309" s="236" t="s">
        <v>117</v>
      </c>
      <c r="E1309" s="228" t="s">
        <v>1</v>
      </c>
      <c r="F1309" s="235" t="s">
        <v>1684</v>
      </c>
      <c r="H1309" s="234">
        <v>1.1200000000000001</v>
      </c>
      <c r="I1309" s="233"/>
      <c r="L1309" s="232"/>
      <c r="M1309" s="231"/>
      <c r="N1309" s="230"/>
      <c r="O1309" s="230"/>
      <c r="P1309" s="230"/>
      <c r="Q1309" s="230"/>
      <c r="R1309" s="230"/>
      <c r="S1309" s="230"/>
      <c r="T1309" s="229"/>
      <c r="AT1309" s="228" t="s">
        <v>117</v>
      </c>
      <c r="AU1309" s="228" t="s">
        <v>42</v>
      </c>
      <c r="AV1309" s="227" t="s">
        <v>42</v>
      </c>
      <c r="AW1309" s="227" t="s">
        <v>19</v>
      </c>
      <c r="AX1309" s="227" t="s">
        <v>37</v>
      </c>
      <c r="AY1309" s="228" t="s">
        <v>108</v>
      </c>
    </row>
    <row r="1310" spans="2:65" s="227" customFormat="1" x14ac:dyDescent="0.3">
      <c r="B1310" s="232"/>
      <c r="D1310" s="236" t="s">
        <v>117</v>
      </c>
      <c r="E1310" s="228" t="s">
        <v>1</v>
      </c>
      <c r="F1310" s="235" t="s">
        <v>1685</v>
      </c>
      <c r="H1310" s="234">
        <v>6.9</v>
      </c>
      <c r="I1310" s="233"/>
      <c r="L1310" s="232"/>
      <c r="M1310" s="231"/>
      <c r="N1310" s="230"/>
      <c r="O1310" s="230"/>
      <c r="P1310" s="230"/>
      <c r="Q1310" s="230"/>
      <c r="R1310" s="230"/>
      <c r="S1310" s="230"/>
      <c r="T1310" s="229"/>
      <c r="AT1310" s="228" t="s">
        <v>117</v>
      </c>
      <c r="AU1310" s="228" t="s">
        <v>42</v>
      </c>
      <c r="AV1310" s="227" t="s">
        <v>42</v>
      </c>
      <c r="AW1310" s="227" t="s">
        <v>19</v>
      </c>
      <c r="AX1310" s="227" t="s">
        <v>37</v>
      </c>
      <c r="AY1310" s="228" t="s">
        <v>108</v>
      </c>
    </row>
    <row r="1311" spans="2:65" s="227" customFormat="1" x14ac:dyDescent="0.3">
      <c r="B1311" s="232"/>
      <c r="D1311" s="236" t="s">
        <v>117</v>
      </c>
      <c r="E1311" s="228" t="s">
        <v>1</v>
      </c>
      <c r="F1311" s="235" t="s">
        <v>1686</v>
      </c>
      <c r="H1311" s="234">
        <v>1.18</v>
      </c>
      <c r="I1311" s="233"/>
      <c r="L1311" s="232"/>
      <c r="M1311" s="231"/>
      <c r="N1311" s="230"/>
      <c r="O1311" s="230"/>
      <c r="P1311" s="230"/>
      <c r="Q1311" s="230"/>
      <c r="R1311" s="230"/>
      <c r="S1311" s="230"/>
      <c r="T1311" s="229"/>
      <c r="AT1311" s="228" t="s">
        <v>117</v>
      </c>
      <c r="AU1311" s="228" t="s">
        <v>42</v>
      </c>
      <c r="AV1311" s="227" t="s">
        <v>42</v>
      </c>
      <c r="AW1311" s="227" t="s">
        <v>19</v>
      </c>
      <c r="AX1311" s="227" t="s">
        <v>37</v>
      </c>
      <c r="AY1311" s="228" t="s">
        <v>108</v>
      </c>
    </row>
    <row r="1312" spans="2:65" s="227" customFormat="1" x14ac:dyDescent="0.3">
      <c r="B1312" s="232"/>
      <c r="D1312" s="236" t="s">
        <v>117</v>
      </c>
      <c r="E1312" s="228" t="s">
        <v>1</v>
      </c>
      <c r="F1312" s="235" t="s">
        <v>1687</v>
      </c>
      <c r="H1312" s="234">
        <v>1.19</v>
      </c>
      <c r="I1312" s="233"/>
      <c r="L1312" s="232"/>
      <c r="M1312" s="231"/>
      <c r="N1312" s="230"/>
      <c r="O1312" s="230"/>
      <c r="P1312" s="230"/>
      <c r="Q1312" s="230"/>
      <c r="R1312" s="230"/>
      <c r="S1312" s="230"/>
      <c r="T1312" s="229"/>
      <c r="AT1312" s="228" t="s">
        <v>117</v>
      </c>
      <c r="AU1312" s="228" t="s">
        <v>42</v>
      </c>
      <c r="AV1312" s="227" t="s">
        <v>42</v>
      </c>
      <c r="AW1312" s="227" t="s">
        <v>19</v>
      </c>
      <c r="AX1312" s="227" t="s">
        <v>37</v>
      </c>
      <c r="AY1312" s="228" t="s">
        <v>108</v>
      </c>
    </row>
    <row r="1313" spans="2:51" s="227" customFormat="1" x14ac:dyDescent="0.3">
      <c r="B1313" s="232"/>
      <c r="D1313" s="236" t="s">
        <v>117</v>
      </c>
      <c r="E1313" s="228" t="s">
        <v>1</v>
      </c>
      <c r="F1313" s="235" t="s">
        <v>1655</v>
      </c>
      <c r="H1313" s="234">
        <v>1.1599999999999999</v>
      </c>
      <c r="I1313" s="233"/>
      <c r="L1313" s="232"/>
      <c r="M1313" s="231"/>
      <c r="N1313" s="230"/>
      <c r="O1313" s="230"/>
      <c r="P1313" s="230"/>
      <c r="Q1313" s="230"/>
      <c r="R1313" s="230"/>
      <c r="S1313" s="230"/>
      <c r="T1313" s="229"/>
      <c r="AT1313" s="228" t="s">
        <v>117</v>
      </c>
      <c r="AU1313" s="228" t="s">
        <v>42</v>
      </c>
      <c r="AV1313" s="227" t="s">
        <v>42</v>
      </c>
      <c r="AW1313" s="227" t="s">
        <v>19</v>
      </c>
      <c r="AX1313" s="227" t="s">
        <v>37</v>
      </c>
      <c r="AY1313" s="228" t="s">
        <v>108</v>
      </c>
    </row>
    <row r="1314" spans="2:51" s="227" customFormat="1" x14ac:dyDescent="0.3">
      <c r="B1314" s="232"/>
      <c r="D1314" s="236" t="s">
        <v>117</v>
      </c>
      <c r="E1314" s="228" t="s">
        <v>1</v>
      </c>
      <c r="F1314" s="235" t="s">
        <v>1688</v>
      </c>
      <c r="H1314" s="234">
        <v>1.1499999999999999</v>
      </c>
      <c r="I1314" s="233"/>
      <c r="L1314" s="232"/>
      <c r="M1314" s="231"/>
      <c r="N1314" s="230"/>
      <c r="O1314" s="230"/>
      <c r="P1314" s="230"/>
      <c r="Q1314" s="230"/>
      <c r="R1314" s="230"/>
      <c r="S1314" s="230"/>
      <c r="T1314" s="229"/>
      <c r="AT1314" s="228" t="s">
        <v>117</v>
      </c>
      <c r="AU1314" s="228" t="s">
        <v>42</v>
      </c>
      <c r="AV1314" s="227" t="s">
        <v>42</v>
      </c>
      <c r="AW1314" s="227" t="s">
        <v>19</v>
      </c>
      <c r="AX1314" s="227" t="s">
        <v>37</v>
      </c>
      <c r="AY1314" s="228" t="s">
        <v>108</v>
      </c>
    </row>
    <row r="1315" spans="2:51" s="227" customFormat="1" x14ac:dyDescent="0.3">
      <c r="B1315" s="232"/>
      <c r="D1315" s="236" t="s">
        <v>117</v>
      </c>
      <c r="E1315" s="228" t="s">
        <v>1</v>
      </c>
      <c r="F1315" s="235" t="s">
        <v>1689</v>
      </c>
      <c r="H1315" s="234">
        <v>2.34</v>
      </c>
      <c r="I1315" s="233"/>
      <c r="L1315" s="232"/>
      <c r="M1315" s="231"/>
      <c r="N1315" s="230"/>
      <c r="O1315" s="230"/>
      <c r="P1315" s="230"/>
      <c r="Q1315" s="230"/>
      <c r="R1315" s="230"/>
      <c r="S1315" s="230"/>
      <c r="T1315" s="229"/>
      <c r="AT1315" s="228" t="s">
        <v>117</v>
      </c>
      <c r="AU1315" s="228" t="s">
        <v>42</v>
      </c>
      <c r="AV1315" s="227" t="s">
        <v>42</v>
      </c>
      <c r="AW1315" s="227" t="s">
        <v>19</v>
      </c>
      <c r="AX1315" s="227" t="s">
        <v>37</v>
      </c>
      <c r="AY1315" s="228" t="s">
        <v>108</v>
      </c>
    </row>
    <row r="1316" spans="2:51" s="227" customFormat="1" x14ac:dyDescent="0.3">
      <c r="B1316" s="232"/>
      <c r="D1316" s="236" t="s">
        <v>117</v>
      </c>
      <c r="E1316" s="228" t="s">
        <v>1</v>
      </c>
      <c r="F1316" s="235" t="s">
        <v>1690</v>
      </c>
      <c r="H1316" s="234">
        <v>0.85</v>
      </c>
      <c r="I1316" s="233"/>
      <c r="L1316" s="232"/>
      <c r="M1316" s="231"/>
      <c r="N1316" s="230"/>
      <c r="O1316" s="230"/>
      <c r="P1316" s="230"/>
      <c r="Q1316" s="230"/>
      <c r="R1316" s="230"/>
      <c r="S1316" s="230"/>
      <c r="T1316" s="229"/>
      <c r="AT1316" s="228" t="s">
        <v>117</v>
      </c>
      <c r="AU1316" s="228" t="s">
        <v>42</v>
      </c>
      <c r="AV1316" s="227" t="s">
        <v>42</v>
      </c>
      <c r="AW1316" s="227" t="s">
        <v>19</v>
      </c>
      <c r="AX1316" s="227" t="s">
        <v>37</v>
      </c>
      <c r="AY1316" s="228" t="s">
        <v>108</v>
      </c>
    </row>
    <row r="1317" spans="2:51" s="227" customFormat="1" x14ac:dyDescent="0.3">
      <c r="B1317" s="232"/>
      <c r="D1317" s="236" t="s">
        <v>117</v>
      </c>
      <c r="E1317" s="228" t="s">
        <v>1</v>
      </c>
      <c r="F1317" s="235" t="s">
        <v>1691</v>
      </c>
      <c r="H1317" s="234">
        <v>0.44</v>
      </c>
      <c r="I1317" s="233"/>
      <c r="L1317" s="232"/>
      <c r="M1317" s="231"/>
      <c r="N1317" s="230"/>
      <c r="O1317" s="230"/>
      <c r="P1317" s="230"/>
      <c r="Q1317" s="230"/>
      <c r="R1317" s="230"/>
      <c r="S1317" s="230"/>
      <c r="T1317" s="229"/>
      <c r="AT1317" s="228" t="s">
        <v>117</v>
      </c>
      <c r="AU1317" s="228" t="s">
        <v>42</v>
      </c>
      <c r="AV1317" s="227" t="s">
        <v>42</v>
      </c>
      <c r="AW1317" s="227" t="s">
        <v>19</v>
      </c>
      <c r="AX1317" s="227" t="s">
        <v>37</v>
      </c>
      <c r="AY1317" s="228" t="s">
        <v>108</v>
      </c>
    </row>
    <row r="1318" spans="2:51" s="227" customFormat="1" x14ac:dyDescent="0.3">
      <c r="B1318" s="232"/>
      <c r="D1318" s="236" t="s">
        <v>117</v>
      </c>
      <c r="E1318" s="228" t="s">
        <v>1</v>
      </c>
      <c r="F1318" s="235" t="s">
        <v>1692</v>
      </c>
      <c r="H1318" s="234">
        <v>1.33</v>
      </c>
      <c r="I1318" s="233"/>
      <c r="L1318" s="232"/>
      <c r="M1318" s="231"/>
      <c r="N1318" s="230"/>
      <c r="O1318" s="230"/>
      <c r="P1318" s="230"/>
      <c r="Q1318" s="230"/>
      <c r="R1318" s="230"/>
      <c r="S1318" s="230"/>
      <c r="T1318" s="229"/>
      <c r="AT1318" s="228" t="s">
        <v>117</v>
      </c>
      <c r="AU1318" s="228" t="s">
        <v>42</v>
      </c>
      <c r="AV1318" s="227" t="s">
        <v>42</v>
      </c>
      <c r="AW1318" s="227" t="s">
        <v>19</v>
      </c>
      <c r="AX1318" s="227" t="s">
        <v>37</v>
      </c>
      <c r="AY1318" s="228" t="s">
        <v>108</v>
      </c>
    </row>
    <row r="1319" spans="2:51" s="227" customFormat="1" x14ac:dyDescent="0.3">
      <c r="B1319" s="232"/>
      <c r="D1319" s="236" t="s">
        <v>117</v>
      </c>
      <c r="E1319" s="228" t="s">
        <v>1</v>
      </c>
      <c r="F1319" s="235" t="s">
        <v>1693</v>
      </c>
      <c r="H1319" s="234">
        <v>0.48</v>
      </c>
      <c r="I1319" s="233"/>
      <c r="L1319" s="232"/>
      <c r="M1319" s="231"/>
      <c r="N1319" s="230"/>
      <c r="O1319" s="230"/>
      <c r="P1319" s="230"/>
      <c r="Q1319" s="230"/>
      <c r="R1319" s="230"/>
      <c r="S1319" s="230"/>
      <c r="T1319" s="229"/>
      <c r="AT1319" s="228" t="s">
        <v>117</v>
      </c>
      <c r="AU1319" s="228" t="s">
        <v>42</v>
      </c>
      <c r="AV1319" s="227" t="s">
        <v>42</v>
      </c>
      <c r="AW1319" s="227" t="s">
        <v>19</v>
      </c>
      <c r="AX1319" s="227" t="s">
        <v>37</v>
      </c>
      <c r="AY1319" s="228" t="s">
        <v>108</v>
      </c>
    </row>
    <row r="1320" spans="2:51" s="227" customFormat="1" x14ac:dyDescent="0.3">
      <c r="B1320" s="232"/>
      <c r="D1320" s="236" t="s">
        <v>117</v>
      </c>
      <c r="E1320" s="228" t="s">
        <v>1</v>
      </c>
      <c r="F1320" s="235" t="s">
        <v>1687</v>
      </c>
      <c r="H1320" s="234">
        <v>1.19</v>
      </c>
      <c r="I1320" s="233"/>
      <c r="L1320" s="232"/>
      <c r="M1320" s="231"/>
      <c r="N1320" s="230"/>
      <c r="O1320" s="230"/>
      <c r="P1320" s="230"/>
      <c r="Q1320" s="230"/>
      <c r="R1320" s="230"/>
      <c r="S1320" s="230"/>
      <c r="T1320" s="229"/>
      <c r="AT1320" s="228" t="s">
        <v>117</v>
      </c>
      <c r="AU1320" s="228" t="s">
        <v>42</v>
      </c>
      <c r="AV1320" s="227" t="s">
        <v>42</v>
      </c>
      <c r="AW1320" s="227" t="s">
        <v>19</v>
      </c>
      <c r="AX1320" s="227" t="s">
        <v>37</v>
      </c>
      <c r="AY1320" s="228" t="s">
        <v>108</v>
      </c>
    </row>
    <row r="1321" spans="2:51" s="257" customFormat="1" x14ac:dyDescent="0.3">
      <c r="B1321" s="262"/>
      <c r="D1321" s="236" t="s">
        <v>117</v>
      </c>
      <c r="E1321" s="258" t="s">
        <v>1</v>
      </c>
      <c r="F1321" s="264" t="s">
        <v>372</v>
      </c>
      <c r="H1321" s="258" t="s">
        <v>1</v>
      </c>
      <c r="I1321" s="263"/>
      <c r="L1321" s="262"/>
      <c r="M1321" s="261"/>
      <c r="N1321" s="260"/>
      <c r="O1321" s="260"/>
      <c r="P1321" s="260"/>
      <c r="Q1321" s="260"/>
      <c r="R1321" s="260"/>
      <c r="S1321" s="260"/>
      <c r="T1321" s="259"/>
      <c r="AT1321" s="258" t="s">
        <v>117</v>
      </c>
      <c r="AU1321" s="258" t="s">
        <v>42</v>
      </c>
      <c r="AV1321" s="257" t="s">
        <v>38</v>
      </c>
      <c r="AW1321" s="257" t="s">
        <v>19</v>
      </c>
      <c r="AX1321" s="257" t="s">
        <v>37</v>
      </c>
      <c r="AY1321" s="258" t="s">
        <v>108</v>
      </c>
    </row>
    <row r="1322" spans="2:51" s="227" customFormat="1" x14ac:dyDescent="0.3">
      <c r="B1322" s="232"/>
      <c r="D1322" s="236" t="s">
        <v>117</v>
      </c>
      <c r="E1322" s="228" t="s">
        <v>1</v>
      </c>
      <c r="F1322" s="235" t="s">
        <v>1648</v>
      </c>
      <c r="H1322" s="234">
        <v>1.31</v>
      </c>
      <c r="I1322" s="233"/>
      <c r="L1322" s="232"/>
      <c r="M1322" s="231"/>
      <c r="N1322" s="230"/>
      <c r="O1322" s="230"/>
      <c r="P1322" s="230"/>
      <c r="Q1322" s="230"/>
      <c r="R1322" s="230"/>
      <c r="S1322" s="230"/>
      <c r="T1322" s="229"/>
      <c r="AT1322" s="228" t="s">
        <v>117</v>
      </c>
      <c r="AU1322" s="228" t="s">
        <v>42</v>
      </c>
      <c r="AV1322" s="227" t="s">
        <v>42</v>
      </c>
      <c r="AW1322" s="227" t="s">
        <v>19</v>
      </c>
      <c r="AX1322" s="227" t="s">
        <v>37</v>
      </c>
      <c r="AY1322" s="228" t="s">
        <v>108</v>
      </c>
    </row>
    <row r="1323" spans="2:51" s="227" customFormat="1" x14ac:dyDescent="0.3">
      <c r="B1323" s="232"/>
      <c r="D1323" s="236" t="s">
        <v>117</v>
      </c>
      <c r="E1323" s="228" t="s">
        <v>1</v>
      </c>
      <c r="F1323" s="235" t="s">
        <v>1649</v>
      </c>
      <c r="H1323" s="234">
        <v>2.6</v>
      </c>
      <c r="I1323" s="233"/>
      <c r="L1323" s="232"/>
      <c r="M1323" s="231"/>
      <c r="N1323" s="230"/>
      <c r="O1323" s="230"/>
      <c r="P1323" s="230"/>
      <c r="Q1323" s="230"/>
      <c r="R1323" s="230"/>
      <c r="S1323" s="230"/>
      <c r="T1323" s="229"/>
      <c r="AT1323" s="228" t="s">
        <v>117</v>
      </c>
      <c r="AU1323" s="228" t="s">
        <v>42</v>
      </c>
      <c r="AV1323" s="227" t="s">
        <v>42</v>
      </c>
      <c r="AW1323" s="227" t="s">
        <v>19</v>
      </c>
      <c r="AX1323" s="227" t="s">
        <v>37</v>
      </c>
      <c r="AY1323" s="228" t="s">
        <v>108</v>
      </c>
    </row>
    <row r="1324" spans="2:51" s="227" customFormat="1" x14ac:dyDescent="0.3">
      <c r="B1324" s="232"/>
      <c r="D1324" s="236" t="s">
        <v>117</v>
      </c>
      <c r="E1324" s="228" t="s">
        <v>1</v>
      </c>
      <c r="F1324" s="235" t="s">
        <v>1650</v>
      </c>
      <c r="H1324" s="234">
        <v>5.24</v>
      </c>
      <c r="I1324" s="233"/>
      <c r="L1324" s="232"/>
      <c r="M1324" s="231"/>
      <c r="N1324" s="230"/>
      <c r="O1324" s="230"/>
      <c r="P1324" s="230"/>
      <c r="Q1324" s="230"/>
      <c r="R1324" s="230"/>
      <c r="S1324" s="230"/>
      <c r="T1324" s="229"/>
      <c r="AT1324" s="228" t="s">
        <v>117</v>
      </c>
      <c r="AU1324" s="228" t="s">
        <v>42</v>
      </c>
      <c r="AV1324" s="227" t="s">
        <v>42</v>
      </c>
      <c r="AW1324" s="227" t="s">
        <v>19</v>
      </c>
      <c r="AX1324" s="227" t="s">
        <v>37</v>
      </c>
      <c r="AY1324" s="228" t="s">
        <v>108</v>
      </c>
    </row>
    <row r="1325" spans="2:51" s="227" customFormat="1" x14ac:dyDescent="0.3">
      <c r="B1325" s="232"/>
      <c r="D1325" s="236" t="s">
        <v>117</v>
      </c>
      <c r="E1325" s="228" t="s">
        <v>1</v>
      </c>
      <c r="F1325" s="235" t="s">
        <v>1651</v>
      </c>
      <c r="H1325" s="234">
        <v>1.32</v>
      </c>
      <c r="I1325" s="233"/>
      <c r="L1325" s="232"/>
      <c r="M1325" s="231"/>
      <c r="N1325" s="230"/>
      <c r="O1325" s="230"/>
      <c r="P1325" s="230"/>
      <c r="Q1325" s="230"/>
      <c r="R1325" s="230"/>
      <c r="S1325" s="230"/>
      <c r="T1325" s="229"/>
      <c r="AT1325" s="228" t="s">
        <v>117</v>
      </c>
      <c r="AU1325" s="228" t="s">
        <v>42</v>
      </c>
      <c r="AV1325" s="227" t="s">
        <v>42</v>
      </c>
      <c r="AW1325" s="227" t="s">
        <v>19</v>
      </c>
      <c r="AX1325" s="227" t="s">
        <v>37</v>
      </c>
      <c r="AY1325" s="228" t="s">
        <v>108</v>
      </c>
    </row>
    <row r="1326" spans="2:51" s="227" customFormat="1" x14ac:dyDescent="0.3">
      <c r="B1326" s="232"/>
      <c r="D1326" s="236" t="s">
        <v>117</v>
      </c>
      <c r="E1326" s="228" t="s">
        <v>1</v>
      </c>
      <c r="F1326" s="235" t="s">
        <v>1652</v>
      </c>
      <c r="H1326" s="234">
        <v>2.64</v>
      </c>
      <c r="I1326" s="233"/>
      <c r="L1326" s="232"/>
      <c r="M1326" s="231"/>
      <c r="N1326" s="230"/>
      <c r="O1326" s="230"/>
      <c r="P1326" s="230"/>
      <c r="Q1326" s="230"/>
      <c r="R1326" s="230"/>
      <c r="S1326" s="230"/>
      <c r="T1326" s="229"/>
      <c r="AT1326" s="228" t="s">
        <v>117</v>
      </c>
      <c r="AU1326" s="228" t="s">
        <v>42</v>
      </c>
      <c r="AV1326" s="227" t="s">
        <v>42</v>
      </c>
      <c r="AW1326" s="227" t="s">
        <v>19</v>
      </c>
      <c r="AX1326" s="227" t="s">
        <v>37</v>
      </c>
      <c r="AY1326" s="228" t="s">
        <v>108</v>
      </c>
    </row>
    <row r="1327" spans="2:51" s="227" customFormat="1" x14ac:dyDescent="0.3">
      <c r="B1327" s="232"/>
      <c r="D1327" s="236" t="s">
        <v>117</v>
      </c>
      <c r="E1327" s="228" t="s">
        <v>1</v>
      </c>
      <c r="F1327" s="235" t="s">
        <v>1653</v>
      </c>
      <c r="H1327" s="234">
        <v>1.28</v>
      </c>
      <c r="I1327" s="233"/>
      <c r="L1327" s="232"/>
      <c r="M1327" s="231"/>
      <c r="N1327" s="230"/>
      <c r="O1327" s="230"/>
      <c r="P1327" s="230"/>
      <c r="Q1327" s="230"/>
      <c r="R1327" s="230"/>
      <c r="S1327" s="230"/>
      <c r="T1327" s="229"/>
      <c r="AT1327" s="228" t="s">
        <v>117</v>
      </c>
      <c r="AU1327" s="228" t="s">
        <v>42</v>
      </c>
      <c r="AV1327" s="227" t="s">
        <v>42</v>
      </c>
      <c r="AW1327" s="227" t="s">
        <v>19</v>
      </c>
      <c r="AX1327" s="227" t="s">
        <v>37</v>
      </c>
      <c r="AY1327" s="228" t="s">
        <v>108</v>
      </c>
    </row>
    <row r="1328" spans="2:51" s="227" customFormat="1" x14ac:dyDescent="0.3">
      <c r="B1328" s="232"/>
      <c r="D1328" s="236" t="s">
        <v>117</v>
      </c>
      <c r="E1328" s="228" t="s">
        <v>1</v>
      </c>
      <c r="F1328" s="235" t="s">
        <v>1654</v>
      </c>
      <c r="H1328" s="234">
        <v>2.56</v>
      </c>
      <c r="I1328" s="233"/>
      <c r="L1328" s="232"/>
      <c r="M1328" s="231"/>
      <c r="N1328" s="230"/>
      <c r="O1328" s="230"/>
      <c r="P1328" s="230"/>
      <c r="Q1328" s="230"/>
      <c r="R1328" s="230"/>
      <c r="S1328" s="230"/>
      <c r="T1328" s="229"/>
      <c r="AT1328" s="228" t="s">
        <v>117</v>
      </c>
      <c r="AU1328" s="228" t="s">
        <v>42</v>
      </c>
      <c r="AV1328" s="227" t="s">
        <v>42</v>
      </c>
      <c r="AW1328" s="227" t="s">
        <v>19</v>
      </c>
      <c r="AX1328" s="227" t="s">
        <v>37</v>
      </c>
      <c r="AY1328" s="228" t="s">
        <v>108</v>
      </c>
    </row>
    <row r="1329" spans="2:51" s="227" customFormat="1" x14ac:dyDescent="0.3">
      <c r="B1329" s="232"/>
      <c r="D1329" s="236" t="s">
        <v>117</v>
      </c>
      <c r="E1329" s="228" t="s">
        <v>1</v>
      </c>
      <c r="F1329" s="235" t="s">
        <v>1655</v>
      </c>
      <c r="H1329" s="234">
        <v>1.1599999999999999</v>
      </c>
      <c r="I1329" s="233"/>
      <c r="L1329" s="232"/>
      <c r="M1329" s="231"/>
      <c r="N1329" s="230"/>
      <c r="O1329" s="230"/>
      <c r="P1329" s="230"/>
      <c r="Q1329" s="230"/>
      <c r="R1329" s="230"/>
      <c r="S1329" s="230"/>
      <c r="T1329" s="229"/>
      <c r="AT1329" s="228" t="s">
        <v>117</v>
      </c>
      <c r="AU1329" s="228" t="s">
        <v>42</v>
      </c>
      <c r="AV1329" s="227" t="s">
        <v>42</v>
      </c>
      <c r="AW1329" s="227" t="s">
        <v>19</v>
      </c>
      <c r="AX1329" s="227" t="s">
        <v>37</v>
      </c>
      <c r="AY1329" s="228" t="s">
        <v>108</v>
      </c>
    </row>
    <row r="1330" spans="2:51" s="227" customFormat="1" x14ac:dyDescent="0.3">
      <c r="B1330" s="232"/>
      <c r="D1330" s="236" t="s">
        <v>117</v>
      </c>
      <c r="E1330" s="228" t="s">
        <v>1</v>
      </c>
      <c r="F1330" s="235" t="s">
        <v>1651</v>
      </c>
      <c r="H1330" s="234">
        <v>1.32</v>
      </c>
      <c r="I1330" s="233"/>
      <c r="L1330" s="232"/>
      <c r="M1330" s="231"/>
      <c r="N1330" s="230"/>
      <c r="O1330" s="230"/>
      <c r="P1330" s="230"/>
      <c r="Q1330" s="230"/>
      <c r="R1330" s="230"/>
      <c r="S1330" s="230"/>
      <c r="T1330" s="229"/>
      <c r="AT1330" s="228" t="s">
        <v>117</v>
      </c>
      <c r="AU1330" s="228" t="s">
        <v>42</v>
      </c>
      <c r="AV1330" s="227" t="s">
        <v>42</v>
      </c>
      <c r="AW1330" s="227" t="s">
        <v>19</v>
      </c>
      <c r="AX1330" s="227" t="s">
        <v>37</v>
      </c>
      <c r="AY1330" s="228" t="s">
        <v>108</v>
      </c>
    </row>
    <row r="1331" spans="2:51" s="227" customFormat="1" x14ac:dyDescent="0.3">
      <c r="B1331" s="232"/>
      <c r="D1331" s="236" t="s">
        <v>117</v>
      </c>
      <c r="E1331" s="228" t="s">
        <v>1</v>
      </c>
      <c r="F1331" s="235" t="s">
        <v>1656</v>
      </c>
      <c r="H1331" s="234">
        <v>1.34</v>
      </c>
      <c r="I1331" s="233"/>
      <c r="L1331" s="232"/>
      <c r="M1331" s="231"/>
      <c r="N1331" s="230"/>
      <c r="O1331" s="230"/>
      <c r="P1331" s="230"/>
      <c r="Q1331" s="230"/>
      <c r="R1331" s="230"/>
      <c r="S1331" s="230"/>
      <c r="T1331" s="229"/>
      <c r="AT1331" s="228" t="s">
        <v>117</v>
      </c>
      <c r="AU1331" s="228" t="s">
        <v>42</v>
      </c>
      <c r="AV1331" s="227" t="s">
        <v>42</v>
      </c>
      <c r="AW1331" s="227" t="s">
        <v>19</v>
      </c>
      <c r="AX1331" s="227" t="s">
        <v>37</v>
      </c>
      <c r="AY1331" s="228" t="s">
        <v>108</v>
      </c>
    </row>
    <row r="1332" spans="2:51" s="227" customFormat="1" x14ac:dyDescent="0.3">
      <c r="B1332" s="232"/>
      <c r="D1332" s="236" t="s">
        <v>117</v>
      </c>
      <c r="E1332" s="228" t="s">
        <v>1</v>
      </c>
      <c r="F1332" s="235" t="s">
        <v>1648</v>
      </c>
      <c r="H1332" s="234">
        <v>1.31</v>
      </c>
      <c r="I1332" s="233"/>
      <c r="L1332" s="232"/>
      <c r="M1332" s="231"/>
      <c r="N1332" s="230"/>
      <c r="O1332" s="230"/>
      <c r="P1332" s="230"/>
      <c r="Q1332" s="230"/>
      <c r="R1332" s="230"/>
      <c r="S1332" s="230"/>
      <c r="T1332" s="229"/>
      <c r="AT1332" s="228" t="s">
        <v>117</v>
      </c>
      <c r="AU1332" s="228" t="s">
        <v>42</v>
      </c>
      <c r="AV1332" s="227" t="s">
        <v>42</v>
      </c>
      <c r="AW1332" s="227" t="s">
        <v>19</v>
      </c>
      <c r="AX1332" s="227" t="s">
        <v>37</v>
      </c>
      <c r="AY1332" s="228" t="s">
        <v>108</v>
      </c>
    </row>
    <row r="1333" spans="2:51" s="227" customFormat="1" x14ac:dyDescent="0.3">
      <c r="B1333" s="232"/>
      <c r="D1333" s="236" t="s">
        <v>117</v>
      </c>
      <c r="E1333" s="228" t="s">
        <v>1</v>
      </c>
      <c r="F1333" s="235" t="s">
        <v>1651</v>
      </c>
      <c r="H1333" s="234">
        <v>1.32</v>
      </c>
      <c r="I1333" s="233"/>
      <c r="L1333" s="232"/>
      <c r="M1333" s="231"/>
      <c r="N1333" s="230"/>
      <c r="O1333" s="230"/>
      <c r="P1333" s="230"/>
      <c r="Q1333" s="230"/>
      <c r="R1333" s="230"/>
      <c r="S1333" s="230"/>
      <c r="T1333" s="229"/>
      <c r="AT1333" s="228" t="s">
        <v>117</v>
      </c>
      <c r="AU1333" s="228" t="s">
        <v>42</v>
      </c>
      <c r="AV1333" s="227" t="s">
        <v>42</v>
      </c>
      <c r="AW1333" s="227" t="s">
        <v>19</v>
      </c>
      <c r="AX1333" s="227" t="s">
        <v>37</v>
      </c>
      <c r="AY1333" s="228" t="s">
        <v>108</v>
      </c>
    </row>
    <row r="1334" spans="2:51" s="227" customFormat="1" x14ac:dyDescent="0.3">
      <c r="B1334" s="232"/>
      <c r="D1334" s="236" t="s">
        <v>117</v>
      </c>
      <c r="E1334" s="228" t="s">
        <v>1</v>
      </c>
      <c r="F1334" s="235" t="s">
        <v>1657</v>
      </c>
      <c r="H1334" s="234">
        <v>16.559999999999999</v>
      </c>
      <c r="I1334" s="233"/>
      <c r="L1334" s="232"/>
      <c r="M1334" s="231"/>
      <c r="N1334" s="230"/>
      <c r="O1334" s="230"/>
      <c r="P1334" s="230"/>
      <c r="Q1334" s="230"/>
      <c r="R1334" s="230"/>
      <c r="S1334" s="230"/>
      <c r="T1334" s="229"/>
      <c r="AT1334" s="228" t="s">
        <v>117</v>
      </c>
      <c r="AU1334" s="228" t="s">
        <v>42</v>
      </c>
      <c r="AV1334" s="227" t="s">
        <v>42</v>
      </c>
      <c r="AW1334" s="227" t="s">
        <v>19</v>
      </c>
      <c r="AX1334" s="227" t="s">
        <v>37</v>
      </c>
      <c r="AY1334" s="228" t="s">
        <v>108</v>
      </c>
    </row>
    <row r="1335" spans="2:51" s="227" customFormat="1" x14ac:dyDescent="0.3">
      <c r="B1335" s="232"/>
      <c r="D1335" s="236" t="s">
        <v>117</v>
      </c>
      <c r="E1335" s="228" t="s">
        <v>1</v>
      </c>
      <c r="F1335" s="235" t="s">
        <v>1658</v>
      </c>
      <c r="H1335" s="234">
        <v>0.55000000000000004</v>
      </c>
      <c r="I1335" s="233"/>
      <c r="L1335" s="232"/>
      <c r="M1335" s="231"/>
      <c r="N1335" s="230"/>
      <c r="O1335" s="230"/>
      <c r="P1335" s="230"/>
      <c r="Q1335" s="230"/>
      <c r="R1335" s="230"/>
      <c r="S1335" s="230"/>
      <c r="T1335" s="229"/>
      <c r="AT1335" s="228" t="s">
        <v>117</v>
      </c>
      <c r="AU1335" s="228" t="s">
        <v>42</v>
      </c>
      <c r="AV1335" s="227" t="s">
        <v>42</v>
      </c>
      <c r="AW1335" s="227" t="s">
        <v>19</v>
      </c>
      <c r="AX1335" s="227" t="s">
        <v>37</v>
      </c>
      <c r="AY1335" s="228" t="s">
        <v>108</v>
      </c>
    </row>
    <row r="1336" spans="2:51" s="257" customFormat="1" x14ac:dyDescent="0.3">
      <c r="B1336" s="262"/>
      <c r="D1336" s="236" t="s">
        <v>117</v>
      </c>
      <c r="E1336" s="258" t="s">
        <v>1</v>
      </c>
      <c r="F1336" s="264" t="s">
        <v>388</v>
      </c>
      <c r="H1336" s="258" t="s">
        <v>1</v>
      </c>
      <c r="I1336" s="263"/>
      <c r="L1336" s="262"/>
      <c r="M1336" s="261"/>
      <c r="N1336" s="260"/>
      <c r="O1336" s="260"/>
      <c r="P1336" s="260"/>
      <c r="Q1336" s="260"/>
      <c r="R1336" s="260"/>
      <c r="S1336" s="260"/>
      <c r="T1336" s="259"/>
      <c r="AT1336" s="258" t="s">
        <v>117</v>
      </c>
      <c r="AU1336" s="258" t="s">
        <v>42</v>
      </c>
      <c r="AV1336" s="257" t="s">
        <v>38</v>
      </c>
      <c r="AW1336" s="257" t="s">
        <v>19</v>
      </c>
      <c r="AX1336" s="257" t="s">
        <v>37</v>
      </c>
      <c r="AY1336" s="258" t="s">
        <v>108</v>
      </c>
    </row>
    <row r="1337" spans="2:51" s="227" customFormat="1" x14ac:dyDescent="0.3">
      <c r="B1337" s="232"/>
      <c r="D1337" s="236" t="s">
        <v>117</v>
      </c>
      <c r="E1337" s="228" t="s">
        <v>1</v>
      </c>
      <c r="F1337" s="235" t="s">
        <v>1650</v>
      </c>
      <c r="H1337" s="234">
        <v>5.24</v>
      </c>
      <c r="I1337" s="233"/>
      <c r="L1337" s="232"/>
      <c r="M1337" s="231"/>
      <c r="N1337" s="230"/>
      <c r="O1337" s="230"/>
      <c r="P1337" s="230"/>
      <c r="Q1337" s="230"/>
      <c r="R1337" s="230"/>
      <c r="S1337" s="230"/>
      <c r="T1337" s="229"/>
      <c r="AT1337" s="228" t="s">
        <v>117</v>
      </c>
      <c r="AU1337" s="228" t="s">
        <v>42</v>
      </c>
      <c r="AV1337" s="227" t="s">
        <v>42</v>
      </c>
      <c r="AW1337" s="227" t="s">
        <v>19</v>
      </c>
      <c r="AX1337" s="227" t="s">
        <v>37</v>
      </c>
      <c r="AY1337" s="228" t="s">
        <v>108</v>
      </c>
    </row>
    <row r="1338" spans="2:51" s="227" customFormat="1" x14ac:dyDescent="0.3">
      <c r="B1338" s="232"/>
      <c r="D1338" s="236" t="s">
        <v>117</v>
      </c>
      <c r="E1338" s="228" t="s">
        <v>1</v>
      </c>
      <c r="F1338" s="235" t="s">
        <v>1659</v>
      </c>
      <c r="H1338" s="234">
        <v>10.48</v>
      </c>
      <c r="I1338" s="233"/>
      <c r="L1338" s="232"/>
      <c r="M1338" s="231"/>
      <c r="N1338" s="230"/>
      <c r="O1338" s="230"/>
      <c r="P1338" s="230"/>
      <c r="Q1338" s="230"/>
      <c r="R1338" s="230"/>
      <c r="S1338" s="230"/>
      <c r="T1338" s="229"/>
      <c r="AT1338" s="228" t="s">
        <v>117</v>
      </c>
      <c r="AU1338" s="228" t="s">
        <v>42</v>
      </c>
      <c r="AV1338" s="227" t="s">
        <v>42</v>
      </c>
      <c r="AW1338" s="227" t="s">
        <v>19</v>
      </c>
      <c r="AX1338" s="227" t="s">
        <v>37</v>
      </c>
      <c r="AY1338" s="228" t="s">
        <v>108</v>
      </c>
    </row>
    <row r="1339" spans="2:51" s="227" customFormat="1" x14ac:dyDescent="0.3">
      <c r="B1339" s="232"/>
      <c r="D1339" s="236" t="s">
        <v>117</v>
      </c>
      <c r="E1339" s="228" t="s">
        <v>1</v>
      </c>
      <c r="F1339" s="235" t="s">
        <v>1660</v>
      </c>
      <c r="H1339" s="234">
        <v>1.3</v>
      </c>
      <c r="I1339" s="233"/>
      <c r="L1339" s="232"/>
      <c r="M1339" s="231"/>
      <c r="N1339" s="230"/>
      <c r="O1339" s="230"/>
      <c r="P1339" s="230"/>
      <c r="Q1339" s="230"/>
      <c r="R1339" s="230"/>
      <c r="S1339" s="230"/>
      <c r="T1339" s="229"/>
      <c r="AT1339" s="228" t="s">
        <v>117</v>
      </c>
      <c r="AU1339" s="228" t="s">
        <v>42</v>
      </c>
      <c r="AV1339" s="227" t="s">
        <v>42</v>
      </c>
      <c r="AW1339" s="227" t="s">
        <v>19</v>
      </c>
      <c r="AX1339" s="227" t="s">
        <v>37</v>
      </c>
      <c r="AY1339" s="228" t="s">
        <v>108</v>
      </c>
    </row>
    <row r="1340" spans="2:51" s="227" customFormat="1" x14ac:dyDescent="0.3">
      <c r="B1340" s="232"/>
      <c r="D1340" s="236" t="s">
        <v>117</v>
      </c>
      <c r="E1340" s="228" t="s">
        <v>1</v>
      </c>
      <c r="F1340" s="235" t="s">
        <v>1648</v>
      </c>
      <c r="H1340" s="234">
        <v>1.31</v>
      </c>
      <c r="I1340" s="233"/>
      <c r="L1340" s="232"/>
      <c r="M1340" s="231"/>
      <c r="N1340" s="230"/>
      <c r="O1340" s="230"/>
      <c r="P1340" s="230"/>
      <c r="Q1340" s="230"/>
      <c r="R1340" s="230"/>
      <c r="S1340" s="230"/>
      <c r="T1340" s="229"/>
      <c r="AT1340" s="228" t="s">
        <v>117</v>
      </c>
      <c r="AU1340" s="228" t="s">
        <v>42</v>
      </c>
      <c r="AV1340" s="227" t="s">
        <v>42</v>
      </c>
      <c r="AW1340" s="227" t="s">
        <v>19</v>
      </c>
      <c r="AX1340" s="227" t="s">
        <v>37</v>
      </c>
      <c r="AY1340" s="228" t="s">
        <v>108</v>
      </c>
    </row>
    <row r="1341" spans="2:51" s="227" customFormat="1" x14ac:dyDescent="0.3">
      <c r="B1341" s="232"/>
      <c r="D1341" s="236" t="s">
        <v>117</v>
      </c>
      <c r="E1341" s="228" t="s">
        <v>1</v>
      </c>
      <c r="F1341" s="235" t="s">
        <v>1661</v>
      </c>
      <c r="H1341" s="234">
        <v>2.62</v>
      </c>
      <c r="I1341" s="233"/>
      <c r="L1341" s="232"/>
      <c r="M1341" s="231"/>
      <c r="N1341" s="230"/>
      <c r="O1341" s="230"/>
      <c r="P1341" s="230"/>
      <c r="Q1341" s="230"/>
      <c r="R1341" s="230"/>
      <c r="S1341" s="230"/>
      <c r="T1341" s="229"/>
      <c r="AT1341" s="228" t="s">
        <v>117</v>
      </c>
      <c r="AU1341" s="228" t="s">
        <v>42</v>
      </c>
      <c r="AV1341" s="227" t="s">
        <v>42</v>
      </c>
      <c r="AW1341" s="227" t="s">
        <v>19</v>
      </c>
      <c r="AX1341" s="227" t="s">
        <v>37</v>
      </c>
      <c r="AY1341" s="228" t="s">
        <v>108</v>
      </c>
    </row>
    <row r="1342" spans="2:51" s="227" customFormat="1" x14ac:dyDescent="0.3">
      <c r="B1342" s="232"/>
      <c r="D1342" s="236" t="s">
        <v>117</v>
      </c>
      <c r="E1342" s="228" t="s">
        <v>1</v>
      </c>
      <c r="F1342" s="235" t="s">
        <v>1651</v>
      </c>
      <c r="H1342" s="234">
        <v>1.32</v>
      </c>
      <c r="I1342" s="233"/>
      <c r="L1342" s="232"/>
      <c r="M1342" s="231"/>
      <c r="N1342" s="230"/>
      <c r="O1342" s="230"/>
      <c r="P1342" s="230"/>
      <c r="Q1342" s="230"/>
      <c r="R1342" s="230"/>
      <c r="S1342" s="230"/>
      <c r="T1342" s="229"/>
      <c r="AT1342" s="228" t="s">
        <v>117</v>
      </c>
      <c r="AU1342" s="228" t="s">
        <v>42</v>
      </c>
      <c r="AV1342" s="227" t="s">
        <v>42</v>
      </c>
      <c r="AW1342" s="227" t="s">
        <v>19</v>
      </c>
      <c r="AX1342" s="227" t="s">
        <v>37</v>
      </c>
      <c r="AY1342" s="228" t="s">
        <v>108</v>
      </c>
    </row>
    <row r="1343" spans="2:51" s="227" customFormat="1" x14ac:dyDescent="0.3">
      <c r="B1343" s="232"/>
      <c r="D1343" s="236" t="s">
        <v>117</v>
      </c>
      <c r="E1343" s="228" t="s">
        <v>1</v>
      </c>
      <c r="F1343" s="235" t="s">
        <v>1660</v>
      </c>
      <c r="H1343" s="234">
        <v>1.3</v>
      </c>
      <c r="I1343" s="233"/>
      <c r="L1343" s="232"/>
      <c r="M1343" s="231"/>
      <c r="N1343" s="230"/>
      <c r="O1343" s="230"/>
      <c r="P1343" s="230"/>
      <c r="Q1343" s="230"/>
      <c r="R1343" s="230"/>
      <c r="S1343" s="230"/>
      <c r="T1343" s="229"/>
      <c r="AT1343" s="228" t="s">
        <v>117</v>
      </c>
      <c r="AU1343" s="228" t="s">
        <v>42</v>
      </c>
      <c r="AV1343" s="227" t="s">
        <v>42</v>
      </c>
      <c r="AW1343" s="227" t="s">
        <v>19</v>
      </c>
      <c r="AX1343" s="227" t="s">
        <v>37</v>
      </c>
      <c r="AY1343" s="228" t="s">
        <v>108</v>
      </c>
    </row>
    <row r="1344" spans="2:51" s="227" customFormat="1" x14ac:dyDescent="0.3">
      <c r="B1344" s="232"/>
      <c r="D1344" s="236" t="s">
        <v>117</v>
      </c>
      <c r="E1344" s="228" t="s">
        <v>1</v>
      </c>
      <c r="F1344" s="235" t="s">
        <v>1662</v>
      </c>
      <c r="H1344" s="234">
        <v>0.69</v>
      </c>
      <c r="I1344" s="233"/>
      <c r="L1344" s="232"/>
      <c r="M1344" s="231"/>
      <c r="N1344" s="230"/>
      <c r="O1344" s="230"/>
      <c r="P1344" s="230"/>
      <c r="Q1344" s="230"/>
      <c r="R1344" s="230"/>
      <c r="S1344" s="230"/>
      <c r="T1344" s="229"/>
      <c r="AT1344" s="228" t="s">
        <v>117</v>
      </c>
      <c r="AU1344" s="228" t="s">
        <v>42</v>
      </c>
      <c r="AV1344" s="227" t="s">
        <v>42</v>
      </c>
      <c r="AW1344" s="227" t="s">
        <v>19</v>
      </c>
      <c r="AX1344" s="227" t="s">
        <v>37</v>
      </c>
      <c r="AY1344" s="228" t="s">
        <v>108</v>
      </c>
    </row>
    <row r="1345" spans="2:65" s="227" customFormat="1" x14ac:dyDescent="0.3">
      <c r="B1345" s="232"/>
      <c r="D1345" s="236" t="s">
        <v>117</v>
      </c>
      <c r="E1345" s="228" t="s">
        <v>1</v>
      </c>
      <c r="F1345" s="235" t="s">
        <v>1657</v>
      </c>
      <c r="H1345" s="234">
        <v>16.559999999999999</v>
      </c>
      <c r="I1345" s="233"/>
      <c r="L1345" s="232"/>
      <c r="M1345" s="231"/>
      <c r="N1345" s="230"/>
      <c r="O1345" s="230"/>
      <c r="P1345" s="230"/>
      <c r="Q1345" s="230"/>
      <c r="R1345" s="230"/>
      <c r="S1345" s="230"/>
      <c r="T1345" s="229"/>
      <c r="AT1345" s="228" t="s">
        <v>117</v>
      </c>
      <c r="AU1345" s="228" t="s">
        <v>42</v>
      </c>
      <c r="AV1345" s="227" t="s">
        <v>42</v>
      </c>
      <c r="AW1345" s="227" t="s">
        <v>19</v>
      </c>
      <c r="AX1345" s="227" t="s">
        <v>37</v>
      </c>
      <c r="AY1345" s="228" t="s">
        <v>108</v>
      </c>
    </row>
    <row r="1346" spans="2:65" s="227" customFormat="1" x14ac:dyDescent="0.3">
      <c r="B1346" s="232"/>
      <c r="D1346" s="236" t="s">
        <v>117</v>
      </c>
      <c r="E1346" s="228" t="s">
        <v>1</v>
      </c>
      <c r="F1346" s="235" t="s">
        <v>1652</v>
      </c>
      <c r="H1346" s="234">
        <v>2.64</v>
      </c>
      <c r="I1346" s="233"/>
      <c r="L1346" s="232"/>
      <c r="M1346" s="231"/>
      <c r="N1346" s="230"/>
      <c r="O1346" s="230"/>
      <c r="P1346" s="230"/>
      <c r="Q1346" s="230"/>
      <c r="R1346" s="230"/>
      <c r="S1346" s="230"/>
      <c r="T1346" s="229"/>
      <c r="AT1346" s="228" t="s">
        <v>117</v>
      </c>
      <c r="AU1346" s="228" t="s">
        <v>42</v>
      </c>
      <c r="AV1346" s="227" t="s">
        <v>42</v>
      </c>
      <c r="AW1346" s="227" t="s">
        <v>19</v>
      </c>
      <c r="AX1346" s="227" t="s">
        <v>37</v>
      </c>
      <c r="AY1346" s="228" t="s">
        <v>108</v>
      </c>
    </row>
    <row r="1347" spans="2:65" s="227" customFormat="1" x14ac:dyDescent="0.3">
      <c r="B1347" s="232"/>
      <c r="D1347" s="240" t="s">
        <v>117</v>
      </c>
      <c r="E1347" s="239" t="s">
        <v>1</v>
      </c>
      <c r="F1347" s="238" t="s">
        <v>1661</v>
      </c>
      <c r="H1347" s="237">
        <v>2.62</v>
      </c>
      <c r="I1347" s="233"/>
      <c r="L1347" s="232"/>
      <c r="M1347" s="231"/>
      <c r="N1347" s="230"/>
      <c r="O1347" s="230"/>
      <c r="P1347" s="230"/>
      <c r="Q1347" s="230"/>
      <c r="R1347" s="230"/>
      <c r="S1347" s="230"/>
      <c r="T1347" s="229"/>
      <c r="AT1347" s="228" t="s">
        <v>117</v>
      </c>
      <c r="AU1347" s="228" t="s">
        <v>42</v>
      </c>
      <c r="AV1347" s="227" t="s">
        <v>42</v>
      </c>
      <c r="AW1347" s="227" t="s">
        <v>19</v>
      </c>
      <c r="AX1347" s="227" t="s">
        <v>37</v>
      </c>
      <c r="AY1347" s="228" t="s">
        <v>108</v>
      </c>
    </row>
    <row r="1348" spans="2:65" s="188" customFormat="1" ht="22.5" customHeight="1" x14ac:dyDescent="0.3">
      <c r="B1348" s="207"/>
      <c r="C1348" s="206" t="s">
        <v>1748</v>
      </c>
      <c r="D1348" s="206" t="s">
        <v>110</v>
      </c>
      <c r="E1348" s="205" t="s">
        <v>1695</v>
      </c>
      <c r="F1348" s="200" t="s">
        <v>1696</v>
      </c>
      <c r="G1348" s="204" t="s">
        <v>135</v>
      </c>
      <c r="H1348" s="203">
        <v>136.47</v>
      </c>
      <c r="I1348" s="202"/>
      <c r="J1348" s="201">
        <f>ROUND(I1348*H1348,2)</f>
        <v>0</v>
      </c>
      <c r="K1348" s="200" t="s">
        <v>114</v>
      </c>
      <c r="L1348" s="189"/>
      <c r="M1348" s="199" t="s">
        <v>1</v>
      </c>
      <c r="N1348" s="224" t="s">
        <v>26</v>
      </c>
      <c r="O1348" s="223"/>
      <c r="P1348" s="222">
        <f>O1348*H1348</f>
        <v>0</v>
      </c>
      <c r="Q1348" s="222">
        <v>2.8600000000000001E-3</v>
      </c>
      <c r="R1348" s="222">
        <f>Q1348*H1348</f>
        <v>0.39030419999999999</v>
      </c>
      <c r="S1348" s="222">
        <v>0</v>
      </c>
      <c r="T1348" s="221">
        <f>S1348*H1348</f>
        <v>0</v>
      </c>
      <c r="AR1348" s="193" t="s">
        <v>199</v>
      </c>
      <c r="AT1348" s="193" t="s">
        <v>110</v>
      </c>
      <c r="AU1348" s="193" t="s">
        <v>42</v>
      </c>
      <c r="AY1348" s="193" t="s">
        <v>108</v>
      </c>
      <c r="BE1348" s="194">
        <f>IF(N1348="základní",J1348,0)</f>
        <v>0</v>
      </c>
      <c r="BF1348" s="194">
        <f>IF(N1348="snížená",J1348,0)</f>
        <v>0</v>
      </c>
      <c r="BG1348" s="194">
        <f>IF(N1348="zákl. přenesená",J1348,0)</f>
        <v>0</v>
      </c>
      <c r="BH1348" s="194">
        <f>IF(N1348="sníž. přenesená",J1348,0)</f>
        <v>0</v>
      </c>
      <c r="BI1348" s="194">
        <f>IF(N1348="nulová",J1348,0)</f>
        <v>0</v>
      </c>
      <c r="BJ1348" s="193" t="s">
        <v>38</v>
      </c>
      <c r="BK1348" s="194">
        <f>ROUND(I1348*H1348,2)</f>
        <v>0</v>
      </c>
      <c r="BL1348" s="193" t="s">
        <v>199</v>
      </c>
      <c r="BM1348" s="193" t="s">
        <v>1697</v>
      </c>
    </row>
    <row r="1349" spans="2:65" s="227" customFormat="1" x14ac:dyDescent="0.3">
      <c r="B1349" s="232"/>
      <c r="D1349" s="240" t="s">
        <v>117</v>
      </c>
      <c r="E1349" s="239" t="s">
        <v>1</v>
      </c>
      <c r="F1349" s="238" t="s">
        <v>1672</v>
      </c>
      <c r="H1349" s="237">
        <v>136.47</v>
      </c>
      <c r="I1349" s="233"/>
      <c r="L1349" s="232"/>
      <c r="M1349" s="231"/>
      <c r="N1349" s="230"/>
      <c r="O1349" s="230"/>
      <c r="P1349" s="230"/>
      <c r="Q1349" s="230"/>
      <c r="R1349" s="230"/>
      <c r="S1349" s="230"/>
      <c r="T1349" s="229"/>
      <c r="AT1349" s="228" t="s">
        <v>117</v>
      </c>
      <c r="AU1349" s="228" t="s">
        <v>42</v>
      </c>
      <c r="AV1349" s="227" t="s">
        <v>42</v>
      </c>
      <c r="AW1349" s="227" t="s">
        <v>19</v>
      </c>
      <c r="AX1349" s="227" t="s">
        <v>37</v>
      </c>
      <c r="AY1349" s="228" t="s">
        <v>108</v>
      </c>
    </row>
    <row r="1350" spans="2:65" s="188" customFormat="1" ht="22.5" customHeight="1" x14ac:dyDescent="0.3">
      <c r="B1350" s="207"/>
      <c r="C1350" s="206" t="s">
        <v>1752</v>
      </c>
      <c r="D1350" s="206" t="s">
        <v>110</v>
      </c>
      <c r="E1350" s="205" t="s">
        <v>1699</v>
      </c>
      <c r="F1350" s="200" t="s">
        <v>1700</v>
      </c>
      <c r="G1350" s="204" t="s">
        <v>254</v>
      </c>
      <c r="H1350" s="203">
        <v>6</v>
      </c>
      <c r="I1350" s="202"/>
      <c r="J1350" s="201">
        <f>ROUND(I1350*H1350,2)</f>
        <v>0</v>
      </c>
      <c r="K1350" s="200" t="s">
        <v>114</v>
      </c>
      <c r="L1350" s="189"/>
      <c r="M1350" s="199" t="s">
        <v>1</v>
      </c>
      <c r="N1350" s="224" t="s">
        <v>26</v>
      </c>
      <c r="O1350" s="223"/>
      <c r="P1350" s="222">
        <f>O1350*H1350</f>
        <v>0</v>
      </c>
      <c r="Q1350" s="222">
        <v>7.1000000000000002E-4</v>
      </c>
      <c r="R1350" s="222">
        <f>Q1350*H1350</f>
        <v>4.2599999999999999E-3</v>
      </c>
      <c r="S1350" s="222">
        <v>0</v>
      </c>
      <c r="T1350" s="221">
        <f>S1350*H1350</f>
        <v>0</v>
      </c>
      <c r="AR1350" s="193" t="s">
        <v>199</v>
      </c>
      <c r="AT1350" s="193" t="s">
        <v>110</v>
      </c>
      <c r="AU1350" s="193" t="s">
        <v>42</v>
      </c>
      <c r="AY1350" s="193" t="s">
        <v>108</v>
      </c>
      <c r="BE1350" s="194">
        <f>IF(N1350="základní",J1350,0)</f>
        <v>0</v>
      </c>
      <c r="BF1350" s="194">
        <f>IF(N1350="snížená",J1350,0)</f>
        <v>0</v>
      </c>
      <c r="BG1350" s="194">
        <f>IF(N1350="zákl. přenesená",J1350,0)</f>
        <v>0</v>
      </c>
      <c r="BH1350" s="194">
        <f>IF(N1350="sníž. přenesená",J1350,0)</f>
        <v>0</v>
      </c>
      <c r="BI1350" s="194">
        <f>IF(N1350="nulová",J1350,0)</f>
        <v>0</v>
      </c>
      <c r="BJ1350" s="193" t="s">
        <v>38</v>
      </c>
      <c r="BK1350" s="194">
        <f>ROUND(I1350*H1350,2)</f>
        <v>0</v>
      </c>
      <c r="BL1350" s="193" t="s">
        <v>199</v>
      </c>
      <c r="BM1350" s="193" t="s">
        <v>1701</v>
      </c>
    </row>
    <row r="1351" spans="2:65" s="227" customFormat="1" x14ac:dyDescent="0.3">
      <c r="B1351" s="232"/>
      <c r="D1351" s="240" t="s">
        <v>117</v>
      </c>
      <c r="E1351" s="239" t="s">
        <v>1</v>
      </c>
      <c r="F1351" s="238" t="s">
        <v>1702</v>
      </c>
      <c r="H1351" s="237">
        <v>6</v>
      </c>
      <c r="I1351" s="233"/>
      <c r="L1351" s="232"/>
      <c r="M1351" s="231"/>
      <c r="N1351" s="230"/>
      <c r="O1351" s="230"/>
      <c r="P1351" s="230"/>
      <c r="Q1351" s="230"/>
      <c r="R1351" s="230"/>
      <c r="S1351" s="230"/>
      <c r="T1351" s="229"/>
      <c r="AT1351" s="228" t="s">
        <v>117</v>
      </c>
      <c r="AU1351" s="228" t="s">
        <v>42</v>
      </c>
      <c r="AV1351" s="227" t="s">
        <v>42</v>
      </c>
      <c r="AW1351" s="227" t="s">
        <v>19</v>
      </c>
      <c r="AX1351" s="227" t="s">
        <v>37</v>
      </c>
      <c r="AY1351" s="228" t="s">
        <v>108</v>
      </c>
    </row>
    <row r="1352" spans="2:65" s="188" customFormat="1" ht="31.5" customHeight="1" x14ac:dyDescent="0.3">
      <c r="B1352" s="207"/>
      <c r="C1352" s="206" t="s">
        <v>1758</v>
      </c>
      <c r="D1352" s="206" t="s">
        <v>110</v>
      </c>
      <c r="E1352" s="205" t="s">
        <v>1704</v>
      </c>
      <c r="F1352" s="200" t="s">
        <v>1705</v>
      </c>
      <c r="G1352" s="204" t="s">
        <v>254</v>
      </c>
      <c r="H1352" s="203">
        <v>8</v>
      </c>
      <c r="I1352" s="202"/>
      <c r="J1352" s="201">
        <f>ROUND(I1352*H1352,2)</f>
        <v>0</v>
      </c>
      <c r="K1352" s="200" t="s">
        <v>114</v>
      </c>
      <c r="L1352" s="189"/>
      <c r="M1352" s="199" t="s">
        <v>1</v>
      </c>
      <c r="N1352" s="224" t="s">
        <v>26</v>
      </c>
      <c r="O1352" s="223"/>
      <c r="P1352" s="222">
        <f>O1352*H1352</f>
        <v>0</v>
      </c>
      <c r="Q1352" s="222">
        <v>4.8000000000000001E-4</v>
      </c>
      <c r="R1352" s="222">
        <f>Q1352*H1352</f>
        <v>3.8400000000000001E-3</v>
      </c>
      <c r="S1352" s="222">
        <v>0</v>
      </c>
      <c r="T1352" s="221">
        <f>S1352*H1352</f>
        <v>0</v>
      </c>
      <c r="AR1352" s="193" t="s">
        <v>199</v>
      </c>
      <c r="AT1352" s="193" t="s">
        <v>110</v>
      </c>
      <c r="AU1352" s="193" t="s">
        <v>42</v>
      </c>
      <c r="AY1352" s="193" t="s">
        <v>108</v>
      </c>
      <c r="BE1352" s="194">
        <f>IF(N1352="základní",J1352,0)</f>
        <v>0</v>
      </c>
      <c r="BF1352" s="194">
        <f>IF(N1352="snížená",J1352,0)</f>
        <v>0</v>
      </c>
      <c r="BG1352" s="194">
        <f>IF(N1352="zákl. přenesená",J1352,0)</f>
        <v>0</v>
      </c>
      <c r="BH1352" s="194">
        <f>IF(N1352="sníž. přenesená",J1352,0)</f>
        <v>0</v>
      </c>
      <c r="BI1352" s="194">
        <f>IF(N1352="nulová",J1352,0)</f>
        <v>0</v>
      </c>
      <c r="BJ1352" s="193" t="s">
        <v>38</v>
      </c>
      <c r="BK1352" s="194">
        <f>ROUND(I1352*H1352,2)</f>
        <v>0</v>
      </c>
      <c r="BL1352" s="193" t="s">
        <v>199</v>
      </c>
      <c r="BM1352" s="193" t="s">
        <v>1706</v>
      </c>
    </row>
    <row r="1353" spans="2:65" s="227" customFormat="1" x14ac:dyDescent="0.3">
      <c r="B1353" s="232"/>
      <c r="D1353" s="240" t="s">
        <v>117</v>
      </c>
      <c r="E1353" s="239" t="s">
        <v>1</v>
      </c>
      <c r="F1353" s="238" t="s">
        <v>1707</v>
      </c>
      <c r="H1353" s="237">
        <v>8</v>
      </c>
      <c r="I1353" s="233"/>
      <c r="L1353" s="232"/>
      <c r="M1353" s="231"/>
      <c r="N1353" s="230"/>
      <c r="O1353" s="230"/>
      <c r="P1353" s="230"/>
      <c r="Q1353" s="230"/>
      <c r="R1353" s="230"/>
      <c r="S1353" s="230"/>
      <c r="T1353" s="229"/>
      <c r="AT1353" s="228" t="s">
        <v>117</v>
      </c>
      <c r="AU1353" s="228" t="s">
        <v>42</v>
      </c>
      <c r="AV1353" s="227" t="s">
        <v>42</v>
      </c>
      <c r="AW1353" s="227" t="s">
        <v>19</v>
      </c>
      <c r="AX1353" s="227" t="s">
        <v>37</v>
      </c>
      <c r="AY1353" s="228" t="s">
        <v>108</v>
      </c>
    </row>
    <row r="1354" spans="2:65" s="188" customFormat="1" ht="31.5" customHeight="1" x14ac:dyDescent="0.3">
      <c r="B1354" s="207"/>
      <c r="C1354" s="206" t="s">
        <v>1781</v>
      </c>
      <c r="D1354" s="206" t="s">
        <v>110</v>
      </c>
      <c r="E1354" s="205" t="s">
        <v>1709</v>
      </c>
      <c r="F1354" s="200" t="s">
        <v>1710</v>
      </c>
      <c r="G1354" s="204" t="s">
        <v>135</v>
      </c>
      <c r="H1354" s="203">
        <v>64</v>
      </c>
      <c r="I1354" s="202"/>
      <c r="J1354" s="201">
        <f>ROUND(I1354*H1354,2)</f>
        <v>0</v>
      </c>
      <c r="K1354" s="200" t="s">
        <v>114</v>
      </c>
      <c r="L1354" s="189"/>
      <c r="M1354" s="199" t="s">
        <v>1</v>
      </c>
      <c r="N1354" s="224" t="s">
        <v>26</v>
      </c>
      <c r="O1354" s="223"/>
      <c r="P1354" s="222">
        <f>O1354*H1354</f>
        <v>0</v>
      </c>
      <c r="Q1354" s="222">
        <v>2.3600000000000001E-3</v>
      </c>
      <c r="R1354" s="222">
        <f>Q1354*H1354</f>
        <v>0.15104000000000001</v>
      </c>
      <c r="S1354" s="222">
        <v>0</v>
      </c>
      <c r="T1354" s="221">
        <f>S1354*H1354</f>
        <v>0</v>
      </c>
      <c r="AR1354" s="193" t="s">
        <v>199</v>
      </c>
      <c r="AT1354" s="193" t="s">
        <v>110</v>
      </c>
      <c r="AU1354" s="193" t="s">
        <v>42</v>
      </c>
      <c r="AY1354" s="193" t="s">
        <v>108</v>
      </c>
      <c r="BE1354" s="194">
        <f>IF(N1354="základní",J1354,0)</f>
        <v>0</v>
      </c>
      <c r="BF1354" s="194">
        <f>IF(N1354="snížená",J1354,0)</f>
        <v>0</v>
      </c>
      <c r="BG1354" s="194">
        <f>IF(N1354="zákl. přenesená",J1354,0)</f>
        <v>0</v>
      </c>
      <c r="BH1354" s="194">
        <f>IF(N1354="sníž. přenesená",J1354,0)</f>
        <v>0</v>
      </c>
      <c r="BI1354" s="194">
        <f>IF(N1354="nulová",J1354,0)</f>
        <v>0</v>
      </c>
      <c r="BJ1354" s="193" t="s">
        <v>38</v>
      </c>
      <c r="BK1354" s="194">
        <f>ROUND(I1354*H1354,2)</f>
        <v>0</v>
      </c>
      <c r="BL1354" s="193" t="s">
        <v>199</v>
      </c>
      <c r="BM1354" s="193" t="s">
        <v>1711</v>
      </c>
    </row>
    <row r="1355" spans="2:65" s="227" customFormat="1" x14ac:dyDescent="0.3">
      <c r="B1355" s="232"/>
      <c r="D1355" s="240" t="s">
        <v>117</v>
      </c>
      <c r="E1355" s="239" t="s">
        <v>1</v>
      </c>
      <c r="F1355" s="238" t="s">
        <v>1677</v>
      </c>
      <c r="H1355" s="237">
        <v>64</v>
      </c>
      <c r="I1355" s="233"/>
      <c r="L1355" s="232"/>
      <c r="M1355" s="231"/>
      <c r="N1355" s="230"/>
      <c r="O1355" s="230"/>
      <c r="P1355" s="230"/>
      <c r="Q1355" s="230"/>
      <c r="R1355" s="230"/>
      <c r="S1355" s="230"/>
      <c r="T1355" s="229"/>
      <c r="AT1355" s="228" t="s">
        <v>117</v>
      </c>
      <c r="AU1355" s="228" t="s">
        <v>42</v>
      </c>
      <c r="AV1355" s="227" t="s">
        <v>42</v>
      </c>
      <c r="AW1355" s="227" t="s">
        <v>19</v>
      </c>
      <c r="AX1355" s="227" t="s">
        <v>37</v>
      </c>
      <c r="AY1355" s="228" t="s">
        <v>108</v>
      </c>
    </row>
    <row r="1356" spans="2:65" s="188" customFormat="1" ht="22.5" customHeight="1" x14ac:dyDescent="0.3">
      <c r="B1356" s="207"/>
      <c r="C1356" s="206" t="s">
        <v>1790</v>
      </c>
      <c r="D1356" s="206" t="s">
        <v>110</v>
      </c>
      <c r="E1356" s="205" t="s">
        <v>1713</v>
      </c>
      <c r="F1356" s="200" t="s">
        <v>1714</v>
      </c>
      <c r="G1356" s="204" t="s">
        <v>196</v>
      </c>
      <c r="H1356" s="203">
        <v>0.86799999999999999</v>
      </c>
      <c r="I1356" s="202"/>
      <c r="J1356" s="201">
        <f>ROUND(I1356*H1356,2)</f>
        <v>0</v>
      </c>
      <c r="K1356" s="200" t="s">
        <v>114</v>
      </c>
      <c r="L1356" s="189"/>
      <c r="M1356" s="199" t="s">
        <v>1</v>
      </c>
      <c r="N1356" s="224" t="s">
        <v>26</v>
      </c>
      <c r="O1356" s="223"/>
      <c r="P1356" s="222">
        <f>O1356*H1356</f>
        <v>0</v>
      </c>
      <c r="Q1356" s="222">
        <v>0</v>
      </c>
      <c r="R1356" s="222">
        <f>Q1356*H1356</f>
        <v>0</v>
      </c>
      <c r="S1356" s="222">
        <v>0</v>
      </c>
      <c r="T1356" s="221">
        <f>S1356*H1356</f>
        <v>0</v>
      </c>
      <c r="AR1356" s="193" t="s">
        <v>199</v>
      </c>
      <c r="AT1356" s="193" t="s">
        <v>110</v>
      </c>
      <c r="AU1356" s="193" t="s">
        <v>42</v>
      </c>
      <c r="AY1356" s="193" t="s">
        <v>108</v>
      </c>
      <c r="BE1356" s="194">
        <f>IF(N1356="základní",J1356,0)</f>
        <v>0</v>
      </c>
      <c r="BF1356" s="194">
        <f>IF(N1356="snížená",J1356,0)</f>
        <v>0</v>
      </c>
      <c r="BG1356" s="194">
        <f>IF(N1356="zákl. přenesená",J1356,0)</f>
        <v>0</v>
      </c>
      <c r="BH1356" s="194">
        <f>IF(N1356="sníž. přenesená",J1356,0)</f>
        <v>0</v>
      </c>
      <c r="BI1356" s="194">
        <f>IF(N1356="nulová",J1356,0)</f>
        <v>0</v>
      </c>
      <c r="BJ1356" s="193" t="s">
        <v>38</v>
      </c>
      <c r="BK1356" s="194">
        <f>ROUND(I1356*H1356,2)</f>
        <v>0</v>
      </c>
      <c r="BL1356" s="193" t="s">
        <v>199</v>
      </c>
      <c r="BM1356" s="193" t="s">
        <v>1715</v>
      </c>
    </row>
    <row r="1357" spans="2:65" s="208" customFormat="1" ht="29.85" customHeight="1" x14ac:dyDescent="0.3">
      <c r="B1357" s="216"/>
      <c r="D1357" s="220" t="s">
        <v>36</v>
      </c>
      <c r="E1357" s="219" t="s">
        <v>1716</v>
      </c>
      <c r="F1357" s="219" t="s">
        <v>1717</v>
      </c>
      <c r="I1357" s="218"/>
      <c r="J1357" s="217">
        <f>BK1357</f>
        <v>0</v>
      </c>
      <c r="L1357" s="216"/>
      <c r="M1357" s="215"/>
      <c r="N1357" s="213"/>
      <c r="O1357" s="213"/>
      <c r="P1357" s="214">
        <f>SUM(P1358:P1384)</f>
        <v>0</v>
      </c>
      <c r="Q1357" s="213"/>
      <c r="R1357" s="214">
        <f>SUM(R1358:R1384)</f>
        <v>2.01405872</v>
      </c>
      <c r="S1357" s="213"/>
      <c r="T1357" s="212">
        <f>SUM(T1358:T1384)</f>
        <v>2.4578015999999998</v>
      </c>
      <c r="AR1357" s="210" t="s">
        <v>42</v>
      </c>
      <c r="AT1357" s="211" t="s">
        <v>36</v>
      </c>
      <c r="AU1357" s="211" t="s">
        <v>38</v>
      </c>
      <c r="AY1357" s="210" t="s">
        <v>108</v>
      </c>
      <c r="BK1357" s="209">
        <f>SUM(BK1358:BK1384)</f>
        <v>0</v>
      </c>
    </row>
    <row r="1358" spans="2:65" s="188" customFormat="1" ht="22.5" customHeight="1" x14ac:dyDescent="0.3">
      <c r="B1358" s="207"/>
      <c r="C1358" s="206" t="s">
        <v>1797</v>
      </c>
      <c r="D1358" s="206" t="s">
        <v>110</v>
      </c>
      <c r="E1358" s="205" t="s">
        <v>1719</v>
      </c>
      <c r="F1358" s="200" t="s">
        <v>1720</v>
      </c>
      <c r="G1358" s="204" t="s">
        <v>113</v>
      </c>
      <c r="H1358" s="203">
        <v>204.91800000000001</v>
      </c>
      <c r="I1358" s="202"/>
      <c r="J1358" s="201">
        <f>ROUND(I1358*H1358,2)</f>
        <v>0</v>
      </c>
      <c r="K1358" s="200" t="s">
        <v>114</v>
      </c>
      <c r="L1358" s="189"/>
      <c r="M1358" s="199" t="s">
        <v>1</v>
      </c>
      <c r="N1358" s="224" t="s">
        <v>26</v>
      </c>
      <c r="O1358" s="223"/>
      <c r="P1358" s="222">
        <f>O1358*H1358</f>
        <v>0</v>
      </c>
      <c r="Q1358" s="222">
        <v>0</v>
      </c>
      <c r="R1358" s="222">
        <f>Q1358*H1358</f>
        <v>0</v>
      </c>
      <c r="S1358" s="222">
        <v>0</v>
      </c>
      <c r="T1358" s="221">
        <f>S1358*H1358</f>
        <v>0</v>
      </c>
      <c r="AR1358" s="193" t="s">
        <v>199</v>
      </c>
      <c r="AT1358" s="193" t="s">
        <v>110</v>
      </c>
      <c r="AU1358" s="193" t="s">
        <v>42</v>
      </c>
      <c r="AY1358" s="193" t="s">
        <v>108</v>
      </c>
      <c r="BE1358" s="194">
        <f>IF(N1358="základní",J1358,0)</f>
        <v>0</v>
      </c>
      <c r="BF1358" s="194">
        <f>IF(N1358="snížená",J1358,0)</f>
        <v>0</v>
      </c>
      <c r="BG1358" s="194">
        <f>IF(N1358="zákl. přenesená",J1358,0)</f>
        <v>0</v>
      </c>
      <c r="BH1358" s="194">
        <f>IF(N1358="sníž. přenesená",J1358,0)</f>
        <v>0</v>
      </c>
      <c r="BI1358" s="194">
        <f>IF(N1358="nulová",J1358,0)</f>
        <v>0</v>
      </c>
      <c r="BJ1358" s="193" t="s">
        <v>38</v>
      </c>
      <c r="BK1358" s="194">
        <f>ROUND(I1358*H1358,2)</f>
        <v>0</v>
      </c>
      <c r="BL1358" s="193" t="s">
        <v>199</v>
      </c>
      <c r="BM1358" s="193" t="s">
        <v>1721</v>
      </c>
    </row>
    <row r="1359" spans="2:65" s="257" customFormat="1" x14ac:dyDescent="0.3">
      <c r="B1359" s="262"/>
      <c r="D1359" s="236" t="s">
        <v>117</v>
      </c>
      <c r="E1359" s="258" t="s">
        <v>1</v>
      </c>
      <c r="F1359" s="264" t="s">
        <v>324</v>
      </c>
      <c r="H1359" s="258" t="s">
        <v>1</v>
      </c>
      <c r="I1359" s="263"/>
      <c r="L1359" s="262"/>
      <c r="M1359" s="261"/>
      <c r="N1359" s="260"/>
      <c r="O1359" s="260"/>
      <c r="P1359" s="260"/>
      <c r="Q1359" s="260"/>
      <c r="R1359" s="260"/>
      <c r="S1359" s="260"/>
      <c r="T1359" s="259"/>
      <c r="AT1359" s="258" t="s">
        <v>117</v>
      </c>
      <c r="AU1359" s="258" t="s">
        <v>42</v>
      </c>
      <c r="AV1359" s="257" t="s">
        <v>38</v>
      </c>
      <c r="AW1359" s="257" t="s">
        <v>19</v>
      </c>
      <c r="AX1359" s="257" t="s">
        <v>37</v>
      </c>
      <c r="AY1359" s="258" t="s">
        <v>108</v>
      </c>
    </row>
    <row r="1360" spans="2:65" s="227" customFormat="1" x14ac:dyDescent="0.3">
      <c r="B1360" s="232"/>
      <c r="D1360" s="236" t="s">
        <v>117</v>
      </c>
      <c r="E1360" s="228" t="s">
        <v>1</v>
      </c>
      <c r="F1360" s="235" t="s">
        <v>1293</v>
      </c>
      <c r="H1360" s="234">
        <v>15.75</v>
      </c>
      <c r="I1360" s="233"/>
      <c r="L1360" s="232"/>
      <c r="M1360" s="231"/>
      <c r="N1360" s="230"/>
      <c r="O1360" s="230"/>
      <c r="P1360" s="230"/>
      <c r="Q1360" s="230"/>
      <c r="R1360" s="230"/>
      <c r="S1360" s="230"/>
      <c r="T1360" s="229"/>
      <c r="AT1360" s="228" t="s">
        <v>117</v>
      </c>
      <c r="AU1360" s="228" t="s">
        <v>42</v>
      </c>
      <c r="AV1360" s="227" t="s">
        <v>42</v>
      </c>
      <c r="AW1360" s="227" t="s">
        <v>19</v>
      </c>
      <c r="AX1360" s="227" t="s">
        <v>37</v>
      </c>
      <c r="AY1360" s="228" t="s">
        <v>108</v>
      </c>
    </row>
    <row r="1361" spans="2:65" s="227" customFormat="1" x14ac:dyDescent="0.3">
      <c r="B1361" s="232"/>
      <c r="D1361" s="240" t="s">
        <v>117</v>
      </c>
      <c r="E1361" s="239" t="s">
        <v>1</v>
      </c>
      <c r="F1361" s="238" t="s">
        <v>1456</v>
      </c>
      <c r="H1361" s="237">
        <v>189.16800000000001</v>
      </c>
      <c r="I1361" s="233"/>
      <c r="L1361" s="232"/>
      <c r="M1361" s="231"/>
      <c r="N1361" s="230"/>
      <c r="O1361" s="230"/>
      <c r="P1361" s="230"/>
      <c r="Q1361" s="230"/>
      <c r="R1361" s="230"/>
      <c r="S1361" s="230"/>
      <c r="T1361" s="229"/>
      <c r="AT1361" s="228" t="s">
        <v>117</v>
      </c>
      <c r="AU1361" s="228" t="s">
        <v>42</v>
      </c>
      <c r="AV1361" s="227" t="s">
        <v>42</v>
      </c>
      <c r="AW1361" s="227" t="s">
        <v>19</v>
      </c>
      <c r="AX1361" s="227" t="s">
        <v>37</v>
      </c>
      <c r="AY1361" s="228" t="s">
        <v>108</v>
      </c>
    </row>
    <row r="1362" spans="2:65" s="188" customFormat="1" ht="31.5" customHeight="1" x14ac:dyDescent="0.3">
      <c r="B1362" s="207"/>
      <c r="C1362" s="252" t="s">
        <v>1800</v>
      </c>
      <c r="D1362" s="252" t="s">
        <v>213</v>
      </c>
      <c r="E1362" s="251" t="s">
        <v>1723</v>
      </c>
      <c r="F1362" s="246" t="s">
        <v>1724</v>
      </c>
      <c r="G1362" s="250" t="s">
        <v>254</v>
      </c>
      <c r="H1362" s="249">
        <v>512.29499999999996</v>
      </c>
      <c r="I1362" s="248"/>
      <c r="J1362" s="247">
        <f>ROUND(I1362*H1362,2)</f>
        <v>0</v>
      </c>
      <c r="K1362" s="246" t="s">
        <v>114</v>
      </c>
      <c r="L1362" s="245"/>
      <c r="M1362" s="244" t="s">
        <v>1</v>
      </c>
      <c r="N1362" s="243" t="s">
        <v>26</v>
      </c>
      <c r="O1362" s="223"/>
      <c r="P1362" s="222">
        <f>O1362*H1362</f>
        <v>0</v>
      </c>
      <c r="Q1362" s="222">
        <v>3.5999999999999999E-3</v>
      </c>
      <c r="R1362" s="222">
        <f>Q1362*H1362</f>
        <v>1.8442619999999998</v>
      </c>
      <c r="S1362" s="222">
        <v>0</v>
      </c>
      <c r="T1362" s="221">
        <f>S1362*H1362</f>
        <v>0</v>
      </c>
      <c r="AR1362" s="193" t="s">
        <v>286</v>
      </c>
      <c r="AT1362" s="193" t="s">
        <v>213</v>
      </c>
      <c r="AU1362" s="193" t="s">
        <v>42</v>
      </c>
      <c r="AY1362" s="193" t="s">
        <v>108</v>
      </c>
      <c r="BE1362" s="194">
        <f>IF(N1362="základní",J1362,0)</f>
        <v>0</v>
      </c>
      <c r="BF1362" s="194">
        <f>IF(N1362="snížená",J1362,0)</f>
        <v>0</v>
      </c>
      <c r="BG1362" s="194">
        <f>IF(N1362="zákl. přenesená",J1362,0)</f>
        <v>0</v>
      </c>
      <c r="BH1362" s="194">
        <f>IF(N1362="sníž. přenesená",J1362,0)</f>
        <v>0</v>
      </c>
      <c r="BI1362" s="194">
        <f>IF(N1362="nulová",J1362,0)</f>
        <v>0</v>
      </c>
      <c r="BJ1362" s="193" t="s">
        <v>38</v>
      </c>
      <c r="BK1362" s="194">
        <f>ROUND(I1362*H1362,2)</f>
        <v>0</v>
      </c>
      <c r="BL1362" s="193" t="s">
        <v>199</v>
      </c>
      <c r="BM1362" s="193" t="s">
        <v>1725</v>
      </c>
    </row>
    <row r="1363" spans="2:65" s="188" customFormat="1" ht="27" x14ac:dyDescent="0.3">
      <c r="B1363" s="189"/>
      <c r="D1363" s="236" t="s">
        <v>315</v>
      </c>
      <c r="F1363" s="256" t="s">
        <v>1726</v>
      </c>
      <c r="I1363" s="255"/>
      <c r="L1363" s="189"/>
      <c r="M1363" s="254"/>
      <c r="N1363" s="223"/>
      <c r="O1363" s="223"/>
      <c r="P1363" s="223"/>
      <c r="Q1363" s="223"/>
      <c r="R1363" s="223"/>
      <c r="S1363" s="223"/>
      <c r="T1363" s="253"/>
      <c r="AT1363" s="193" t="s">
        <v>315</v>
      </c>
      <c r="AU1363" s="193" t="s">
        <v>42</v>
      </c>
    </row>
    <row r="1364" spans="2:65" s="257" customFormat="1" x14ac:dyDescent="0.3">
      <c r="B1364" s="262"/>
      <c r="D1364" s="236" t="s">
        <v>117</v>
      </c>
      <c r="E1364" s="258" t="s">
        <v>1</v>
      </c>
      <c r="F1364" s="264" t="s">
        <v>1727</v>
      </c>
      <c r="H1364" s="258" t="s">
        <v>1</v>
      </c>
      <c r="I1364" s="263"/>
      <c r="L1364" s="262"/>
      <c r="M1364" s="261"/>
      <c r="N1364" s="260"/>
      <c r="O1364" s="260"/>
      <c r="P1364" s="260"/>
      <c r="Q1364" s="260"/>
      <c r="R1364" s="260"/>
      <c r="S1364" s="260"/>
      <c r="T1364" s="259"/>
      <c r="AT1364" s="258" t="s">
        <v>117</v>
      </c>
      <c r="AU1364" s="258" t="s">
        <v>42</v>
      </c>
      <c r="AV1364" s="257" t="s">
        <v>38</v>
      </c>
      <c r="AW1364" s="257" t="s">
        <v>19</v>
      </c>
      <c r="AX1364" s="257" t="s">
        <v>37</v>
      </c>
      <c r="AY1364" s="258" t="s">
        <v>108</v>
      </c>
    </row>
    <row r="1365" spans="2:65" s="257" customFormat="1" x14ac:dyDescent="0.3">
      <c r="B1365" s="262"/>
      <c r="D1365" s="236" t="s">
        <v>117</v>
      </c>
      <c r="E1365" s="258" t="s">
        <v>1</v>
      </c>
      <c r="F1365" s="264" t="s">
        <v>324</v>
      </c>
      <c r="H1365" s="258" t="s">
        <v>1</v>
      </c>
      <c r="I1365" s="263"/>
      <c r="L1365" s="262"/>
      <c r="M1365" s="261"/>
      <c r="N1365" s="260"/>
      <c r="O1365" s="260"/>
      <c r="P1365" s="260"/>
      <c r="Q1365" s="260"/>
      <c r="R1365" s="260"/>
      <c r="S1365" s="260"/>
      <c r="T1365" s="259"/>
      <c r="AT1365" s="258" t="s">
        <v>117</v>
      </c>
      <c r="AU1365" s="258" t="s">
        <v>42</v>
      </c>
      <c r="AV1365" s="257" t="s">
        <v>38</v>
      </c>
      <c r="AW1365" s="257" t="s">
        <v>19</v>
      </c>
      <c r="AX1365" s="257" t="s">
        <v>37</v>
      </c>
      <c r="AY1365" s="258" t="s">
        <v>108</v>
      </c>
    </row>
    <row r="1366" spans="2:65" s="227" customFormat="1" x14ac:dyDescent="0.3">
      <c r="B1366" s="232"/>
      <c r="D1366" s="236" t="s">
        <v>117</v>
      </c>
      <c r="E1366" s="228" t="s">
        <v>1</v>
      </c>
      <c r="F1366" s="235" t="s">
        <v>1293</v>
      </c>
      <c r="H1366" s="234">
        <v>15.75</v>
      </c>
      <c r="I1366" s="233"/>
      <c r="L1366" s="232"/>
      <c r="M1366" s="231"/>
      <c r="N1366" s="230"/>
      <c r="O1366" s="230"/>
      <c r="P1366" s="230"/>
      <c r="Q1366" s="230"/>
      <c r="R1366" s="230"/>
      <c r="S1366" s="230"/>
      <c r="T1366" s="229"/>
      <c r="AT1366" s="228" t="s">
        <v>117</v>
      </c>
      <c r="AU1366" s="228" t="s">
        <v>42</v>
      </c>
      <c r="AV1366" s="227" t="s">
        <v>42</v>
      </c>
      <c r="AW1366" s="227" t="s">
        <v>19</v>
      </c>
      <c r="AX1366" s="227" t="s">
        <v>37</v>
      </c>
      <c r="AY1366" s="228" t="s">
        <v>108</v>
      </c>
    </row>
    <row r="1367" spans="2:65" s="227" customFormat="1" x14ac:dyDescent="0.3">
      <c r="B1367" s="232"/>
      <c r="D1367" s="236" t="s">
        <v>117</v>
      </c>
      <c r="E1367" s="228" t="s">
        <v>1</v>
      </c>
      <c r="F1367" s="235" t="s">
        <v>1456</v>
      </c>
      <c r="H1367" s="234">
        <v>189.16800000000001</v>
      </c>
      <c r="I1367" s="233"/>
      <c r="L1367" s="232"/>
      <c r="M1367" s="231"/>
      <c r="N1367" s="230"/>
      <c r="O1367" s="230"/>
      <c r="P1367" s="230"/>
      <c r="Q1367" s="230"/>
      <c r="R1367" s="230"/>
      <c r="S1367" s="230"/>
      <c r="T1367" s="229"/>
      <c r="AT1367" s="228" t="s">
        <v>117</v>
      </c>
      <c r="AU1367" s="228" t="s">
        <v>42</v>
      </c>
      <c r="AV1367" s="227" t="s">
        <v>42</v>
      </c>
      <c r="AW1367" s="227" t="s">
        <v>19</v>
      </c>
      <c r="AX1367" s="227" t="s">
        <v>37</v>
      </c>
      <c r="AY1367" s="228" t="s">
        <v>108</v>
      </c>
    </row>
    <row r="1368" spans="2:65" s="227" customFormat="1" x14ac:dyDescent="0.3">
      <c r="B1368" s="232"/>
      <c r="D1368" s="240" t="s">
        <v>117</v>
      </c>
      <c r="F1368" s="238" t="s">
        <v>1728</v>
      </c>
      <c r="H1368" s="237">
        <v>512.29499999999996</v>
      </c>
      <c r="I1368" s="233"/>
      <c r="L1368" s="232"/>
      <c r="M1368" s="231"/>
      <c r="N1368" s="230"/>
      <c r="O1368" s="230"/>
      <c r="P1368" s="230"/>
      <c r="Q1368" s="230"/>
      <c r="R1368" s="230"/>
      <c r="S1368" s="230"/>
      <c r="T1368" s="229"/>
      <c r="AT1368" s="228" t="s">
        <v>117</v>
      </c>
      <c r="AU1368" s="228" t="s">
        <v>42</v>
      </c>
      <c r="AV1368" s="227" t="s">
        <v>42</v>
      </c>
      <c r="AW1368" s="227" t="s">
        <v>2</v>
      </c>
      <c r="AX1368" s="227" t="s">
        <v>38</v>
      </c>
      <c r="AY1368" s="228" t="s">
        <v>108</v>
      </c>
    </row>
    <row r="1369" spans="2:65" s="188" customFormat="1" ht="22.5" customHeight="1" x14ac:dyDescent="0.3">
      <c r="B1369" s="207"/>
      <c r="C1369" s="206" t="s">
        <v>1804</v>
      </c>
      <c r="D1369" s="206" t="s">
        <v>110</v>
      </c>
      <c r="E1369" s="205" t="s">
        <v>1730</v>
      </c>
      <c r="F1369" s="200" t="s">
        <v>1731</v>
      </c>
      <c r="G1369" s="204" t="s">
        <v>135</v>
      </c>
      <c r="H1369" s="203">
        <v>9</v>
      </c>
      <c r="I1369" s="202"/>
      <c r="J1369" s="201">
        <f>ROUND(I1369*H1369,2)</f>
        <v>0</v>
      </c>
      <c r="K1369" s="200" t="s">
        <v>114</v>
      </c>
      <c r="L1369" s="189"/>
      <c r="M1369" s="199" t="s">
        <v>1</v>
      </c>
      <c r="N1369" s="224" t="s">
        <v>26</v>
      </c>
      <c r="O1369" s="223"/>
      <c r="P1369" s="222">
        <f>O1369*H1369</f>
        <v>0</v>
      </c>
      <c r="Q1369" s="222">
        <v>8.0000000000000002E-3</v>
      </c>
      <c r="R1369" s="222">
        <f>Q1369*H1369</f>
        <v>7.2000000000000008E-2</v>
      </c>
      <c r="S1369" s="222">
        <v>0</v>
      </c>
      <c r="T1369" s="221">
        <f>S1369*H1369</f>
        <v>0</v>
      </c>
      <c r="AR1369" s="193" t="s">
        <v>199</v>
      </c>
      <c r="AT1369" s="193" t="s">
        <v>110</v>
      </c>
      <c r="AU1369" s="193" t="s">
        <v>42</v>
      </c>
      <c r="AY1369" s="193" t="s">
        <v>108</v>
      </c>
      <c r="BE1369" s="194">
        <f>IF(N1369="základní",J1369,0)</f>
        <v>0</v>
      </c>
      <c r="BF1369" s="194">
        <f>IF(N1369="snížená",J1369,0)</f>
        <v>0</v>
      </c>
      <c r="BG1369" s="194">
        <f>IF(N1369="zákl. přenesená",J1369,0)</f>
        <v>0</v>
      </c>
      <c r="BH1369" s="194">
        <f>IF(N1369="sníž. přenesená",J1369,0)</f>
        <v>0</v>
      </c>
      <c r="BI1369" s="194">
        <f>IF(N1369="nulová",J1369,0)</f>
        <v>0</v>
      </c>
      <c r="BJ1369" s="193" t="s">
        <v>38</v>
      </c>
      <c r="BK1369" s="194">
        <f>ROUND(I1369*H1369,2)</f>
        <v>0</v>
      </c>
      <c r="BL1369" s="193" t="s">
        <v>199</v>
      </c>
      <c r="BM1369" s="193" t="s">
        <v>1732</v>
      </c>
    </row>
    <row r="1370" spans="2:65" s="227" customFormat="1" x14ac:dyDescent="0.3">
      <c r="B1370" s="232"/>
      <c r="D1370" s="240" t="s">
        <v>117</v>
      </c>
      <c r="E1370" s="239" t="s">
        <v>1</v>
      </c>
      <c r="F1370" s="238" t="s">
        <v>1733</v>
      </c>
      <c r="H1370" s="237">
        <v>9</v>
      </c>
      <c r="I1370" s="233"/>
      <c r="L1370" s="232"/>
      <c r="M1370" s="231"/>
      <c r="N1370" s="230"/>
      <c r="O1370" s="230"/>
      <c r="P1370" s="230"/>
      <c r="Q1370" s="230"/>
      <c r="R1370" s="230"/>
      <c r="S1370" s="230"/>
      <c r="T1370" s="229"/>
      <c r="AT1370" s="228" t="s">
        <v>117</v>
      </c>
      <c r="AU1370" s="228" t="s">
        <v>42</v>
      </c>
      <c r="AV1370" s="227" t="s">
        <v>42</v>
      </c>
      <c r="AW1370" s="227" t="s">
        <v>19</v>
      </c>
      <c r="AX1370" s="227" t="s">
        <v>37</v>
      </c>
      <c r="AY1370" s="228" t="s">
        <v>108</v>
      </c>
    </row>
    <row r="1371" spans="2:65" s="188" customFormat="1" ht="22.5" customHeight="1" x14ac:dyDescent="0.3">
      <c r="B1371" s="207"/>
      <c r="C1371" s="252" t="s">
        <v>1807</v>
      </c>
      <c r="D1371" s="252" t="s">
        <v>213</v>
      </c>
      <c r="E1371" s="251" t="s">
        <v>1735</v>
      </c>
      <c r="F1371" s="246" t="s">
        <v>1736</v>
      </c>
      <c r="G1371" s="250" t="s">
        <v>254</v>
      </c>
      <c r="H1371" s="249">
        <v>28</v>
      </c>
      <c r="I1371" s="248"/>
      <c r="J1371" s="247">
        <f>ROUND(I1371*H1371,2)</f>
        <v>0</v>
      </c>
      <c r="K1371" s="246" t="s">
        <v>114</v>
      </c>
      <c r="L1371" s="245"/>
      <c r="M1371" s="244" t="s">
        <v>1</v>
      </c>
      <c r="N1371" s="243" t="s">
        <v>26</v>
      </c>
      <c r="O1371" s="223"/>
      <c r="P1371" s="222">
        <f>O1371*H1371</f>
        <v>0</v>
      </c>
      <c r="Q1371" s="222">
        <v>3.2000000000000002E-3</v>
      </c>
      <c r="R1371" s="222">
        <f>Q1371*H1371</f>
        <v>8.9599999999999999E-2</v>
      </c>
      <c r="S1371" s="222">
        <v>0</v>
      </c>
      <c r="T1371" s="221">
        <f>S1371*H1371</f>
        <v>0</v>
      </c>
      <c r="AR1371" s="193" t="s">
        <v>286</v>
      </c>
      <c r="AT1371" s="193" t="s">
        <v>213</v>
      </c>
      <c r="AU1371" s="193" t="s">
        <v>42</v>
      </c>
      <c r="AY1371" s="193" t="s">
        <v>108</v>
      </c>
      <c r="BE1371" s="194">
        <f>IF(N1371="základní",J1371,0)</f>
        <v>0</v>
      </c>
      <c r="BF1371" s="194">
        <f>IF(N1371="snížená",J1371,0)</f>
        <v>0</v>
      </c>
      <c r="BG1371" s="194">
        <f>IF(N1371="zákl. přenesená",J1371,0)</f>
        <v>0</v>
      </c>
      <c r="BH1371" s="194">
        <f>IF(N1371="sníž. přenesená",J1371,0)</f>
        <v>0</v>
      </c>
      <c r="BI1371" s="194">
        <f>IF(N1371="nulová",J1371,0)</f>
        <v>0</v>
      </c>
      <c r="BJ1371" s="193" t="s">
        <v>38</v>
      </c>
      <c r="BK1371" s="194">
        <f>ROUND(I1371*H1371,2)</f>
        <v>0</v>
      </c>
      <c r="BL1371" s="193" t="s">
        <v>199</v>
      </c>
      <c r="BM1371" s="193" t="s">
        <v>1737</v>
      </c>
    </row>
    <row r="1372" spans="2:65" s="188" customFormat="1" ht="27" x14ac:dyDescent="0.3">
      <c r="B1372" s="189"/>
      <c r="D1372" s="236" t="s">
        <v>315</v>
      </c>
      <c r="F1372" s="256" t="s">
        <v>1738</v>
      </c>
      <c r="I1372" s="255"/>
      <c r="L1372" s="189"/>
      <c r="M1372" s="254"/>
      <c r="N1372" s="223"/>
      <c r="O1372" s="223"/>
      <c r="P1372" s="223"/>
      <c r="Q1372" s="223"/>
      <c r="R1372" s="223"/>
      <c r="S1372" s="223"/>
      <c r="T1372" s="253"/>
      <c r="AT1372" s="193" t="s">
        <v>315</v>
      </c>
      <c r="AU1372" s="193" t="s">
        <v>42</v>
      </c>
    </row>
    <row r="1373" spans="2:65" s="227" customFormat="1" x14ac:dyDescent="0.3">
      <c r="B1373" s="232"/>
      <c r="D1373" s="240" t="s">
        <v>117</v>
      </c>
      <c r="F1373" s="238" t="s">
        <v>1739</v>
      </c>
      <c r="H1373" s="237">
        <v>28</v>
      </c>
      <c r="I1373" s="233"/>
      <c r="L1373" s="232"/>
      <c r="M1373" s="231"/>
      <c r="N1373" s="230"/>
      <c r="O1373" s="230"/>
      <c r="P1373" s="230"/>
      <c r="Q1373" s="230"/>
      <c r="R1373" s="230"/>
      <c r="S1373" s="230"/>
      <c r="T1373" s="229"/>
      <c r="AT1373" s="228" t="s">
        <v>117</v>
      </c>
      <c r="AU1373" s="228" t="s">
        <v>42</v>
      </c>
      <c r="AV1373" s="227" t="s">
        <v>42</v>
      </c>
      <c r="AW1373" s="227" t="s">
        <v>2</v>
      </c>
      <c r="AX1373" s="227" t="s">
        <v>38</v>
      </c>
      <c r="AY1373" s="228" t="s">
        <v>108</v>
      </c>
    </row>
    <row r="1374" spans="2:65" s="188" customFormat="1" ht="22.5" customHeight="1" x14ac:dyDescent="0.3">
      <c r="B1374" s="207"/>
      <c r="C1374" s="206" t="s">
        <v>1811</v>
      </c>
      <c r="D1374" s="206" t="s">
        <v>110</v>
      </c>
      <c r="E1374" s="205" t="s">
        <v>1741</v>
      </c>
      <c r="F1374" s="200" t="s">
        <v>1742</v>
      </c>
      <c r="G1374" s="204" t="s">
        <v>113</v>
      </c>
      <c r="H1374" s="203">
        <v>204.91800000000001</v>
      </c>
      <c r="I1374" s="202"/>
      <c r="J1374" s="201">
        <f>ROUND(I1374*H1374,2)</f>
        <v>0</v>
      </c>
      <c r="K1374" s="200" t="s">
        <v>114</v>
      </c>
      <c r="L1374" s="189"/>
      <c r="M1374" s="199" t="s">
        <v>1</v>
      </c>
      <c r="N1374" s="224" t="s">
        <v>26</v>
      </c>
      <c r="O1374" s="223"/>
      <c r="P1374" s="222">
        <f>O1374*H1374</f>
        <v>0</v>
      </c>
      <c r="Q1374" s="222">
        <v>0</v>
      </c>
      <c r="R1374" s="222">
        <f>Q1374*H1374</f>
        <v>0</v>
      </c>
      <c r="S1374" s="222">
        <v>1.12E-2</v>
      </c>
      <c r="T1374" s="221">
        <f>S1374*H1374</f>
        <v>2.2950816000000001</v>
      </c>
      <c r="AR1374" s="193" t="s">
        <v>199</v>
      </c>
      <c r="AT1374" s="193" t="s">
        <v>110</v>
      </c>
      <c r="AU1374" s="193" t="s">
        <v>42</v>
      </c>
      <c r="AY1374" s="193" t="s">
        <v>108</v>
      </c>
      <c r="BE1374" s="194">
        <f>IF(N1374="základní",J1374,0)</f>
        <v>0</v>
      </c>
      <c r="BF1374" s="194">
        <f>IF(N1374="snížená",J1374,0)</f>
        <v>0</v>
      </c>
      <c r="BG1374" s="194">
        <f>IF(N1374="zákl. přenesená",J1374,0)</f>
        <v>0</v>
      </c>
      <c r="BH1374" s="194">
        <f>IF(N1374="sníž. přenesená",J1374,0)</f>
        <v>0</v>
      </c>
      <c r="BI1374" s="194">
        <f>IF(N1374="nulová",J1374,0)</f>
        <v>0</v>
      </c>
      <c r="BJ1374" s="193" t="s">
        <v>38</v>
      </c>
      <c r="BK1374" s="194">
        <f>ROUND(I1374*H1374,2)</f>
        <v>0</v>
      </c>
      <c r="BL1374" s="193" t="s">
        <v>199</v>
      </c>
      <c r="BM1374" s="193" t="s">
        <v>1743</v>
      </c>
    </row>
    <row r="1375" spans="2:65" s="257" customFormat="1" x14ac:dyDescent="0.3">
      <c r="B1375" s="262"/>
      <c r="D1375" s="236" t="s">
        <v>117</v>
      </c>
      <c r="E1375" s="258" t="s">
        <v>1</v>
      </c>
      <c r="F1375" s="264" t="s">
        <v>324</v>
      </c>
      <c r="H1375" s="258" t="s">
        <v>1</v>
      </c>
      <c r="I1375" s="263"/>
      <c r="L1375" s="262"/>
      <c r="M1375" s="261"/>
      <c r="N1375" s="260"/>
      <c r="O1375" s="260"/>
      <c r="P1375" s="260"/>
      <c r="Q1375" s="260"/>
      <c r="R1375" s="260"/>
      <c r="S1375" s="260"/>
      <c r="T1375" s="259"/>
      <c r="AT1375" s="258" t="s">
        <v>117</v>
      </c>
      <c r="AU1375" s="258" t="s">
        <v>42</v>
      </c>
      <c r="AV1375" s="257" t="s">
        <v>38</v>
      </c>
      <c r="AW1375" s="257" t="s">
        <v>19</v>
      </c>
      <c r="AX1375" s="257" t="s">
        <v>37</v>
      </c>
      <c r="AY1375" s="258" t="s">
        <v>108</v>
      </c>
    </row>
    <row r="1376" spans="2:65" s="227" customFormat="1" x14ac:dyDescent="0.3">
      <c r="B1376" s="232"/>
      <c r="D1376" s="236" t="s">
        <v>117</v>
      </c>
      <c r="E1376" s="228" t="s">
        <v>1</v>
      </c>
      <c r="F1376" s="235" t="s">
        <v>1293</v>
      </c>
      <c r="H1376" s="234">
        <v>15.75</v>
      </c>
      <c r="I1376" s="233"/>
      <c r="L1376" s="232"/>
      <c r="M1376" s="231"/>
      <c r="N1376" s="230"/>
      <c r="O1376" s="230"/>
      <c r="P1376" s="230"/>
      <c r="Q1376" s="230"/>
      <c r="R1376" s="230"/>
      <c r="S1376" s="230"/>
      <c r="T1376" s="229"/>
      <c r="AT1376" s="228" t="s">
        <v>117</v>
      </c>
      <c r="AU1376" s="228" t="s">
        <v>42</v>
      </c>
      <c r="AV1376" s="227" t="s">
        <v>42</v>
      </c>
      <c r="AW1376" s="227" t="s">
        <v>19</v>
      </c>
      <c r="AX1376" s="227" t="s">
        <v>37</v>
      </c>
      <c r="AY1376" s="228" t="s">
        <v>108</v>
      </c>
    </row>
    <row r="1377" spans="2:65" s="227" customFormat="1" x14ac:dyDescent="0.3">
      <c r="B1377" s="232"/>
      <c r="D1377" s="240" t="s">
        <v>117</v>
      </c>
      <c r="E1377" s="239" t="s">
        <v>1</v>
      </c>
      <c r="F1377" s="238" t="s">
        <v>1456</v>
      </c>
      <c r="H1377" s="237">
        <v>189.16800000000001</v>
      </c>
      <c r="I1377" s="233"/>
      <c r="L1377" s="232"/>
      <c r="M1377" s="231"/>
      <c r="N1377" s="230"/>
      <c r="O1377" s="230"/>
      <c r="P1377" s="230"/>
      <c r="Q1377" s="230"/>
      <c r="R1377" s="230"/>
      <c r="S1377" s="230"/>
      <c r="T1377" s="229"/>
      <c r="AT1377" s="228" t="s">
        <v>117</v>
      </c>
      <c r="AU1377" s="228" t="s">
        <v>42</v>
      </c>
      <c r="AV1377" s="227" t="s">
        <v>42</v>
      </c>
      <c r="AW1377" s="227" t="s">
        <v>19</v>
      </c>
      <c r="AX1377" s="227" t="s">
        <v>37</v>
      </c>
      <c r="AY1377" s="228" t="s">
        <v>108</v>
      </c>
    </row>
    <row r="1378" spans="2:65" s="188" customFormat="1" ht="22.5" customHeight="1" x14ac:dyDescent="0.3">
      <c r="B1378" s="207"/>
      <c r="C1378" s="206" t="s">
        <v>1814</v>
      </c>
      <c r="D1378" s="206" t="s">
        <v>110</v>
      </c>
      <c r="E1378" s="205" t="s">
        <v>1745</v>
      </c>
      <c r="F1378" s="200" t="s">
        <v>1746</v>
      </c>
      <c r="G1378" s="204" t="s">
        <v>135</v>
      </c>
      <c r="H1378" s="203">
        <v>9</v>
      </c>
      <c r="I1378" s="202"/>
      <c r="J1378" s="201">
        <f>ROUND(I1378*H1378,2)</f>
        <v>0</v>
      </c>
      <c r="K1378" s="200" t="s">
        <v>114</v>
      </c>
      <c r="L1378" s="189"/>
      <c r="M1378" s="199" t="s">
        <v>1</v>
      </c>
      <c r="N1378" s="224" t="s">
        <v>26</v>
      </c>
      <c r="O1378" s="223"/>
      <c r="P1378" s="222">
        <f>O1378*H1378</f>
        <v>0</v>
      </c>
      <c r="Q1378" s="222">
        <v>0</v>
      </c>
      <c r="R1378" s="222">
        <f>Q1378*H1378</f>
        <v>0</v>
      </c>
      <c r="S1378" s="222">
        <v>1.8079999999999999E-2</v>
      </c>
      <c r="T1378" s="221">
        <f>S1378*H1378</f>
        <v>0.16271999999999998</v>
      </c>
      <c r="AR1378" s="193" t="s">
        <v>199</v>
      </c>
      <c r="AT1378" s="193" t="s">
        <v>110</v>
      </c>
      <c r="AU1378" s="193" t="s">
        <v>42</v>
      </c>
      <c r="AY1378" s="193" t="s">
        <v>108</v>
      </c>
      <c r="BE1378" s="194">
        <f>IF(N1378="základní",J1378,0)</f>
        <v>0</v>
      </c>
      <c r="BF1378" s="194">
        <f>IF(N1378="snížená",J1378,0)</f>
        <v>0</v>
      </c>
      <c r="BG1378" s="194">
        <f>IF(N1378="zákl. přenesená",J1378,0)</f>
        <v>0</v>
      </c>
      <c r="BH1378" s="194">
        <f>IF(N1378="sníž. přenesená",J1378,0)</f>
        <v>0</v>
      </c>
      <c r="BI1378" s="194">
        <f>IF(N1378="nulová",J1378,0)</f>
        <v>0</v>
      </c>
      <c r="BJ1378" s="193" t="s">
        <v>38</v>
      </c>
      <c r="BK1378" s="194">
        <f>ROUND(I1378*H1378,2)</f>
        <v>0</v>
      </c>
      <c r="BL1378" s="193" t="s">
        <v>199</v>
      </c>
      <c r="BM1378" s="193" t="s">
        <v>1747</v>
      </c>
    </row>
    <row r="1379" spans="2:65" s="227" customFormat="1" x14ac:dyDescent="0.3">
      <c r="B1379" s="232"/>
      <c r="D1379" s="240" t="s">
        <v>117</v>
      </c>
      <c r="E1379" s="239" t="s">
        <v>1</v>
      </c>
      <c r="F1379" s="238" t="s">
        <v>1733</v>
      </c>
      <c r="H1379" s="237">
        <v>9</v>
      </c>
      <c r="I1379" s="233"/>
      <c r="L1379" s="232"/>
      <c r="M1379" s="231"/>
      <c r="N1379" s="230"/>
      <c r="O1379" s="230"/>
      <c r="P1379" s="230"/>
      <c r="Q1379" s="230"/>
      <c r="R1379" s="230"/>
      <c r="S1379" s="230"/>
      <c r="T1379" s="229"/>
      <c r="AT1379" s="228" t="s">
        <v>117</v>
      </c>
      <c r="AU1379" s="228" t="s">
        <v>42</v>
      </c>
      <c r="AV1379" s="227" t="s">
        <v>42</v>
      </c>
      <c r="AW1379" s="227" t="s">
        <v>19</v>
      </c>
      <c r="AX1379" s="227" t="s">
        <v>37</v>
      </c>
      <c r="AY1379" s="228" t="s">
        <v>108</v>
      </c>
    </row>
    <row r="1380" spans="2:65" s="188" customFormat="1" ht="22.5" customHeight="1" x14ac:dyDescent="0.3">
      <c r="B1380" s="207"/>
      <c r="C1380" s="206" t="s">
        <v>1817</v>
      </c>
      <c r="D1380" s="206" t="s">
        <v>110</v>
      </c>
      <c r="E1380" s="205" t="s">
        <v>1749</v>
      </c>
      <c r="F1380" s="200" t="s">
        <v>1750</v>
      </c>
      <c r="G1380" s="204" t="s">
        <v>113</v>
      </c>
      <c r="H1380" s="203">
        <v>204.91800000000001</v>
      </c>
      <c r="I1380" s="202"/>
      <c r="J1380" s="201">
        <f>ROUND(I1380*H1380,2)</f>
        <v>0</v>
      </c>
      <c r="K1380" s="200" t="s">
        <v>114</v>
      </c>
      <c r="L1380" s="189"/>
      <c r="M1380" s="199" t="s">
        <v>1</v>
      </c>
      <c r="N1380" s="224" t="s">
        <v>26</v>
      </c>
      <c r="O1380" s="223"/>
      <c r="P1380" s="222">
        <f>O1380*H1380</f>
        <v>0</v>
      </c>
      <c r="Q1380" s="222">
        <v>4.0000000000000003E-5</v>
      </c>
      <c r="R1380" s="222">
        <f>Q1380*H1380</f>
        <v>8.1967200000000011E-3</v>
      </c>
      <c r="S1380" s="222">
        <v>0</v>
      </c>
      <c r="T1380" s="221">
        <f>S1380*H1380</f>
        <v>0</v>
      </c>
      <c r="AR1380" s="193" t="s">
        <v>199</v>
      </c>
      <c r="AT1380" s="193" t="s">
        <v>110</v>
      </c>
      <c r="AU1380" s="193" t="s">
        <v>42</v>
      </c>
      <c r="AY1380" s="193" t="s">
        <v>108</v>
      </c>
      <c r="BE1380" s="194">
        <f>IF(N1380="základní",J1380,0)</f>
        <v>0</v>
      </c>
      <c r="BF1380" s="194">
        <f>IF(N1380="snížená",J1380,0)</f>
        <v>0</v>
      </c>
      <c r="BG1380" s="194">
        <f>IF(N1380="zákl. přenesená",J1380,0)</f>
        <v>0</v>
      </c>
      <c r="BH1380" s="194">
        <f>IF(N1380="sníž. přenesená",J1380,0)</f>
        <v>0</v>
      </c>
      <c r="BI1380" s="194">
        <f>IF(N1380="nulová",J1380,0)</f>
        <v>0</v>
      </c>
      <c r="BJ1380" s="193" t="s">
        <v>38</v>
      </c>
      <c r="BK1380" s="194">
        <f>ROUND(I1380*H1380,2)</f>
        <v>0</v>
      </c>
      <c r="BL1380" s="193" t="s">
        <v>199</v>
      </c>
      <c r="BM1380" s="193" t="s">
        <v>1751</v>
      </c>
    </row>
    <row r="1381" spans="2:65" s="257" customFormat="1" x14ac:dyDescent="0.3">
      <c r="B1381" s="262"/>
      <c r="D1381" s="236" t="s">
        <v>117</v>
      </c>
      <c r="E1381" s="258" t="s">
        <v>1</v>
      </c>
      <c r="F1381" s="264" t="s">
        <v>324</v>
      </c>
      <c r="H1381" s="258" t="s">
        <v>1</v>
      </c>
      <c r="I1381" s="263"/>
      <c r="L1381" s="262"/>
      <c r="M1381" s="261"/>
      <c r="N1381" s="260"/>
      <c r="O1381" s="260"/>
      <c r="P1381" s="260"/>
      <c r="Q1381" s="260"/>
      <c r="R1381" s="260"/>
      <c r="S1381" s="260"/>
      <c r="T1381" s="259"/>
      <c r="AT1381" s="258" t="s">
        <v>117</v>
      </c>
      <c r="AU1381" s="258" t="s">
        <v>42</v>
      </c>
      <c r="AV1381" s="257" t="s">
        <v>38</v>
      </c>
      <c r="AW1381" s="257" t="s">
        <v>19</v>
      </c>
      <c r="AX1381" s="257" t="s">
        <v>37</v>
      </c>
      <c r="AY1381" s="258" t="s">
        <v>108</v>
      </c>
    </row>
    <row r="1382" spans="2:65" s="227" customFormat="1" x14ac:dyDescent="0.3">
      <c r="B1382" s="232"/>
      <c r="D1382" s="236" t="s">
        <v>117</v>
      </c>
      <c r="E1382" s="228" t="s">
        <v>1</v>
      </c>
      <c r="F1382" s="235" t="s">
        <v>1293</v>
      </c>
      <c r="H1382" s="234">
        <v>15.75</v>
      </c>
      <c r="I1382" s="233"/>
      <c r="L1382" s="232"/>
      <c r="M1382" s="231"/>
      <c r="N1382" s="230"/>
      <c r="O1382" s="230"/>
      <c r="P1382" s="230"/>
      <c r="Q1382" s="230"/>
      <c r="R1382" s="230"/>
      <c r="S1382" s="230"/>
      <c r="T1382" s="229"/>
      <c r="AT1382" s="228" t="s">
        <v>117</v>
      </c>
      <c r="AU1382" s="228" t="s">
        <v>42</v>
      </c>
      <c r="AV1382" s="227" t="s">
        <v>42</v>
      </c>
      <c r="AW1382" s="227" t="s">
        <v>19</v>
      </c>
      <c r="AX1382" s="227" t="s">
        <v>37</v>
      </c>
      <c r="AY1382" s="228" t="s">
        <v>108</v>
      </c>
    </row>
    <row r="1383" spans="2:65" s="227" customFormat="1" x14ac:dyDescent="0.3">
      <c r="B1383" s="232"/>
      <c r="D1383" s="240" t="s">
        <v>117</v>
      </c>
      <c r="E1383" s="239" t="s">
        <v>1</v>
      </c>
      <c r="F1383" s="238" t="s">
        <v>1456</v>
      </c>
      <c r="H1383" s="237">
        <v>189.16800000000001</v>
      </c>
      <c r="I1383" s="233"/>
      <c r="L1383" s="232"/>
      <c r="M1383" s="231"/>
      <c r="N1383" s="230"/>
      <c r="O1383" s="230"/>
      <c r="P1383" s="230"/>
      <c r="Q1383" s="230"/>
      <c r="R1383" s="230"/>
      <c r="S1383" s="230"/>
      <c r="T1383" s="229"/>
      <c r="AT1383" s="228" t="s">
        <v>117</v>
      </c>
      <c r="AU1383" s="228" t="s">
        <v>42</v>
      </c>
      <c r="AV1383" s="227" t="s">
        <v>42</v>
      </c>
      <c r="AW1383" s="227" t="s">
        <v>19</v>
      </c>
      <c r="AX1383" s="227" t="s">
        <v>37</v>
      </c>
      <c r="AY1383" s="228" t="s">
        <v>108</v>
      </c>
    </row>
    <row r="1384" spans="2:65" s="188" customFormat="1" ht="22.5" customHeight="1" x14ac:dyDescent="0.3">
      <c r="B1384" s="207"/>
      <c r="C1384" s="206" t="s">
        <v>1820</v>
      </c>
      <c r="D1384" s="206" t="s">
        <v>110</v>
      </c>
      <c r="E1384" s="205" t="s">
        <v>1753</v>
      </c>
      <c r="F1384" s="200" t="s">
        <v>1754</v>
      </c>
      <c r="G1384" s="204" t="s">
        <v>196</v>
      </c>
      <c r="H1384" s="203">
        <v>2.0139999999999998</v>
      </c>
      <c r="I1384" s="202"/>
      <c r="J1384" s="201">
        <f>ROUND(I1384*H1384,2)</f>
        <v>0</v>
      </c>
      <c r="K1384" s="200" t="s">
        <v>114</v>
      </c>
      <c r="L1384" s="189"/>
      <c r="M1384" s="199" t="s">
        <v>1</v>
      </c>
      <c r="N1384" s="224" t="s">
        <v>26</v>
      </c>
      <c r="O1384" s="223"/>
      <c r="P1384" s="222">
        <f>O1384*H1384</f>
        <v>0</v>
      </c>
      <c r="Q1384" s="222">
        <v>0</v>
      </c>
      <c r="R1384" s="222">
        <f>Q1384*H1384</f>
        <v>0</v>
      </c>
      <c r="S1384" s="222">
        <v>0</v>
      </c>
      <c r="T1384" s="221">
        <f>S1384*H1384</f>
        <v>0</v>
      </c>
      <c r="AR1384" s="193" t="s">
        <v>199</v>
      </c>
      <c r="AT1384" s="193" t="s">
        <v>110</v>
      </c>
      <c r="AU1384" s="193" t="s">
        <v>42</v>
      </c>
      <c r="AY1384" s="193" t="s">
        <v>108</v>
      </c>
      <c r="BE1384" s="194">
        <f>IF(N1384="základní",J1384,0)</f>
        <v>0</v>
      </c>
      <c r="BF1384" s="194">
        <f>IF(N1384="snížená",J1384,0)</f>
        <v>0</v>
      </c>
      <c r="BG1384" s="194">
        <f>IF(N1384="zákl. přenesená",J1384,0)</f>
        <v>0</v>
      </c>
      <c r="BH1384" s="194">
        <f>IF(N1384="sníž. přenesená",J1384,0)</f>
        <v>0</v>
      </c>
      <c r="BI1384" s="194">
        <f>IF(N1384="nulová",J1384,0)</f>
        <v>0</v>
      </c>
      <c r="BJ1384" s="193" t="s">
        <v>38</v>
      </c>
      <c r="BK1384" s="194">
        <f>ROUND(I1384*H1384,2)</f>
        <v>0</v>
      </c>
      <c r="BL1384" s="193" t="s">
        <v>199</v>
      </c>
      <c r="BM1384" s="193" t="s">
        <v>1755</v>
      </c>
    </row>
    <row r="1385" spans="2:65" s="208" customFormat="1" ht="29.85" customHeight="1" x14ac:dyDescent="0.3">
      <c r="B1385" s="216"/>
      <c r="D1385" s="220" t="s">
        <v>36</v>
      </c>
      <c r="E1385" s="219" t="s">
        <v>1756</v>
      </c>
      <c r="F1385" s="219" t="s">
        <v>1757</v>
      </c>
      <c r="I1385" s="218"/>
      <c r="J1385" s="217">
        <f>BK1385</f>
        <v>0</v>
      </c>
      <c r="L1385" s="216"/>
      <c r="M1385" s="215"/>
      <c r="N1385" s="213"/>
      <c r="O1385" s="213"/>
      <c r="P1385" s="214">
        <f>SUM(P1386:P1652)</f>
        <v>0</v>
      </c>
      <c r="Q1385" s="213"/>
      <c r="R1385" s="214">
        <f>SUM(R1386:R1652)</f>
        <v>1.45832775</v>
      </c>
      <c r="S1385" s="213"/>
      <c r="T1385" s="212">
        <f>SUM(T1386:T1652)</f>
        <v>0.24</v>
      </c>
      <c r="AR1385" s="210" t="s">
        <v>42</v>
      </c>
      <c r="AT1385" s="211" t="s">
        <v>36</v>
      </c>
      <c r="AU1385" s="211" t="s">
        <v>38</v>
      </c>
      <c r="AY1385" s="210" t="s">
        <v>108</v>
      </c>
      <c r="BK1385" s="209">
        <f>SUM(BK1386:BK1652)</f>
        <v>0</v>
      </c>
    </row>
    <row r="1386" spans="2:65" s="188" customFormat="1" ht="22.5" customHeight="1" x14ac:dyDescent="0.3">
      <c r="B1386" s="207"/>
      <c r="C1386" s="206" t="s">
        <v>1823</v>
      </c>
      <c r="D1386" s="206" t="s">
        <v>110</v>
      </c>
      <c r="E1386" s="205" t="s">
        <v>1759</v>
      </c>
      <c r="F1386" s="200" t="s">
        <v>1760</v>
      </c>
      <c r="G1386" s="204" t="s">
        <v>113</v>
      </c>
      <c r="H1386" s="203">
        <v>108.81100000000001</v>
      </c>
      <c r="I1386" s="202"/>
      <c r="J1386" s="201">
        <f>ROUND(I1386*H1386,2)</f>
        <v>0</v>
      </c>
      <c r="K1386" s="200" t="s">
        <v>114</v>
      </c>
      <c r="L1386" s="189"/>
      <c r="M1386" s="199" t="s">
        <v>1</v>
      </c>
      <c r="N1386" s="224" t="s">
        <v>26</v>
      </c>
      <c r="O1386" s="223"/>
      <c r="P1386" s="222">
        <f>O1386*H1386</f>
        <v>0</v>
      </c>
      <c r="Q1386" s="222">
        <v>2.5000000000000001E-4</v>
      </c>
      <c r="R1386" s="222">
        <f>Q1386*H1386</f>
        <v>2.7202750000000001E-2</v>
      </c>
      <c r="S1386" s="222">
        <v>0</v>
      </c>
      <c r="T1386" s="221">
        <f>S1386*H1386</f>
        <v>0</v>
      </c>
      <c r="AR1386" s="193" t="s">
        <v>199</v>
      </c>
      <c r="AT1386" s="193" t="s">
        <v>110</v>
      </c>
      <c r="AU1386" s="193" t="s">
        <v>42</v>
      </c>
      <c r="AY1386" s="193" t="s">
        <v>108</v>
      </c>
      <c r="BE1386" s="194">
        <f>IF(N1386="základní",J1386,0)</f>
        <v>0</v>
      </c>
      <c r="BF1386" s="194">
        <f>IF(N1386="snížená",J1386,0)</f>
        <v>0</v>
      </c>
      <c r="BG1386" s="194">
        <f>IF(N1386="zákl. přenesená",J1386,0)</f>
        <v>0</v>
      </c>
      <c r="BH1386" s="194">
        <f>IF(N1386="sníž. přenesená",J1386,0)</f>
        <v>0</v>
      </c>
      <c r="BI1386" s="194">
        <f>IF(N1386="nulová",J1386,0)</f>
        <v>0</v>
      </c>
      <c r="BJ1386" s="193" t="s">
        <v>38</v>
      </c>
      <c r="BK1386" s="194">
        <f>ROUND(I1386*H1386,2)</f>
        <v>0</v>
      </c>
      <c r="BL1386" s="193" t="s">
        <v>199</v>
      </c>
      <c r="BM1386" s="193" t="s">
        <v>1761</v>
      </c>
    </row>
    <row r="1387" spans="2:65" s="257" customFormat="1" x14ac:dyDescent="0.3">
      <c r="B1387" s="262"/>
      <c r="D1387" s="236" t="s">
        <v>117</v>
      </c>
      <c r="E1387" s="258" t="s">
        <v>1</v>
      </c>
      <c r="F1387" s="264" t="s">
        <v>372</v>
      </c>
      <c r="H1387" s="258" t="s">
        <v>1</v>
      </c>
      <c r="I1387" s="263"/>
      <c r="L1387" s="262"/>
      <c r="M1387" s="261"/>
      <c r="N1387" s="260"/>
      <c r="O1387" s="260"/>
      <c r="P1387" s="260"/>
      <c r="Q1387" s="260"/>
      <c r="R1387" s="260"/>
      <c r="S1387" s="260"/>
      <c r="T1387" s="259"/>
      <c r="AT1387" s="258" t="s">
        <v>117</v>
      </c>
      <c r="AU1387" s="258" t="s">
        <v>42</v>
      </c>
      <c r="AV1387" s="257" t="s">
        <v>38</v>
      </c>
      <c r="AW1387" s="257" t="s">
        <v>19</v>
      </c>
      <c r="AX1387" s="257" t="s">
        <v>37</v>
      </c>
      <c r="AY1387" s="258" t="s">
        <v>108</v>
      </c>
    </row>
    <row r="1388" spans="2:65" s="227" customFormat="1" x14ac:dyDescent="0.3">
      <c r="B1388" s="232"/>
      <c r="D1388" s="236" t="s">
        <v>117</v>
      </c>
      <c r="E1388" s="228" t="s">
        <v>1</v>
      </c>
      <c r="F1388" s="235" t="s">
        <v>1762</v>
      </c>
      <c r="H1388" s="234">
        <v>1.5329999999999999</v>
      </c>
      <c r="I1388" s="233"/>
      <c r="L1388" s="232"/>
      <c r="M1388" s="231"/>
      <c r="N1388" s="230"/>
      <c r="O1388" s="230"/>
      <c r="P1388" s="230"/>
      <c r="Q1388" s="230"/>
      <c r="R1388" s="230"/>
      <c r="S1388" s="230"/>
      <c r="T1388" s="229"/>
      <c r="AT1388" s="228" t="s">
        <v>117</v>
      </c>
      <c r="AU1388" s="228" t="s">
        <v>42</v>
      </c>
      <c r="AV1388" s="227" t="s">
        <v>42</v>
      </c>
      <c r="AW1388" s="227" t="s">
        <v>19</v>
      </c>
      <c r="AX1388" s="227" t="s">
        <v>37</v>
      </c>
      <c r="AY1388" s="228" t="s">
        <v>108</v>
      </c>
    </row>
    <row r="1389" spans="2:65" s="227" customFormat="1" x14ac:dyDescent="0.3">
      <c r="B1389" s="232"/>
      <c r="D1389" s="236" t="s">
        <v>117</v>
      </c>
      <c r="E1389" s="228" t="s">
        <v>1</v>
      </c>
      <c r="F1389" s="235" t="s">
        <v>1763</v>
      </c>
      <c r="H1389" s="234">
        <v>3.8479999999999999</v>
      </c>
      <c r="I1389" s="233"/>
      <c r="L1389" s="232"/>
      <c r="M1389" s="231"/>
      <c r="N1389" s="230"/>
      <c r="O1389" s="230"/>
      <c r="P1389" s="230"/>
      <c r="Q1389" s="230"/>
      <c r="R1389" s="230"/>
      <c r="S1389" s="230"/>
      <c r="T1389" s="229"/>
      <c r="AT1389" s="228" t="s">
        <v>117</v>
      </c>
      <c r="AU1389" s="228" t="s">
        <v>42</v>
      </c>
      <c r="AV1389" s="227" t="s">
        <v>42</v>
      </c>
      <c r="AW1389" s="227" t="s">
        <v>19</v>
      </c>
      <c r="AX1389" s="227" t="s">
        <v>37</v>
      </c>
      <c r="AY1389" s="228" t="s">
        <v>108</v>
      </c>
    </row>
    <row r="1390" spans="2:65" s="227" customFormat="1" x14ac:dyDescent="0.3">
      <c r="B1390" s="232"/>
      <c r="D1390" s="236" t="s">
        <v>117</v>
      </c>
      <c r="E1390" s="228" t="s">
        <v>1</v>
      </c>
      <c r="F1390" s="235" t="s">
        <v>1764</v>
      </c>
      <c r="H1390" s="234">
        <v>7.65</v>
      </c>
      <c r="I1390" s="233"/>
      <c r="L1390" s="232"/>
      <c r="M1390" s="231"/>
      <c r="N1390" s="230"/>
      <c r="O1390" s="230"/>
      <c r="P1390" s="230"/>
      <c r="Q1390" s="230"/>
      <c r="R1390" s="230"/>
      <c r="S1390" s="230"/>
      <c r="T1390" s="229"/>
      <c r="AT1390" s="228" t="s">
        <v>117</v>
      </c>
      <c r="AU1390" s="228" t="s">
        <v>42</v>
      </c>
      <c r="AV1390" s="227" t="s">
        <v>42</v>
      </c>
      <c r="AW1390" s="227" t="s">
        <v>19</v>
      </c>
      <c r="AX1390" s="227" t="s">
        <v>37</v>
      </c>
      <c r="AY1390" s="228" t="s">
        <v>108</v>
      </c>
    </row>
    <row r="1391" spans="2:65" s="227" customFormat="1" x14ac:dyDescent="0.3">
      <c r="B1391" s="232"/>
      <c r="D1391" s="236" t="s">
        <v>117</v>
      </c>
      <c r="E1391" s="228" t="s">
        <v>1</v>
      </c>
      <c r="F1391" s="235" t="s">
        <v>1765</v>
      </c>
      <c r="H1391" s="234">
        <v>1.5049999999999999</v>
      </c>
      <c r="I1391" s="233"/>
      <c r="L1391" s="232"/>
      <c r="M1391" s="231"/>
      <c r="N1391" s="230"/>
      <c r="O1391" s="230"/>
      <c r="P1391" s="230"/>
      <c r="Q1391" s="230"/>
      <c r="R1391" s="230"/>
      <c r="S1391" s="230"/>
      <c r="T1391" s="229"/>
      <c r="AT1391" s="228" t="s">
        <v>117</v>
      </c>
      <c r="AU1391" s="228" t="s">
        <v>42</v>
      </c>
      <c r="AV1391" s="227" t="s">
        <v>42</v>
      </c>
      <c r="AW1391" s="227" t="s">
        <v>19</v>
      </c>
      <c r="AX1391" s="227" t="s">
        <v>37</v>
      </c>
      <c r="AY1391" s="228" t="s">
        <v>108</v>
      </c>
    </row>
    <row r="1392" spans="2:65" s="227" customFormat="1" x14ac:dyDescent="0.3">
      <c r="B1392" s="232"/>
      <c r="D1392" s="236" t="s">
        <v>117</v>
      </c>
      <c r="E1392" s="228" t="s">
        <v>1</v>
      </c>
      <c r="F1392" s="235" t="s">
        <v>1766</v>
      </c>
      <c r="H1392" s="234">
        <v>3.1150000000000002</v>
      </c>
      <c r="I1392" s="233"/>
      <c r="L1392" s="232"/>
      <c r="M1392" s="231"/>
      <c r="N1392" s="230"/>
      <c r="O1392" s="230"/>
      <c r="P1392" s="230"/>
      <c r="Q1392" s="230"/>
      <c r="R1392" s="230"/>
      <c r="S1392" s="230"/>
      <c r="T1392" s="229"/>
      <c r="AT1392" s="228" t="s">
        <v>117</v>
      </c>
      <c r="AU1392" s="228" t="s">
        <v>42</v>
      </c>
      <c r="AV1392" s="227" t="s">
        <v>42</v>
      </c>
      <c r="AW1392" s="227" t="s">
        <v>19</v>
      </c>
      <c r="AX1392" s="227" t="s">
        <v>37</v>
      </c>
      <c r="AY1392" s="228" t="s">
        <v>108</v>
      </c>
    </row>
    <row r="1393" spans="2:65" s="227" customFormat="1" x14ac:dyDescent="0.3">
      <c r="B1393" s="232"/>
      <c r="D1393" s="236" t="s">
        <v>117</v>
      </c>
      <c r="E1393" s="228" t="s">
        <v>1</v>
      </c>
      <c r="F1393" s="235" t="s">
        <v>1767</v>
      </c>
      <c r="H1393" s="234">
        <v>1.907</v>
      </c>
      <c r="I1393" s="233"/>
      <c r="L1393" s="232"/>
      <c r="M1393" s="231"/>
      <c r="N1393" s="230"/>
      <c r="O1393" s="230"/>
      <c r="P1393" s="230"/>
      <c r="Q1393" s="230"/>
      <c r="R1393" s="230"/>
      <c r="S1393" s="230"/>
      <c r="T1393" s="229"/>
      <c r="AT1393" s="228" t="s">
        <v>117</v>
      </c>
      <c r="AU1393" s="228" t="s">
        <v>42</v>
      </c>
      <c r="AV1393" s="227" t="s">
        <v>42</v>
      </c>
      <c r="AW1393" s="227" t="s">
        <v>19</v>
      </c>
      <c r="AX1393" s="227" t="s">
        <v>37</v>
      </c>
      <c r="AY1393" s="228" t="s">
        <v>108</v>
      </c>
    </row>
    <row r="1394" spans="2:65" s="227" customFormat="1" x14ac:dyDescent="0.3">
      <c r="B1394" s="232"/>
      <c r="D1394" s="236" t="s">
        <v>117</v>
      </c>
      <c r="E1394" s="228" t="s">
        <v>1</v>
      </c>
      <c r="F1394" s="235" t="s">
        <v>1768</v>
      </c>
      <c r="H1394" s="234">
        <v>3.0209999999999999</v>
      </c>
      <c r="I1394" s="233"/>
      <c r="L1394" s="232"/>
      <c r="M1394" s="231"/>
      <c r="N1394" s="230"/>
      <c r="O1394" s="230"/>
      <c r="P1394" s="230"/>
      <c r="Q1394" s="230"/>
      <c r="R1394" s="230"/>
      <c r="S1394" s="230"/>
      <c r="T1394" s="229"/>
      <c r="AT1394" s="228" t="s">
        <v>117</v>
      </c>
      <c r="AU1394" s="228" t="s">
        <v>42</v>
      </c>
      <c r="AV1394" s="227" t="s">
        <v>42</v>
      </c>
      <c r="AW1394" s="227" t="s">
        <v>19</v>
      </c>
      <c r="AX1394" s="227" t="s">
        <v>37</v>
      </c>
      <c r="AY1394" s="228" t="s">
        <v>108</v>
      </c>
    </row>
    <row r="1395" spans="2:65" s="227" customFormat="1" x14ac:dyDescent="0.3">
      <c r="B1395" s="232"/>
      <c r="D1395" s="236" t="s">
        <v>117</v>
      </c>
      <c r="E1395" s="228" t="s">
        <v>1</v>
      </c>
      <c r="F1395" s="235" t="s">
        <v>1769</v>
      </c>
      <c r="H1395" s="234">
        <v>1.728</v>
      </c>
      <c r="I1395" s="233"/>
      <c r="L1395" s="232"/>
      <c r="M1395" s="231"/>
      <c r="N1395" s="230"/>
      <c r="O1395" s="230"/>
      <c r="P1395" s="230"/>
      <c r="Q1395" s="230"/>
      <c r="R1395" s="230"/>
      <c r="S1395" s="230"/>
      <c r="T1395" s="229"/>
      <c r="AT1395" s="228" t="s">
        <v>117</v>
      </c>
      <c r="AU1395" s="228" t="s">
        <v>42</v>
      </c>
      <c r="AV1395" s="227" t="s">
        <v>42</v>
      </c>
      <c r="AW1395" s="227" t="s">
        <v>19</v>
      </c>
      <c r="AX1395" s="227" t="s">
        <v>37</v>
      </c>
      <c r="AY1395" s="228" t="s">
        <v>108</v>
      </c>
    </row>
    <row r="1396" spans="2:65" s="227" customFormat="1" x14ac:dyDescent="0.3">
      <c r="B1396" s="232"/>
      <c r="D1396" s="236" t="s">
        <v>117</v>
      </c>
      <c r="E1396" s="228" t="s">
        <v>1</v>
      </c>
      <c r="F1396" s="235" t="s">
        <v>1770</v>
      </c>
      <c r="H1396" s="234">
        <v>1.94</v>
      </c>
      <c r="I1396" s="233"/>
      <c r="L1396" s="232"/>
      <c r="M1396" s="231"/>
      <c r="N1396" s="230"/>
      <c r="O1396" s="230"/>
      <c r="P1396" s="230"/>
      <c r="Q1396" s="230"/>
      <c r="R1396" s="230"/>
      <c r="S1396" s="230"/>
      <c r="T1396" s="229"/>
      <c r="AT1396" s="228" t="s">
        <v>117</v>
      </c>
      <c r="AU1396" s="228" t="s">
        <v>42</v>
      </c>
      <c r="AV1396" s="227" t="s">
        <v>42</v>
      </c>
      <c r="AW1396" s="227" t="s">
        <v>19</v>
      </c>
      <c r="AX1396" s="227" t="s">
        <v>37</v>
      </c>
      <c r="AY1396" s="228" t="s">
        <v>108</v>
      </c>
    </row>
    <row r="1397" spans="2:65" s="227" customFormat="1" x14ac:dyDescent="0.3">
      <c r="B1397" s="232"/>
      <c r="D1397" s="236" t="s">
        <v>117</v>
      </c>
      <c r="E1397" s="228" t="s">
        <v>1</v>
      </c>
      <c r="F1397" s="235" t="s">
        <v>1771</v>
      </c>
      <c r="H1397" s="234">
        <v>1.9970000000000001</v>
      </c>
      <c r="I1397" s="233"/>
      <c r="L1397" s="232"/>
      <c r="M1397" s="231"/>
      <c r="N1397" s="230"/>
      <c r="O1397" s="230"/>
      <c r="P1397" s="230"/>
      <c r="Q1397" s="230"/>
      <c r="R1397" s="230"/>
      <c r="S1397" s="230"/>
      <c r="T1397" s="229"/>
      <c r="AT1397" s="228" t="s">
        <v>117</v>
      </c>
      <c r="AU1397" s="228" t="s">
        <v>42</v>
      </c>
      <c r="AV1397" s="227" t="s">
        <v>42</v>
      </c>
      <c r="AW1397" s="227" t="s">
        <v>19</v>
      </c>
      <c r="AX1397" s="227" t="s">
        <v>37</v>
      </c>
      <c r="AY1397" s="228" t="s">
        <v>108</v>
      </c>
    </row>
    <row r="1398" spans="2:65" s="227" customFormat="1" x14ac:dyDescent="0.3">
      <c r="B1398" s="232"/>
      <c r="D1398" s="236" t="s">
        <v>117</v>
      </c>
      <c r="E1398" s="228" t="s">
        <v>1</v>
      </c>
      <c r="F1398" s="235" t="s">
        <v>1772</v>
      </c>
      <c r="H1398" s="234">
        <v>1.9390000000000001</v>
      </c>
      <c r="I1398" s="233"/>
      <c r="L1398" s="232"/>
      <c r="M1398" s="231"/>
      <c r="N1398" s="230"/>
      <c r="O1398" s="230"/>
      <c r="P1398" s="230"/>
      <c r="Q1398" s="230"/>
      <c r="R1398" s="230"/>
      <c r="S1398" s="230"/>
      <c r="T1398" s="229"/>
      <c r="AT1398" s="228" t="s">
        <v>117</v>
      </c>
      <c r="AU1398" s="228" t="s">
        <v>42</v>
      </c>
      <c r="AV1398" s="227" t="s">
        <v>42</v>
      </c>
      <c r="AW1398" s="227" t="s">
        <v>19</v>
      </c>
      <c r="AX1398" s="227" t="s">
        <v>37</v>
      </c>
      <c r="AY1398" s="228" t="s">
        <v>108</v>
      </c>
    </row>
    <row r="1399" spans="2:65" s="227" customFormat="1" x14ac:dyDescent="0.3">
      <c r="B1399" s="232"/>
      <c r="D1399" s="236" t="s">
        <v>117</v>
      </c>
      <c r="E1399" s="228" t="s">
        <v>1</v>
      </c>
      <c r="F1399" s="235" t="s">
        <v>1773</v>
      </c>
      <c r="H1399" s="234">
        <v>1.9139999999999999</v>
      </c>
      <c r="I1399" s="233"/>
      <c r="L1399" s="232"/>
      <c r="M1399" s="231"/>
      <c r="N1399" s="230"/>
      <c r="O1399" s="230"/>
      <c r="P1399" s="230"/>
      <c r="Q1399" s="230"/>
      <c r="R1399" s="230"/>
      <c r="S1399" s="230"/>
      <c r="T1399" s="229"/>
      <c r="AT1399" s="228" t="s">
        <v>117</v>
      </c>
      <c r="AU1399" s="228" t="s">
        <v>42</v>
      </c>
      <c r="AV1399" s="227" t="s">
        <v>42</v>
      </c>
      <c r="AW1399" s="227" t="s">
        <v>19</v>
      </c>
      <c r="AX1399" s="227" t="s">
        <v>37</v>
      </c>
      <c r="AY1399" s="228" t="s">
        <v>108</v>
      </c>
    </row>
    <row r="1400" spans="2:65" s="227" customFormat="1" x14ac:dyDescent="0.3">
      <c r="B1400" s="232"/>
      <c r="D1400" s="236" t="s">
        <v>117</v>
      </c>
      <c r="E1400" s="228" t="s">
        <v>1</v>
      </c>
      <c r="F1400" s="235" t="s">
        <v>1774</v>
      </c>
      <c r="H1400" s="234">
        <v>24.673999999999999</v>
      </c>
      <c r="I1400" s="233"/>
      <c r="L1400" s="232"/>
      <c r="M1400" s="231"/>
      <c r="N1400" s="230"/>
      <c r="O1400" s="230"/>
      <c r="P1400" s="230"/>
      <c r="Q1400" s="230"/>
      <c r="R1400" s="230"/>
      <c r="S1400" s="230"/>
      <c r="T1400" s="229"/>
      <c r="AT1400" s="228" t="s">
        <v>117</v>
      </c>
      <c r="AU1400" s="228" t="s">
        <v>42</v>
      </c>
      <c r="AV1400" s="227" t="s">
        <v>42</v>
      </c>
      <c r="AW1400" s="227" t="s">
        <v>19</v>
      </c>
      <c r="AX1400" s="227" t="s">
        <v>37</v>
      </c>
      <c r="AY1400" s="228" t="s">
        <v>108</v>
      </c>
    </row>
    <row r="1401" spans="2:65" s="257" customFormat="1" x14ac:dyDescent="0.3">
      <c r="B1401" s="262"/>
      <c r="D1401" s="236" t="s">
        <v>117</v>
      </c>
      <c r="E1401" s="258" t="s">
        <v>1</v>
      </c>
      <c r="F1401" s="264" t="s">
        <v>388</v>
      </c>
      <c r="H1401" s="258" t="s">
        <v>1</v>
      </c>
      <c r="I1401" s="263"/>
      <c r="L1401" s="262"/>
      <c r="M1401" s="261"/>
      <c r="N1401" s="260"/>
      <c r="O1401" s="260"/>
      <c r="P1401" s="260"/>
      <c r="Q1401" s="260"/>
      <c r="R1401" s="260"/>
      <c r="S1401" s="260"/>
      <c r="T1401" s="259"/>
      <c r="AT1401" s="258" t="s">
        <v>117</v>
      </c>
      <c r="AU1401" s="258" t="s">
        <v>42</v>
      </c>
      <c r="AV1401" s="257" t="s">
        <v>38</v>
      </c>
      <c r="AW1401" s="257" t="s">
        <v>19</v>
      </c>
      <c r="AX1401" s="257" t="s">
        <v>37</v>
      </c>
      <c r="AY1401" s="258" t="s">
        <v>108</v>
      </c>
    </row>
    <row r="1402" spans="2:65" s="227" customFormat="1" x14ac:dyDescent="0.3">
      <c r="B1402" s="232"/>
      <c r="D1402" s="236" t="s">
        <v>117</v>
      </c>
      <c r="E1402" s="228" t="s">
        <v>1</v>
      </c>
      <c r="F1402" s="235" t="s">
        <v>1775</v>
      </c>
      <c r="H1402" s="234">
        <v>6.1310000000000002</v>
      </c>
      <c r="I1402" s="233"/>
      <c r="L1402" s="232"/>
      <c r="M1402" s="231"/>
      <c r="N1402" s="230"/>
      <c r="O1402" s="230"/>
      <c r="P1402" s="230"/>
      <c r="Q1402" s="230"/>
      <c r="R1402" s="230"/>
      <c r="S1402" s="230"/>
      <c r="T1402" s="229"/>
      <c r="AT1402" s="228" t="s">
        <v>117</v>
      </c>
      <c r="AU1402" s="228" t="s">
        <v>42</v>
      </c>
      <c r="AV1402" s="227" t="s">
        <v>42</v>
      </c>
      <c r="AW1402" s="227" t="s">
        <v>19</v>
      </c>
      <c r="AX1402" s="227" t="s">
        <v>37</v>
      </c>
      <c r="AY1402" s="228" t="s">
        <v>108</v>
      </c>
    </row>
    <row r="1403" spans="2:65" s="227" customFormat="1" x14ac:dyDescent="0.3">
      <c r="B1403" s="232"/>
      <c r="D1403" s="236" t="s">
        <v>117</v>
      </c>
      <c r="E1403" s="228" t="s">
        <v>1</v>
      </c>
      <c r="F1403" s="235" t="s">
        <v>1776</v>
      </c>
      <c r="H1403" s="234">
        <v>15.301</v>
      </c>
      <c r="I1403" s="233"/>
      <c r="L1403" s="232"/>
      <c r="M1403" s="231"/>
      <c r="N1403" s="230"/>
      <c r="O1403" s="230"/>
      <c r="P1403" s="230"/>
      <c r="Q1403" s="230"/>
      <c r="R1403" s="230"/>
      <c r="S1403" s="230"/>
      <c r="T1403" s="229"/>
      <c r="AT1403" s="228" t="s">
        <v>117</v>
      </c>
      <c r="AU1403" s="228" t="s">
        <v>42</v>
      </c>
      <c r="AV1403" s="227" t="s">
        <v>42</v>
      </c>
      <c r="AW1403" s="227" t="s">
        <v>19</v>
      </c>
      <c r="AX1403" s="227" t="s">
        <v>37</v>
      </c>
      <c r="AY1403" s="228" t="s">
        <v>108</v>
      </c>
    </row>
    <row r="1404" spans="2:65" s="227" customFormat="1" x14ac:dyDescent="0.3">
      <c r="B1404" s="232"/>
      <c r="D1404" s="236" t="s">
        <v>117</v>
      </c>
      <c r="E1404" s="228" t="s">
        <v>1</v>
      </c>
      <c r="F1404" s="235" t="s">
        <v>1777</v>
      </c>
      <c r="H1404" s="234">
        <v>1.9650000000000001</v>
      </c>
      <c r="I1404" s="233"/>
      <c r="L1404" s="232"/>
      <c r="M1404" s="231"/>
      <c r="N1404" s="230"/>
      <c r="O1404" s="230"/>
      <c r="P1404" s="230"/>
      <c r="Q1404" s="230"/>
      <c r="R1404" s="230"/>
      <c r="S1404" s="230"/>
      <c r="T1404" s="229"/>
      <c r="AT1404" s="228" t="s">
        <v>117</v>
      </c>
      <c r="AU1404" s="228" t="s">
        <v>42</v>
      </c>
      <c r="AV1404" s="227" t="s">
        <v>42</v>
      </c>
      <c r="AW1404" s="227" t="s">
        <v>19</v>
      </c>
      <c r="AX1404" s="227" t="s">
        <v>37</v>
      </c>
      <c r="AY1404" s="228" t="s">
        <v>108</v>
      </c>
    </row>
    <row r="1405" spans="2:65" s="227" customFormat="1" x14ac:dyDescent="0.3">
      <c r="B1405" s="232"/>
      <c r="D1405" s="236" t="s">
        <v>117</v>
      </c>
      <c r="E1405" s="228" t="s">
        <v>1</v>
      </c>
      <c r="F1405" s="235" t="s">
        <v>1778</v>
      </c>
      <c r="H1405" s="234">
        <v>2.83</v>
      </c>
      <c r="I1405" s="233"/>
      <c r="L1405" s="232"/>
      <c r="M1405" s="231"/>
      <c r="N1405" s="230"/>
      <c r="O1405" s="230"/>
      <c r="P1405" s="230"/>
      <c r="Q1405" s="230"/>
      <c r="R1405" s="230"/>
      <c r="S1405" s="230"/>
      <c r="T1405" s="229"/>
      <c r="AT1405" s="228" t="s">
        <v>117</v>
      </c>
      <c r="AU1405" s="228" t="s">
        <v>42</v>
      </c>
      <c r="AV1405" s="227" t="s">
        <v>42</v>
      </c>
      <c r="AW1405" s="227" t="s">
        <v>19</v>
      </c>
      <c r="AX1405" s="227" t="s">
        <v>37</v>
      </c>
      <c r="AY1405" s="228" t="s">
        <v>108</v>
      </c>
    </row>
    <row r="1406" spans="2:65" s="227" customFormat="1" x14ac:dyDescent="0.3">
      <c r="B1406" s="232"/>
      <c r="D1406" s="236" t="s">
        <v>117</v>
      </c>
      <c r="E1406" s="228" t="s">
        <v>1</v>
      </c>
      <c r="F1406" s="235" t="s">
        <v>1779</v>
      </c>
      <c r="H1406" s="234">
        <v>1.9670000000000001</v>
      </c>
      <c r="I1406" s="233"/>
      <c r="L1406" s="232"/>
      <c r="M1406" s="231"/>
      <c r="N1406" s="230"/>
      <c r="O1406" s="230"/>
      <c r="P1406" s="230"/>
      <c r="Q1406" s="230"/>
      <c r="R1406" s="230"/>
      <c r="S1406" s="230"/>
      <c r="T1406" s="229"/>
      <c r="AT1406" s="228" t="s">
        <v>117</v>
      </c>
      <c r="AU1406" s="228" t="s">
        <v>42</v>
      </c>
      <c r="AV1406" s="227" t="s">
        <v>42</v>
      </c>
      <c r="AW1406" s="227" t="s">
        <v>19</v>
      </c>
      <c r="AX1406" s="227" t="s">
        <v>37</v>
      </c>
      <c r="AY1406" s="228" t="s">
        <v>108</v>
      </c>
    </row>
    <row r="1407" spans="2:65" s="227" customFormat="1" x14ac:dyDescent="0.3">
      <c r="B1407" s="232"/>
      <c r="D1407" s="240" t="s">
        <v>117</v>
      </c>
      <c r="E1407" s="239" t="s">
        <v>1</v>
      </c>
      <c r="F1407" s="238" t="s">
        <v>1780</v>
      </c>
      <c r="H1407" s="237">
        <v>23.846</v>
      </c>
      <c r="I1407" s="233"/>
      <c r="L1407" s="232"/>
      <c r="M1407" s="231"/>
      <c r="N1407" s="230"/>
      <c r="O1407" s="230"/>
      <c r="P1407" s="230"/>
      <c r="Q1407" s="230"/>
      <c r="R1407" s="230"/>
      <c r="S1407" s="230"/>
      <c r="T1407" s="229"/>
      <c r="AT1407" s="228" t="s">
        <v>117</v>
      </c>
      <c r="AU1407" s="228" t="s">
        <v>42</v>
      </c>
      <c r="AV1407" s="227" t="s">
        <v>42</v>
      </c>
      <c r="AW1407" s="227" t="s">
        <v>19</v>
      </c>
      <c r="AX1407" s="227" t="s">
        <v>37</v>
      </c>
      <c r="AY1407" s="228" t="s">
        <v>108</v>
      </c>
    </row>
    <row r="1408" spans="2:65" s="188" customFormat="1" ht="22.5" customHeight="1" x14ac:dyDescent="0.3">
      <c r="B1408" s="207"/>
      <c r="C1408" s="206" t="s">
        <v>1826</v>
      </c>
      <c r="D1408" s="206" t="s">
        <v>110</v>
      </c>
      <c r="E1408" s="205" t="s">
        <v>1782</v>
      </c>
      <c r="F1408" s="200" t="s">
        <v>1783</v>
      </c>
      <c r="G1408" s="204" t="s">
        <v>113</v>
      </c>
      <c r="H1408" s="203">
        <v>20.135999999999999</v>
      </c>
      <c r="I1408" s="202"/>
      <c r="J1408" s="201">
        <f>ROUND(I1408*H1408,2)</f>
        <v>0</v>
      </c>
      <c r="K1408" s="200" t="s">
        <v>114</v>
      </c>
      <c r="L1408" s="189"/>
      <c r="M1408" s="199" t="s">
        <v>1</v>
      </c>
      <c r="N1408" s="224" t="s">
        <v>26</v>
      </c>
      <c r="O1408" s="223"/>
      <c r="P1408" s="222">
        <f>O1408*H1408</f>
        <v>0</v>
      </c>
      <c r="Q1408" s="222">
        <v>2.5000000000000001E-4</v>
      </c>
      <c r="R1408" s="222">
        <f>Q1408*H1408</f>
        <v>5.0340000000000003E-3</v>
      </c>
      <c r="S1408" s="222">
        <v>0</v>
      </c>
      <c r="T1408" s="221">
        <f>S1408*H1408</f>
        <v>0</v>
      </c>
      <c r="AR1408" s="193" t="s">
        <v>199</v>
      </c>
      <c r="AT1408" s="193" t="s">
        <v>110</v>
      </c>
      <c r="AU1408" s="193" t="s">
        <v>42</v>
      </c>
      <c r="AY1408" s="193" t="s">
        <v>108</v>
      </c>
      <c r="BE1408" s="194">
        <f>IF(N1408="základní",J1408,0)</f>
        <v>0</v>
      </c>
      <c r="BF1408" s="194">
        <f>IF(N1408="snížená",J1408,0)</f>
        <v>0</v>
      </c>
      <c r="BG1408" s="194">
        <f>IF(N1408="zákl. přenesená",J1408,0)</f>
        <v>0</v>
      </c>
      <c r="BH1408" s="194">
        <f>IF(N1408="sníž. přenesená",J1408,0)</f>
        <v>0</v>
      </c>
      <c r="BI1408" s="194">
        <f>IF(N1408="nulová",J1408,0)</f>
        <v>0</v>
      </c>
      <c r="BJ1408" s="193" t="s">
        <v>38</v>
      </c>
      <c r="BK1408" s="194">
        <f>ROUND(I1408*H1408,2)</f>
        <v>0</v>
      </c>
      <c r="BL1408" s="193" t="s">
        <v>199</v>
      </c>
      <c r="BM1408" s="193" t="s">
        <v>1784</v>
      </c>
    </row>
    <row r="1409" spans="2:65" s="257" customFormat="1" x14ac:dyDescent="0.3">
      <c r="B1409" s="262"/>
      <c r="D1409" s="236" t="s">
        <v>117</v>
      </c>
      <c r="E1409" s="258" t="s">
        <v>1</v>
      </c>
      <c r="F1409" s="264" t="s">
        <v>372</v>
      </c>
      <c r="H1409" s="258" t="s">
        <v>1</v>
      </c>
      <c r="I1409" s="263"/>
      <c r="L1409" s="262"/>
      <c r="M1409" s="261"/>
      <c r="N1409" s="260"/>
      <c r="O1409" s="260"/>
      <c r="P1409" s="260"/>
      <c r="Q1409" s="260"/>
      <c r="R1409" s="260"/>
      <c r="S1409" s="260"/>
      <c r="T1409" s="259"/>
      <c r="AT1409" s="258" t="s">
        <v>117</v>
      </c>
      <c r="AU1409" s="258" t="s">
        <v>42</v>
      </c>
      <c r="AV1409" s="257" t="s">
        <v>38</v>
      </c>
      <c r="AW1409" s="257" t="s">
        <v>19</v>
      </c>
      <c r="AX1409" s="257" t="s">
        <v>37</v>
      </c>
      <c r="AY1409" s="258" t="s">
        <v>108</v>
      </c>
    </row>
    <row r="1410" spans="2:65" s="227" customFormat="1" x14ac:dyDescent="0.3">
      <c r="B1410" s="232"/>
      <c r="D1410" s="236" t="s">
        <v>117</v>
      </c>
      <c r="E1410" s="228" t="s">
        <v>1</v>
      </c>
      <c r="F1410" s="235" t="s">
        <v>1785</v>
      </c>
      <c r="H1410" s="234">
        <v>1.6719999999999999</v>
      </c>
      <c r="I1410" s="233"/>
      <c r="L1410" s="232"/>
      <c r="M1410" s="231"/>
      <c r="N1410" s="230"/>
      <c r="O1410" s="230"/>
      <c r="P1410" s="230"/>
      <c r="Q1410" s="230"/>
      <c r="R1410" s="230"/>
      <c r="S1410" s="230"/>
      <c r="T1410" s="229"/>
      <c r="AT1410" s="228" t="s">
        <v>117</v>
      </c>
      <c r="AU1410" s="228" t="s">
        <v>42</v>
      </c>
      <c r="AV1410" s="227" t="s">
        <v>42</v>
      </c>
      <c r="AW1410" s="227" t="s">
        <v>19</v>
      </c>
      <c r="AX1410" s="227" t="s">
        <v>37</v>
      </c>
      <c r="AY1410" s="228" t="s">
        <v>108</v>
      </c>
    </row>
    <row r="1411" spans="2:65" s="257" customFormat="1" x14ac:dyDescent="0.3">
      <c r="B1411" s="262"/>
      <c r="D1411" s="236" t="s">
        <v>117</v>
      </c>
      <c r="E1411" s="258" t="s">
        <v>1</v>
      </c>
      <c r="F1411" s="264" t="s">
        <v>388</v>
      </c>
      <c r="H1411" s="258" t="s">
        <v>1</v>
      </c>
      <c r="I1411" s="263"/>
      <c r="L1411" s="262"/>
      <c r="M1411" s="261"/>
      <c r="N1411" s="260"/>
      <c r="O1411" s="260"/>
      <c r="P1411" s="260"/>
      <c r="Q1411" s="260"/>
      <c r="R1411" s="260"/>
      <c r="S1411" s="260"/>
      <c r="T1411" s="259"/>
      <c r="AT1411" s="258" t="s">
        <v>117</v>
      </c>
      <c r="AU1411" s="258" t="s">
        <v>42</v>
      </c>
      <c r="AV1411" s="257" t="s">
        <v>38</v>
      </c>
      <c r="AW1411" s="257" t="s">
        <v>19</v>
      </c>
      <c r="AX1411" s="257" t="s">
        <v>37</v>
      </c>
      <c r="AY1411" s="258" t="s">
        <v>108</v>
      </c>
    </row>
    <row r="1412" spans="2:65" s="227" customFormat="1" x14ac:dyDescent="0.3">
      <c r="B1412" s="232"/>
      <c r="D1412" s="236" t="s">
        <v>117</v>
      </c>
      <c r="E1412" s="228" t="s">
        <v>1</v>
      </c>
      <c r="F1412" s="235" t="s">
        <v>1785</v>
      </c>
      <c r="H1412" s="234">
        <v>1.6719999999999999</v>
      </c>
      <c r="I1412" s="233"/>
      <c r="L1412" s="232"/>
      <c r="M1412" s="231"/>
      <c r="N1412" s="230"/>
      <c r="O1412" s="230"/>
      <c r="P1412" s="230"/>
      <c r="Q1412" s="230"/>
      <c r="R1412" s="230"/>
      <c r="S1412" s="230"/>
      <c r="T1412" s="229"/>
      <c r="AT1412" s="228" t="s">
        <v>117</v>
      </c>
      <c r="AU1412" s="228" t="s">
        <v>42</v>
      </c>
      <c r="AV1412" s="227" t="s">
        <v>42</v>
      </c>
      <c r="AW1412" s="227" t="s">
        <v>19</v>
      </c>
      <c r="AX1412" s="227" t="s">
        <v>37</v>
      </c>
      <c r="AY1412" s="228" t="s">
        <v>108</v>
      </c>
    </row>
    <row r="1413" spans="2:65" s="227" customFormat="1" x14ac:dyDescent="0.3">
      <c r="B1413" s="232"/>
      <c r="D1413" s="236" t="s">
        <v>117</v>
      </c>
      <c r="E1413" s="228" t="s">
        <v>1</v>
      </c>
      <c r="F1413" s="235" t="s">
        <v>1786</v>
      </c>
      <c r="H1413" s="234">
        <v>2.2879999999999998</v>
      </c>
      <c r="I1413" s="233"/>
      <c r="L1413" s="232"/>
      <c r="M1413" s="231"/>
      <c r="N1413" s="230"/>
      <c r="O1413" s="230"/>
      <c r="P1413" s="230"/>
      <c r="Q1413" s="230"/>
      <c r="R1413" s="230"/>
      <c r="S1413" s="230"/>
      <c r="T1413" s="229"/>
      <c r="AT1413" s="228" t="s">
        <v>117</v>
      </c>
      <c r="AU1413" s="228" t="s">
        <v>42</v>
      </c>
      <c r="AV1413" s="227" t="s">
        <v>42</v>
      </c>
      <c r="AW1413" s="227" t="s">
        <v>19</v>
      </c>
      <c r="AX1413" s="227" t="s">
        <v>37</v>
      </c>
      <c r="AY1413" s="228" t="s">
        <v>108</v>
      </c>
    </row>
    <row r="1414" spans="2:65" s="227" customFormat="1" x14ac:dyDescent="0.3">
      <c r="B1414" s="232"/>
      <c r="D1414" s="236" t="s">
        <v>117</v>
      </c>
      <c r="E1414" s="228" t="s">
        <v>1</v>
      </c>
      <c r="F1414" s="235" t="s">
        <v>1787</v>
      </c>
      <c r="H1414" s="234">
        <v>2.3530000000000002</v>
      </c>
      <c r="I1414" s="233"/>
      <c r="L1414" s="232"/>
      <c r="M1414" s="231"/>
      <c r="N1414" s="230"/>
      <c r="O1414" s="230"/>
      <c r="P1414" s="230"/>
      <c r="Q1414" s="230"/>
      <c r="R1414" s="230"/>
      <c r="S1414" s="230"/>
      <c r="T1414" s="229"/>
      <c r="AT1414" s="228" t="s">
        <v>117</v>
      </c>
      <c r="AU1414" s="228" t="s">
        <v>42</v>
      </c>
      <c r="AV1414" s="227" t="s">
        <v>42</v>
      </c>
      <c r="AW1414" s="227" t="s">
        <v>19</v>
      </c>
      <c r="AX1414" s="227" t="s">
        <v>37</v>
      </c>
      <c r="AY1414" s="228" t="s">
        <v>108</v>
      </c>
    </row>
    <row r="1415" spans="2:65" s="227" customFormat="1" x14ac:dyDescent="0.3">
      <c r="B1415" s="232"/>
      <c r="D1415" s="236" t="s">
        <v>117</v>
      </c>
      <c r="E1415" s="228" t="s">
        <v>1</v>
      </c>
      <c r="F1415" s="235" t="s">
        <v>1788</v>
      </c>
      <c r="H1415" s="234">
        <v>6.125</v>
      </c>
      <c r="I1415" s="233"/>
      <c r="L1415" s="232"/>
      <c r="M1415" s="231"/>
      <c r="N1415" s="230"/>
      <c r="O1415" s="230"/>
      <c r="P1415" s="230"/>
      <c r="Q1415" s="230"/>
      <c r="R1415" s="230"/>
      <c r="S1415" s="230"/>
      <c r="T1415" s="229"/>
      <c r="AT1415" s="228" t="s">
        <v>117</v>
      </c>
      <c r="AU1415" s="228" t="s">
        <v>42</v>
      </c>
      <c r="AV1415" s="227" t="s">
        <v>42</v>
      </c>
      <c r="AW1415" s="227" t="s">
        <v>19</v>
      </c>
      <c r="AX1415" s="227" t="s">
        <v>37</v>
      </c>
      <c r="AY1415" s="228" t="s">
        <v>108</v>
      </c>
    </row>
    <row r="1416" spans="2:65" s="227" customFormat="1" x14ac:dyDescent="0.3">
      <c r="B1416" s="232"/>
      <c r="D1416" s="240" t="s">
        <v>117</v>
      </c>
      <c r="E1416" s="239" t="s">
        <v>1</v>
      </c>
      <c r="F1416" s="238" t="s">
        <v>1789</v>
      </c>
      <c r="H1416" s="237">
        <v>6.0259999999999998</v>
      </c>
      <c r="I1416" s="233"/>
      <c r="L1416" s="232"/>
      <c r="M1416" s="231"/>
      <c r="N1416" s="230"/>
      <c r="O1416" s="230"/>
      <c r="P1416" s="230"/>
      <c r="Q1416" s="230"/>
      <c r="R1416" s="230"/>
      <c r="S1416" s="230"/>
      <c r="T1416" s="229"/>
      <c r="AT1416" s="228" t="s">
        <v>117</v>
      </c>
      <c r="AU1416" s="228" t="s">
        <v>42</v>
      </c>
      <c r="AV1416" s="227" t="s">
        <v>42</v>
      </c>
      <c r="AW1416" s="227" t="s">
        <v>19</v>
      </c>
      <c r="AX1416" s="227" t="s">
        <v>37</v>
      </c>
      <c r="AY1416" s="228" t="s">
        <v>108</v>
      </c>
    </row>
    <row r="1417" spans="2:65" s="188" customFormat="1" ht="22.5" customHeight="1" x14ac:dyDescent="0.3">
      <c r="B1417" s="207"/>
      <c r="C1417" s="206" t="s">
        <v>1829</v>
      </c>
      <c r="D1417" s="206" t="s">
        <v>110</v>
      </c>
      <c r="E1417" s="205" t="s">
        <v>1791</v>
      </c>
      <c r="F1417" s="200" t="s">
        <v>1792</v>
      </c>
      <c r="G1417" s="204" t="s">
        <v>254</v>
      </c>
      <c r="H1417" s="203">
        <v>19</v>
      </c>
      <c r="I1417" s="202"/>
      <c r="J1417" s="201">
        <f>ROUND(I1417*H1417,2)</f>
        <v>0</v>
      </c>
      <c r="K1417" s="200" t="s">
        <v>114</v>
      </c>
      <c r="L1417" s="189"/>
      <c r="M1417" s="199" t="s">
        <v>1</v>
      </c>
      <c r="N1417" s="224" t="s">
        <v>26</v>
      </c>
      <c r="O1417" s="223"/>
      <c r="P1417" s="222">
        <f>O1417*H1417</f>
        <v>0</v>
      </c>
      <c r="Q1417" s="222">
        <v>2.5000000000000001E-4</v>
      </c>
      <c r="R1417" s="222">
        <f>Q1417*H1417</f>
        <v>4.7499999999999999E-3</v>
      </c>
      <c r="S1417" s="222">
        <v>0</v>
      </c>
      <c r="T1417" s="221">
        <f>S1417*H1417</f>
        <v>0</v>
      </c>
      <c r="AR1417" s="193" t="s">
        <v>199</v>
      </c>
      <c r="AT1417" s="193" t="s">
        <v>110</v>
      </c>
      <c r="AU1417" s="193" t="s">
        <v>42</v>
      </c>
      <c r="AY1417" s="193" t="s">
        <v>108</v>
      </c>
      <c r="BE1417" s="194">
        <f>IF(N1417="základní",J1417,0)</f>
        <v>0</v>
      </c>
      <c r="BF1417" s="194">
        <f>IF(N1417="snížená",J1417,0)</f>
        <v>0</v>
      </c>
      <c r="BG1417" s="194">
        <f>IF(N1417="zákl. přenesená",J1417,0)</f>
        <v>0</v>
      </c>
      <c r="BH1417" s="194">
        <f>IF(N1417="sníž. přenesená",J1417,0)</f>
        <v>0</v>
      </c>
      <c r="BI1417" s="194">
        <f>IF(N1417="nulová",J1417,0)</f>
        <v>0</v>
      </c>
      <c r="BJ1417" s="193" t="s">
        <v>38</v>
      </c>
      <c r="BK1417" s="194">
        <f>ROUND(I1417*H1417,2)</f>
        <v>0</v>
      </c>
      <c r="BL1417" s="193" t="s">
        <v>199</v>
      </c>
      <c r="BM1417" s="193" t="s">
        <v>1793</v>
      </c>
    </row>
    <row r="1418" spans="2:65" s="227" customFormat="1" x14ac:dyDescent="0.3">
      <c r="B1418" s="232"/>
      <c r="D1418" s="236" t="s">
        <v>117</v>
      </c>
      <c r="E1418" s="228" t="s">
        <v>1</v>
      </c>
      <c r="F1418" s="235" t="s">
        <v>1794</v>
      </c>
      <c r="H1418" s="234">
        <v>17</v>
      </c>
      <c r="I1418" s="233"/>
      <c r="L1418" s="232"/>
      <c r="M1418" s="231"/>
      <c r="N1418" s="230"/>
      <c r="O1418" s="230"/>
      <c r="P1418" s="230"/>
      <c r="Q1418" s="230"/>
      <c r="R1418" s="230"/>
      <c r="S1418" s="230"/>
      <c r="T1418" s="229"/>
      <c r="AT1418" s="228" t="s">
        <v>117</v>
      </c>
      <c r="AU1418" s="228" t="s">
        <v>42</v>
      </c>
      <c r="AV1418" s="227" t="s">
        <v>42</v>
      </c>
      <c r="AW1418" s="227" t="s">
        <v>19</v>
      </c>
      <c r="AX1418" s="227" t="s">
        <v>37</v>
      </c>
      <c r="AY1418" s="228" t="s">
        <v>108</v>
      </c>
    </row>
    <row r="1419" spans="2:65" s="227" customFormat="1" x14ac:dyDescent="0.3">
      <c r="B1419" s="232"/>
      <c r="D1419" s="236" t="s">
        <v>117</v>
      </c>
      <c r="E1419" s="228" t="s">
        <v>1</v>
      </c>
      <c r="F1419" s="235" t="s">
        <v>1795</v>
      </c>
      <c r="H1419" s="234">
        <v>1</v>
      </c>
      <c r="I1419" s="233"/>
      <c r="L1419" s="232"/>
      <c r="M1419" s="231"/>
      <c r="N1419" s="230"/>
      <c r="O1419" s="230"/>
      <c r="P1419" s="230"/>
      <c r="Q1419" s="230"/>
      <c r="R1419" s="230"/>
      <c r="S1419" s="230"/>
      <c r="T1419" s="229"/>
      <c r="AT1419" s="228" t="s">
        <v>117</v>
      </c>
      <c r="AU1419" s="228" t="s">
        <v>42</v>
      </c>
      <c r="AV1419" s="227" t="s">
        <v>42</v>
      </c>
      <c r="AW1419" s="227" t="s">
        <v>19</v>
      </c>
      <c r="AX1419" s="227" t="s">
        <v>37</v>
      </c>
      <c r="AY1419" s="228" t="s">
        <v>108</v>
      </c>
    </row>
    <row r="1420" spans="2:65" s="227" customFormat="1" x14ac:dyDescent="0.3">
      <c r="B1420" s="232"/>
      <c r="D1420" s="240" t="s">
        <v>117</v>
      </c>
      <c r="E1420" s="239" t="s">
        <v>1</v>
      </c>
      <c r="F1420" s="238" t="s">
        <v>1796</v>
      </c>
      <c r="H1420" s="237">
        <v>1</v>
      </c>
      <c r="I1420" s="233"/>
      <c r="L1420" s="232"/>
      <c r="M1420" s="231"/>
      <c r="N1420" s="230"/>
      <c r="O1420" s="230"/>
      <c r="P1420" s="230"/>
      <c r="Q1420" s="230"/>
      <c r="R1420" s="230"/>
      <c r="S1420" s="230"/>
      <c r="T1420" s="229"/>
      <c r="AT1420" s="228" t="s">
        <v>117</v>
      </c>
      <c r="AU1420" s="228" t="s">
        <v>42</v>
      </c>
      <c r="AV1420" s="227" t="s">
        <v>42</v>
      </c>
      <c r="AW1420" s="227" t="s">
        <v>19</v>
      </c>
      <c r="AX1420" s="227" t="s">
        <v>37</v>
      </c>
      <c r="AY1420" s="228" t="s">
        <v>108</v>
      </c>
    </row>
    <row r="1421" spans="2:65" s="188" customFormat="1" ht="31.5" customHeight="1" x14ac:dyDescent="0.3">
      <c r="B1421" s="207"/>
      <c r="C1421" s="252" t="s">
        <v>1832</v>
      </c>
      <c r="D1421" s="252" t="s">
        <v>213</v>
      </c>
      <c r="E1421" s="251" t="s">
        <v>1798</v>
      </c>
      <c r="F1421" s="246" t="s">
        <v>2495</v>
      </c>
      <c r="G1421" s="250" t="s">
        <v>254</v>
      </c>
      <c r="H1421" s="249">
        <v>1</v>
      </c>
      <c r="I1421" s="248"/>
      <c r="J1421" s="247">
        <f>ROUND(I1421*H1421,2)</f>
        <v>0</v>
      </c>
      <c r="K1421" s="246" t="s">
        <v>1</v>
      </c>
      <c r="L1421" s="245"/>
      <c r="M1421" s="244" t="s">
        <v>1</v>
      </c>
      <c r="N1421" s="243" t="s">
        <v>26</v>
      </c>
      <c r="O1421" s="223"/>
      <c r="P1421" s="222">
        <f>O1421*H1421</f>
        <v>0</v>
      </c>
      <c r="Q1421" s="222">
        <v>1.4999999999999999E-2</v>
      </c>
      <c r="R1421" s="222">
        <f>Q1421*H1421</f>
        <v>1.4999999999999999E-2</v>
      </c>
      <c r="S1421" s="222">
        <v>0</v>
      </c>
      <c r="T1421" s="221">
        <f>S1421*H1421</f>
        <v>0</v>
      </c>
      <c r="AR1421" s="193" t="s">
        <v>286</v>
      </c>
      <c r="AT1421" s="193" t="s">
        <v>213</v>
      </c>
      <c r="AU1421" s="193" t="s">
        <v>42</v>
      </c>
      <c r="AY1421" s="193" t="s">
        <v>108</v>
      </c>
      <c r="BE1421" s="194">
        <f>IF(N1421="základní",J1421,0)</f>
        <v>0</v>
      </c>
      <c r="BF1421" s="194">
        <f>IF(N1421="snížená",J1421,0)</f>
        <v>0</v>
      </c>
      <c r="BG1421" s="194">
        <f>IF(N1421="zákl. přenesená",J1421,0)</f>
        <v>0</v>
      </c>
      <c r="BH1421" s="194">
        <f>IF(N1421="sníž. přenesená",J1421,0)</f>
        <v>0</v>
      </c>
      <c r="BI1421" s="194">
        <f>IF(N1421="nulová",J1421,0)</f>
        <v>0</v>
      </c>
      <c r="BJ1421" s="193" t="s">
        <v>38</v>
      </c>
      <c r="BK1421" s="194">
        <f>ROUND(I1421*H1421,2)</f>
        <v>0</v>
      </c>
      <c r="BL1421" s="193" t="s">
        <v>199</v>
      </c>
      <c r="BM1421" s="193" t="s">
        <v>1799</v>
      </c>
    </row>
    <row r="1422" spans="2:65" s="227" customFormat="1" x14ac:dyDescent="0.3">
      <c r="B1422" s="232"/>
      <c r="D1422" s="240" t="s">
        <v>117</v>
      </c>
      <c r="E1422" s="239" t="s">
        <v>1</v>
      </c>
      <c r="F1422" s="238" t="s">
        <v>256</v>
      </c>
      <c r="H1422" s="237">
        <v>1</v>
      </c>
      <c r="I1422" s="233"/>
      <c r="L1422" s="232"/>
      <c r="M1422" s="231"/>
      <c r="N1422" s="230"/>
      <c r="O1422" s="230"/>
      <c r="P1422" s="230"/>
      <c r="Q1422" s="230"/>
      <c r="R1422" s="230"/>
      <c r="S1422" s="230"/>
      <c r="T1422" s="229"/>
      <c r="AT1422" s="228" t="s">
        <v>117</v>
      </c>
      <c r="AU1422" s="228" t="s">
        <v>42</v>
      </c>
      <c r="AV1422" s="227" t="s">
        <v>42</v>
      </c>
      <c r="AW1422" s="227" t="s">
        <v>19</v>
      </c>
      <c r="AX1422" s="227" t="s">
        <v>37</v>
      </c>
      <c r="AY1422" s="228" t="s">
        <v>108</v>
      </c>
    </row>
    <row r="1423" spans="2:65" s="188" customFormat="1" ht="31.5" customHeight="1" x14ac:dyDescent="0.3">
      <c r="B1423" s="207"/>
      <c r="C1423" s="252" t="s">
        <v>1835</v>
      </c>
      <c r="D1423" s="252" t="s">
        <v>213</v>
      </c>
      <c r="E1423" s="251" t="s">
        <v>1801</v>
      </c>
      <c r="F1423" s="246" t="s">
        <v>2494</v>
      </c>
      <c r="G1423" s="250" t="s">
        <v>254</v>
      </c>
      <c r="H1423" s="249">
        <v>5</v>
      </c>
      <c r="I1423" s="248"/>
      <c r="J1423" s="247">
        <f>ROUND(I1423*H1423,2)</f>
        <v>0</v>
      </c>
      <c r="K1423" s="246" t="s">
        <v>1</v>
      </c>
      <c r="L1423" s="245"/>
      <c r="M1423" s="244" t="s">
        <v>1</v>
      </c>
      <c r="N1423" s="243" t="s">
        <v>26</v>
      </c>
      <c r="O1423" s="223"/>
      <c r="P1423" s="222">
        <f>O1423*H1423</f>
        <v>0</v>
      </c>
      <c r="Q1423" s="222">
        <v>1.4999999999999999E-2</v>
      </c>
      <c r="R1423" s="222">
        <f>Q1423*H1423</f>
        <v>7.4999999999999997E-2</v>
      </c>
      <c r="S1423" s="222">
        <v>0</v>
      </c>
      <c r="T1423" s="221">
        <f>S1423*H1423</f>
        <v>0</v>
      </c>
      <c r="AR1423" s="193" t="s">
        <v>286</v>
      </c>
      <c r="AT1423" s="193" t="s">
        <v>213</v>
      </c>
      <c r="AU1423" s="193" t="s">
        <v>42</v>
      </c>
      <c r="AY1423" s="193" t="s">
        <v>108</v>
      </c>
      <c r="BE1423" s="194">
        <f>IF(N1423="základní",J1423,0)</f>
        <v>0</v>
      </c>
      <c r="BF1423" s="194">
        <f>IF(N1423="snížená",J1423,0)</f>
        <v>0</v>
      </c>
      <c r="BG1423" s="194">
        <f>IF(N1423="zákl. přenesená",J1423,0)</f>
        <v>0</v>
      </c>
      <c r="BH1423" s="194">
        <f>IF(N1423="sníž. přenesená",J1423,0)</f>
        <v>0</v>
      </c>
      <c r="BI1423" s="194">
        <f>IF(N1423="nulová",J1423,0)</f>
        <v>0</v>
      </c>
      <c r="BJ1423" s="193" t="s">
        <v>38</v>
      </c>
      <c r="BK1423" s="194">
        <f>ROUND(I1423*H1423,2)</f>
        <v>0</v>
      </c>
      <c r="BL1423" s="193" t="s">
        <v>199</v>
      </c>
      <c r="BM1423" s="193" t="s">
        <v>1802</v>
      </c>
    </row>
    <row r="1424" spans="2:65" s="227" customFormat="1" x14ac:dyDescent="0.3">
      <c r="B1424" s="232"/>
      <c r="D1424" s="240" t="s">
        <v>117</v>
      </c>
      <c r="E1424" s="239" t="s">
        <v>1</v>
      </c>
      <c r="F1424" s="238" t="s">
        <v>1803</v>
      </c>
      <c r="H1424" s="237">
        <v>5</v>
      </c>
      <c r="I1424" s="233"/>
      <c r="L1424" s="232"/>
      <c r="M1424" s="231"/>
      <c r="N1424" s="230"/>
      <c r="O1424" s="230"/>
      <c r="P1424" s="230"/>
      <c r="Q1424" s="230"/>
      <c r="R1424" s="230"/>
      <c r="S1424" s="230"/>
      <c r="T1424" s="229"/>
      <c r="AT1424" s="228" t="s">
        <v>117</v>
      </c>
      <c r="AU1424" s="228" t="s">
        <v>42</v>
      </c>
      <c r="AV1424" s="227" t="s">
        <v>42</v>
      </c>
      <c r="AW1424" s="227" t="s">
        <v>19</v>
      </c>
      <c r="AX1424" s="227" t="s">
        <v>37</v>
      </c>
      <c r="AY1424" s="228" t="s">
        <v>108</v>
      </c>
    </row>
    <row r="1425" spans="2:65" s="188" customFormat="1" ht="31.5" customHeight="1" x14ac:dyDescent="0.3">
      <c r="B1425" s="207"/>
      <c r="C1425" s="252" t="s">
        <v>1838</v>
      </c>
      <c r="D1425" s="252" t="s">
        <v>213</v>
      </c>
      <c r="E1425" s="251" t="s">
        <v>1805</v>
      </c>
      <c r="F1425" s="246" t="s">
        <v>2493</v>
      </c>
      <c r="G1425" s="250" t="s">
        <v>254</v>
      </c>
      <c r="H1425" s="249">
        <v>1</v>
      </c>
      <c r="I1425" s="248"/>
      <c r="J1425" s="247">
        <f>ROUND(I1425*H1425,2)</f>
        <v>0</v>
      </c>
      <c r="K1425" s="246" t="s">
        <v>1</v>
      </c>
      <c r="L1425" s="245"/>
      <c r="M1425" s="244" t="s">
        <v>1</v>
      </c>
      <c r="N1425" s="243" t="s">
        <v>26</v>
      </c>
      <c r="O1425" s="223"/>
      <c r="P1425" s="222">
        <f>O1425*H1425</f>
        <v>0</v>
      </c>
      <c r="Q1425" s="222">
        <v>1.4999999999999999E-2</v>
      </c>
      <c r="R1425" s="222">
        <f>Q1425*H1425</f>
        <v>1.4999999999999999E-2</v>
      </c>
      <c r="S1425" s="222">
        <v>0</v>
      </c>
      <c r="T1425" s="221">
        <f>S1425*H1425</f>
        <v>0</v>
      </c>
      <c r="AR1425" s="193" t="s">
        <v>286</v>
      </c>
      <c r="AT1425" s="193" t="s">
        <v>213</v>
      </c>
      <c r="AU1425" s="193" t="s">
        <v>42</v>
      </c>
      <c r="AY1425" s="193" t="s">
        <v>108</v>
      </c>
      <c r="BE1425" s="194">
        <f>IF(N1425="základní",J1425,0)</f>
        <v>0</v>
      </c>
      <c r="BF1425" s="194">
        <f>IF(N1425="snížená",J1425,0)</f>
        <v>0</v>
      </c>
      <c r="BG1425" s="194">
        <f>IF(N1425="zákl. přenesená",J1425,0)</f>
        <v>0</v>
      </c>
      <c r="BH1425" s="194">
        <f>IF(N1425="sníž. přenesená",J1425,0)</f>
        <v>0</v>
      </c>
      <c r="BI1425" s="194">
        <f>IF(N1425="nulová",J1425,0)</f>
        <v>0</v>
      </c>
      <c r="BJ1425" s="193" t="s">
        <v>38</v>
      </c>
      <c r="BK1425" s="194">
        <f>ROUND(I1425*H1425,2)</f>
        <v>0</v>
      </c>
      <c r="BL1425" s="193" t="s">
        <v>199</v>
      </c>
      <c r="BM1425" s="193" t="s">
        <v>1806</v>
      </c>
    </row>
    <row r="1426" spans="2:65" s="227" customFormat="1" x14ac:dyDescent="0.3">
      <c r="B1426" s="232"/>
      <c r="D1426" s="240" t="s">
        <v>117</v>
      </c>
      <c r="E1426" s="239" t="s">
        <v>1</v>
      </c>
      <c r="F1426" s="238" t="s">
        <v>256</v>
      </c>
      <c r="H1426" s="237">
        <v>1</v>
      </c>
      <c r="I1426" s="233"/>
      <c r="L1426" s="232"/>
      <c r="M1426" s="231"/>
      <c r="N1426" s="230"/>
      <c r="O1426" s="230"/>
      <c r="P1426" s="230"/>
      <c r="Q1426" s="230"/>
      <c r="R1426" s="230"/>
      <c r="S1426" s="230"/>
      <c r="T1426" s="229"/>
      <c r="AT1426" s="228" t="s">
        <v>117</v>
      </c>
      <c r="AU1426" s="228" t="s">
        <v>42</v>
      </c>
      <c r="AV1426" s="227" t="s">
        <v>42</v>
      </c>
      <c r="AW1426" s="227" t="s">
        <v>19</v>
      </c>
      <c r="AX1426" s="227" t="s">
        <v>37</v>
      </c>
      <c r="AY1426" s="228" t="s">
        <v>108</v>
      </c>
    </row>
    <row r="1427" spans="2:65" s="188" customFormat="1" ht="31.5" customHeight="1" x14ac:dyDescent="0.3">
      <c r="B1427" s="207"/>
      <c r="C1427" s="252" t="s">
        <v>1868</v>
      </c>
      <c r="D1427" s="252" t="s">
        <v>213</v>
      </c>
      <c r="E1427" s="251" t="s">
        <v>1808</v>
      </c>
      <c r="F1427" s="246" t="s">
        <v>2492</v>
      </c>
      <c r="G1427" s="250" t="s">
        <v>254</v>
      </c>
      <c r="H1427" s="249">
        <v>2</v>
      </c>
      <c r="I1427" s="248"/>
      <c r="J1427" s="247">
        <f>ROUND(I1427*H1427,2)</f>
        <v>0</v>
      </c>
      <c r="K1427" s="246" t="s">
        <v>1</v>
      </c>
      <c r="L1427" s="245"/>
      <c r="M1427" s="244" t="s">
        <v>1</v>
      </c>
      <c r="N1427" s="243" t="s">
        <v>26</v>
      </c>
      <c r="O1427" s="223"/>
      <c r="P1427" s="222">
        <f>O1427*H1427</f>
        <v>0</v>
      </c>
      <c r="Q1427" s="222">
        <v>1.4999999999999999E-2</v>
      </c>
      <c r="R1427" s="222">
        <f>Q1427*H1427</f>
        <v>0.03</v>
      </c>
      <c r="S1427" s="222">
        <v>0</v>
      </c>
      <c r="T1427" s="221">
        <f>S1427*H1427</f>
        <v>0</v>
      </c>
      <c r="AR1427" s="193" t="s">
        <v>286</v>
      </c>
      <c r="AT1427" s="193" t="s">
        <v>213</v>
      </c>
      <c r="AU1427" s="193" t="s">
        <v>42</v>
      </c>
      <c r="AY1427" s="193" t="s">
        <v>108</v>
      </c>
      <c r="BE1427" s="194">
        <f>IF(N1427="základní",J1427,0)</f>
        <v>0</v>
      </c>
      <c r="BF1427" s="194">
        <f>IF(N1427="snížená",J1427,0)</f>
        <v>0</v>
      </c>
      <c r="BG1427" s="194">
        <f>IF(N1427="zákl. přenesená",J1427,0)</f>
        <v>0</v>
      </c>
      <c r="BH1427" s="194">
        <f>IF(N1427="sníž. přenesená",J1427,0)</f>
        <v>0</v>
      </c>
      <c r="BI1427" s="194">
        <f>IF(N1427="nulová",J1427,0)</f>
        <v>0</v>
      </c>
      <c r="BJ1427" s="193" t="s">
        <v>38</v>
      </c>
      <c r="BK1427" s="194">
        <f>ROUND(I1427*H1427,2)</f>
        <v>0</v>
      </c>
      <c r="BL1427" s="193" t="s">
        <v>199</v>
      </c>
      <c r="BM1427" s="193" t="s">
        <v>1809</v>
      </c>
    </row>
    <row r="1428" spans="2:65" s="227" customFormat="1" x14ac:dyDescent="0.3">
      <c r="B1428" s="232"/>
      <c r="D1428" s="240" t="s">
        <v>117</v>
      </c>
      <c r="E1428" s="239" t="s">
        <v>1</v>
      </c>
      <c r="F1428" s="238" t="s">
        <v>1810</v>
      </c>
      <c r="H1428" s="237">
        <v>2</v>
      </c>
      <c r="I1428" s="233"/>
      <c r="L1428" s="232"/>
      <c r="M1428" s="231"/>
      <c r="N1428" s="230"/>
      <c r="O1428" s="230"/>
      <c r="P1428" s="230"/>
      <c r="Q1428" s="230"/>
      <c r="R1428" s="230"/>
      <c r="S1428" s="230"/>
      <c r="T1428" s="229"/>
      <c r="AT1428" s="228" t="s">
        <v>117</v>
      </c>
      <c r="AU1428" s="228" t="s">
        <v>42</v>
      </c>
      <c r="AV1428" s="227" t="s">
        <v>42</v>
      </c>
      <c r="AW1428" s="227" t="s">
        <v>19</v>
      </c>
      <c r="AX1428" s="227" t="s">
        <v>37</v>
      </c>
      <c r="AY1428" s="228" t="s">
        <v>108</v>
      </c>
    </row>
    <row r="1429" spans="2:65" s="188" customFormat="1" ht="31.5" customHeight="1" x14ac:dyDescent="0.3">
      <c r="B1429" s="207"/>
      <c r="C1429" s="252" t="s">
        <v>1874</v>
      </c>
      <c r="D1429" s="252" t="s">
        <v>213</v>
      </c>
      <c r="E1429" s="251" t="s">
        <v>1812</v>
      </c>
      <c r="F1429" s="246" t="s">
        <v>2491</v>
      </c>
      <c r="G1429" s="250" t="s">
        <v>254</v>
      </c>
      <c r="H1429" s="249">
        <v>1</v>
      </c>
      <c r="I1429" s="248"/>
      <c r="J1429" s="247">
        <f>ROUND(I1429*H1429,2)</f>
        <v>0</v>
      </c>
      <c r="K1429" s="246" t="s">
        <v>1</v>
      </c>
      <c r="L1429" s="245"/>
      <c r="M1429" s="244" t="s">
        <v>1</v>
      </c>
      <c r="N1429" s="243" t="s">
        <v>26</v>
      </c>
      <c r="O1429" s="223"/>
      <c r="P1429" s="222">
        <f>O1429*H1429</f>
        <v>0</v>
      </c>
      <c r="Q1429" s="222">
        <v>1.4999999999999999E-2</v>
      </c>
      <c r="R1429" s="222">
        <f>Q1429*H1429</f>
        <v>1.4999999999999999E-2</v>
      </c>
      <c r="S1429" s="222">
        <v>0</v>
      </c>
      <c r="T1429" s="221">
        <f>S1429*H1429</f>
        <v>0</v>
      </c>
      <c r="AR1429" s="193" t="s">
        <v>286</v>
      </c>
      <c r="AT1429" s="193" t="s">
        <v>213</v>
      </c>
      <c r="AU1429" s="193" t="s">
        <v>42</v>
      </c>
      <c r="AY1429" s="193" t="s">
        <v>108</v>
      </c>
      <c r="BE1429" s="194">
        <f>IF(N1429="základní",J1429,0)</f>
        <v>0</v>
      </c>
      <c r="BF1429" s="194">
        <f>IF(N1429="snížená",J1429,0)</f>
        <v>0</v>
      </c>
      <c r="BG1429" s="194">
        <f>IF(N1429="zákl. přenesená",J1429,0)</f>
        <v>0</v>
      </c>
      <c r="BH1429" s="194">
        <f>IF(N1429="sníž. přenesená",J1429,0)</f>
        <v>0</v>
      </c>
      <c r="BI1429" s="194">
        <f>IF(N1429="nulová",J1429,0)</f>
        <v>0</v>
      </c>
      <c r="BJ1429" s="193" t="s">
        <v>38</v>
      </c>
      <c r="BK1429" s="194">
        <f>ROUND(I1429*H1429,2)</f>
        <v>0</v>
      </c>
      <c r="BL1429" s="193" t="s">
        <v>199</v>
      </c>
      <c r="BM1429" s="193" t="s">
        <v>1813</v>
      </c>
    </row>
    <row r="1430" spans="2:65" s="227" customFormat="1" x14ac:dyDescent="0.3">
      <c r="B1430" s="232"/>
      <c r="D1430" s="240" t="s">
        <v>117</v>
      </c>
      <c r="E1430" s="239" t="s">
        <v>1</v>
      </c>
      <c r="F1430" s="238" t="s">
        <v>256</v>
      </c>
      <c r="H1430" s="237">
        <v>1</v>
      </c>
      <c r="I1430" s="233"/>
      <c r="L1430" s="232"/>
      <c r="M1430" s="231"/>
      <c r="N1430" s="230"/>
      <c r="O1430" s="230"/>
      <c r="P1430" s="230"/>
      <c r="Q1430" s="230"/>
      <c r="R1430" s="230"/>
      <c r="S1430" s="230"/>
      <c r="T1430" s="229"/>
      <c r="AT1430" s="228" t="s">
        <v>117</v>
      </c>
      <c r="AU1430" s="228" t="s">
        <v>42</v>
      </c>
      <c r="AV1430" s="227" t="s">
        <v>42</v>
      </c>
      <c r="AW1430" s="227" t="s">
        <v>19</v>
      </c>
      <c r="AX1430" s="227" t="s">
        <v>37</v>
      </c>
      <c r="AY1430" s="228" t="s">
        <v>108</v>
      </c>
    </row>
    <row r="1431" spans="2:65" s="188" customFormat="1" ht="31.5" customHeight="1" x14ac:dyDescent="0.3">
      <c r="B1431" s="207"/>
      <c r="C1431" s="252" t="s">
        <v>1878</v>
      </c>
      <c r="D1431" s="252" t="s">
        <v>213</v>
      </c>
      <c r="E1431" s="251" t="s">
        <v>1815</v>
      </c>
      <c r="F1431" s="246" t="s">
        <v>2490</v>
      </c>
      <c r="G1431" s="250" t="s">
        <v>254</v>
      </c>
      <c r="H1431" s="249">
        <v>1</v>
      </c>
      <c r="I1431" s="248"/>
      <c r="J1431" s="247">
        <f>ROUND(I1431*H1431,2)</f>
        <v>0</v>
      </c>
      <c r="K1431" s="246" t="s">
        <v>1</v>
      </c>
      <c r="L1431" s="245"/>
      <c r="M1431" s="244" t="s">
        <v>1</v>
      </c>
      <c r="N1431" s="243" t="s">
        <v>26</v>
      </c>
      <c r="O1431" s="223"/>
      <c r="P1431" s="222">
        <f>O1431*H1431</f>
        <v>0</v>
      </c>
      <c r="Q1431" s="222">
        <v>1.4999999999999999E-2</v>
      </c>
      <c r="R1431" s="222">
        <f>Q1431*H1431</f>
        <v>1.4999999999999999E-2</v>
      </c>
      <c r="S1431" s="222">
        <v>0</v>
      </c>
      <c r="T1431" s="221">
        <f>S1431*H1431</f>
        <v>0</v>
      </c>
      <c r="AR1431" s="193" t="s">
        <v>286</v>
      </c>
      <c r="AT1431" s="193" t="s">
        <v>213</v>
      </c>
      <c r="AU1431" s="193" t="s">
        <v>42</v>
      </c>
      <c r="AY1431" s="193" t="s">
        <v>108</v>
      </c>
      <c r="BE1431" s="194">
        <f>IF(N1431="základní",J1431,0)</f>
        <v>0</v>
      </c>
      <c r="BF1431" s="194">
        <f>IF(N1431="snížená",J1431,0)</f>
        <v>0</v>
      </c>
      <c r="BG1431" s="194">
        <f>IF(N1431="zákl. přenesená",J1431,0)</f>
        <v>0</v>
      </c>
      <c r="BH1431" s="194">
        <f>IF(N1431="sníž. přenesená",J1431,0)</f>
        <v>0</v>
      </c>
      <c r="BI1431" s="194">
        <f>IF(N1431="nulová",J1431,0)</f>
        <v>0</v>
      </c>
      <c r="BJ1431" s="193" t="s">
        <v>38</v>
      </c>
      <c r="BK1431" s="194">
        <f>ROUND(I1431*H1431,2)</f>
        <v>0</v>
      </c>
      <c r="BL1431" s="193" t="s">
        <v>199</v>
      </c>
      <c r="BM1431" s="193" t="s">
        <v>1816</v>
      </c>
    </row>
    <row r="1432" spans="2:65" s="227" customFormat="1" x14ac:dyDescent="0.3">
      <c r="B1432" s="232"/>
      <c r="D1432" s="240" t="s">
        <v>117</v>
      </c>
      <c r="E1432" s="239" t="s">
        <v>1</v>
      </c>
      <c r="F1432" s="238" t="s">
        <v>256</v>
      </c>
      <c r="H1432" s="237">
        <v>1</v>
      </c>
      <c r="I1432" s="233"/>
      <c r="L1432" s="232"/>
      <c r="M1432" s="231"/>
      <c r="N1432" s="230"/>
      <c r="O1432" s="230"/>
      <c r="P1432" s="230"/>
      <c r="Q1432" s="230"/>
      <c r="R1432" s="230"/>
      <c r="S1432" s="230"/>
      <c r="T1432" s="229"/>
      <c r="AT1432" s="228" t="s">
        <v>117</v>
      </c>
      <c r="AU1432" s="228" t="s">
        <v>42</v>
      </c>
      <c r="AV1432" s="227" t="s">
        <v>42</v>
      </c>
      <c r="AW1432" s="227" t="s">
        <v>19</v>
      </c>
      <c r="AX1432" s="227" t="s">
        <v>37</v>
      </c>
      <c r="AY1432" s="228" t="s">
        <v>108</v>
      </c>
    </row>
    <row r="1433" spans="2:65" s="188" customFormat="1" ht="31.5" customHeight="1" x14ac:dyDescent="0.3">
      <c r="B1433" s="207"/>
      <c r="C1433" s="252" t="s">
        <v>1882</v>
      </c>
      <c r="D1433" s="252" t="s">
        <v>213</v>
      </c>
      <c r="E1433" s="251" t="s">
        <v>1818</v>
      </c>
      <c r="F1433" s="246" t="s">
        <v>2489</v>
      </c>
      <c r="G1433" s="250" t="s">
        <v>254</v>
      </c>
      <c r="H1433" s="249">
        <v>1</v>
      </c>
      <c r="I1433" s="248"/>
      <c r="J1433" s="247">
        <f>ROUND(I1433*H1433,2)</f>
        <v>0</v>
      </c>
      <c r="K1433" s="246" t="s">
        <v>1</v>
      </c>
      <c r="L1433" s="245"/>
      <c r="M1433" s="244" t="s">
        <v>1</v>
      </c>
      <c r="N1433" s="243" t="s">
        <v>26</v>
      </c>
      <c r="O1433" s="223"/>
      <c r="P1433" s="222">
        <f>O1433*H1433</f>
        <v>0</v>
      </c>
      <c r="Q1433" s="222">
        <v>1.4999999999999999E-2</v>
      </c>
      <c r="R1433" s="222">
        <f>Q1433*H1433</f>
        <v>1.4999999999999999E-2</v>
      </c>
      <c r="S1433" s="222">
        <v>0</v>
      </c>
      <c r="T1433" s="221">
        <f>S1433*H1433</f>
        <v>0</v>
      </c>
      <c r="AR1433" s="193" t="s">
        <v>286</v>
      </c>
      <c r="AT1433" s="193" t="s">
        <v>213</v>
      </c>
      <c r="AU1433" s="193" t="s">
        <v>42</v>
      </c>
      <c r="AY1433" s="193" t="s">
        <v>108</v>
      </c>
      <c r="BE1433" s="194">
        <f>IF(N1433="základní",J1433,0)</f>
        <v>0</v>
      </c>
      <c r="BF1433" s="194">
        <f>IF(N1433="snížená",J1433,0)</f>
        <v>0</v>
      </c>
      <c r="BG1433" s="194">
        <f>IF(N1433="zákl. přenesená",J1433,0)</f>
        <v>0</v>
      </c>
      <c r="BH1433" s="194">
        <f>IF(N1433="sníž. přenesená",J1433,0)</f>
        <v>0</v>
      </c>
      <c r="BI1433" s="194">
        <f>IF(N1433="nulová",J1433,0)</f>
        <v>0</v>
      </c>
      <c r="BJ1433" s="193" t="s">
        <v>38</v>
      </c>
      <c r="BK1433" s="194">
        <f>ROUND(I1433*H1433,2)</f>
        <v>0</v>
      </c>
      <c r="BL1433" s="193" t="s">
        <v>199</v>
      </c>
      <c r="BM1433" s="193" t="s">
        <v>1819</v>
      </c>
    </row>
    <row r="1434" spans="2:65" s="227" customFormat="1" x14ac:dyDescent="0.3">
      <c r="B1434" s="232"/>
      <c r="D1434" s="240" t="s">
        <v>117</v>
      </c>
      <c r="E1434" s="239" t="s">
        <v>1</v>
      </c>
      <c r="F1434" s="238" t="s">
        <v>256</v>
      </c>
      <c r="H1434" s="237">
        <v>1</v>
      </c>
      <c r="I1434" s="233"/>
      <c r="L1434" s="232"/>
      <c r="M1434" s="231"/>
      <c r="N1434" s="230"/>
      <c r="O1434" s="230"/>
      <c r="P1434" s="230"/>
      <c r="Q1434" s="230"/>
      <c r="R1434" s="230"/>
      <c r="S1434" s="230"/>
      <c r="T1434" s="229"/>
      <c r="AT1434" s="228" t="s">
        <v>117</v>
      </c>
      <c r="AU1434" s="228" t="s">
        <v>42</v>
      </c>
      <c r="AV1434" s="227" t="s">
        <v>42</v>
      </c>
      <c r="AW1434" s="227" t="s">
        <v>19</v>
      </c>
      <c r="AX1434" s="227" t="s">
        <v>37</v>
      </c>
      <c r="AY1434" s="228" t="s">
        <v>108</v>
      </c>
    </row>
    <row r="1435" spans="2:65" s="188" customFormat="1" ht="31.5" customHeight="1" x14ac:dyDescent="0.3">
      <c r="B1435" s="207"/>
      <c r="C1435" s="252" t="s">
        <v>1888</v>
      </c>
      <c r="D1435" s="252" t="s">
        <v>213</v>
      </c>
      <c r="E1435" s="251" t="s">
        <v>1821</v>
      </c>
      <c r="F1435" s="246" t="s">
        <v>2488</v>
      </c>
      <c r="G1435" s="250" t="s">
        <v>254</v>
      </c>
      <c r="H1435" s="249">
        <v>1</v>
      </c>
      <c r="I1435" s="248"/>
      <c r="J1435" s="247">
        <f>ROUND(I1435*H1435,2)</f>
        <v>0</v>
      </c>
      <c r="K1435" s="246" t="s">
        <v>1</v>
      </c>
      <c r="L1435" s="245"/>
      <c r="M1435" s="244" t="s">
        <v>1</v>
      </c>
      <c r="N1435" s="243" t="s">
        <v>26</v>
      </c>
      <c r="O1435" s="223"/>
      <c r="P1435" s="222">
        <f>O1435*H1435</f>
        <v>0</v>
      </c>
      <c r="Q1435" s="222">
        <v>1.4999999999999999E-2</v>
      </c>
      <c r="R1435" s="222">
        <f>Q1435*H1435</f>
        <v>1.4999999999999999E-2</v>
      </c>
      <c r="S1435" s="222">
        <v>0</v>
      </c>
      <c r="T1435" s="221">
        <f>S1435*H1435</f>
        <v>0</v>
      </c>
      <c r="AR1435" s="193" t="s">
        <v>286</v>
      </c>
      <c r="AT1435" s="193" t="s">
        <v>213</v>
      </c>
      <c r="AU1435" s="193" t="s">
        <v>42</v>
      </c>
      <c r="AY1435" s="193" t="s">
        <v>108</v>
      </c>
      <c r="BE1435" s="194">
        <f>IF(N1435="základní",J1435,0)</f>
        <v>0</v>
      </c>
      <c r="BF1435" s="194">
        <f>IF(N1435="snížená",J1435,0)</f>
        <v>0</v>
      </c>
      <c r="BG1435" s="194">
        <f>IF(N1435="zákl. přenesená",J1435,0)</f>
        <v>0</v>
      </c>
      <c r="BH1435" s="194">
        <f>IF(N1435="sníž. přenesená",J1435,0)</f>
        <v>0</v>
      </c>
      <c r="BI1435" s="194">
        <f>IF(N1435="nulová",J1435,0)</f>
        <v>0</v>
      </c>
      <c r="BJ1435" s="193" t="s">
        <v>38</v>
      </c>
      <c r="BK1435" s="194">
        <f>ROUND(I1435*H1435,2)</f>
        <v>0</v>
      </c>
      <c r="BL1435" s="193" t="s">
        <v>199</v>
      </c>
      <c r="BM1435" s="193" t="s">
        <v>1822</v>
      </c>
    </row>
    <row r="1436" spans="2:65" s="227" customFormat="1" x14ac:dyDescent="0.3">
      <c r="B1436" s="232"/>
      <c r="D1436" s="240" t="s">
        <v>117</v>
      </c>
      <c r="E1436" s="239" t="s">
        <v>1</v>
      </c>
      <c r="F1436" s="238" t="s">
        <v>256</v>
      </c>
      <c r="H1436" s="237">
        <v>1</v>
      </c>
      <c r="I1436" s="233"/>
      <c r="L1436" s="232"/>
      <c r="M1436" s="231"/>
      <c r="N1436" s="230"/>
      <c r="O1436" s="230"/>
      <c r="P1436" s="230"/>
      <c r="Q1436" s="230"/>
      <c r="R1436" s="230"/>
      <c r="S1436" s="230"/>
      <c r="T1436" s="229"/>
      <c r="AT1436" s="228" t="s">
        <v>117</v>
      </c>
      <c r="AU1436" s="228" t="s">
        <v>42</v>
      </c>
      <c r="AV1436" s="227" t="s">
        <v>42</v>
      </c>
      <c r="AW1436" s="227" t="s">
        <v>19</v>
      </c>
      <c r="AX1436" s="227" t="s">
        <v>37</v>
      </c>
      <c r="AY1436" s="228" t="s">
        <v>108</v>
      </c>
    </row>
    <row r="1437" spans="2:65" s="188" customFormat="1" ht="31.5" customHeight="1" x14ac:dyDescent="0.3">
      <c r="B1437" s="207"/>
      <c r="C1437" s="252" t="s">
        <v>1906</v>
      </c>
      <c r="D1437" s="252" t="s">
        <v>213</v>
      </c>
      <c r="E1437" s="251" t="s">
        <v>1824</v>
      </c>
      <c r="F1437" s="246" t="s">
        <v>2487</v>
      </c>
      <c r="G1437" s="250" t="s">
        <v>254</v>
      </c>
      <c r="H1437" s="249">
        <v>1</v>
      </c>
      <c r="I1437" s="248"/>
      <c r="J1437" s="247">
        <f>ROUND(I1437*H1437,2)</f>
        <v>0</v>
      </c>
      <c r="K1437" s="246" t="s">
        <v>1</v>
      </c>
      <c r="L1437" s="245"/>
      <c r="M1437" s="244" t="s">
        <v>1</v>
      </c>
      <c r="N1437" s="243" t="s">
        <v>26</v>
      </c>
      <c r="O1437" s="223"/>
      <c r="P1437" s="222">
        <f>O1437*H1437</f>
        <v>0</v>
      </c>
      <c r="Q1437" s="222">
        <v>0.01</v>
      </c>
      <c r="R1437" s="222">
        <f>Q1437*H1437</f>
        <v>0.01</v>
      </c>
      <c r="S1437" s="222">
        <v>0</v>
      </c>
      <c r="T1437" s="221">
        <f>S1437*H1437</f>
        <v>0</v>
      </c>
      <c r="AR1437" s="193" t="s">
        <v>286</v>
      </c>
      <c r="AT1437" s="193" t="s">
        <v>213</v>
      </c>
      <c r="AU1437" s="193" t="s">
        <v>42</v>
      </c>
      <c r="AY1437" s="193" t="s">
        <v>108</v>
      </c>
      <c r="BE1437" s="194">
        <f>IF(N1437="základní",J1437,0)</f>
        <v>0</v>
      </c>
      <c r="BF1437" s="194">
        <f>IF(N1437="snížená",J1437,0)</f>
        <v>0</v>
      </c>
      <c r="BG1437" s="194">
        <f>IF(N1437="zákl. přenesená",J1437,0)</f>
        <v>0</v>
      </c>
      <c r="BH1437" s="194">
        <f>IF(N1437="sníž. přenesená",J1437,0)</f>
        <v>0</v>
      </c>
      <c r="BI1437" s="194">
        <f>IF(N1437="nulová",J1437,0)</f>
        <v>0</v>
      </c>
      <c r="BJ1437" s="193" t="s">
        <v>38</v>
      </c>
      <c r="BK1437" s="194">
        <f>ROUND(I1437*H1437,2)</f>
        <v>0</v>
      </c>
      <c r="BL1437" s="193" t="s">
        <v>199</v>
      </c>
      <c r="BM1437" s="193" t="s">
        <v>1825</v>
      </c>
    </row>
    <row r="1438" spans="2:65" s="227" customFormat="1" x14ac:dyDescent="0.3">
      <c r="B1438" s="232"/>
      <c r="D1438" s="240" t="s">
        <v>117</v>
      </c>
      <c r="E1438" s="239" t="s">
        <v>1</v>
      </c>
      <c r="F1438" s="238" t="s">
        <v>256</v>
      </c>
      <c r="H1438" s="237">
        <v>1</v>
      </c>
      <c r="I1438" s="233"/>
      <c r="L1438" s="232"/>
      <c r="M1438" s="231"/>
      <c r="N1438" s="230"/>
      <c r="O1438" s="230"/>
      <c r="P1438" s="230"/>
      <c r="Q1438" s="230"/>
      <c r="R1438" s="230"/>
      <c r="S1438" s="230"/>
      <c r="T1438" s="229"/>
      <c r="AT1438" s="228" t="s">
        <v>117</v>
      </c>
      <c r="AU1438" s="228" t="s">
        <v>42</v>
      </c>
      <c r="AV1438" s="227" t="s">
        <v>42</v>
      </c>
      <c r="AW1438" s="227" t="s">
        <v>19</v>
      </c>
      <c r="AX1438" s="227" t="s">
        <v>37</v>
      </c>
      <c r="AY1438" s="228" t="s">
        <v>108</v>
      </c>
    </row>
    <row r="1439" spans="2:65" s="188" customFormat="1" ht="31.5" customHeight="1" x14ac:dyDescent="0.3">
      <c r="B1439" s="207"/>
      <c r="C1439" s="252" t="s">
        <v>1911</v>
      </c>
      <c r="D1439" s="252" t="s">
        <v>213</v>
      </c>
      <c r="E1439" s="251" t="s">
        <v>1827</v>
      </c>
      <c r="F1439" s="246" t="s">
        <v>2486</v>
      </c>
      <c r="G1439" s="250" t="s">
        <v>254</v>
      </c>
      <c r="H1439" s="249">
        <v>1</v>
      </c>
      <c r="I1439" s="248"/>
      <c r="J1439" s="247">
        <f>ROUND(I1439*H1439,2)</f>
        <v>0</v>
      </c>
      <c r="K1439" s="246" t="s">
        <v>1</v>
      </c>
      <c r="L1439" s="245"/>
      <c r="M1439" s="244" t="s">
        <v>1</v>
      </c>
      <c r="N1439" s="243" t="s">
        <v>26</v>
      </c>
      <c r="O1439" s="223"/>
      <c r="P1439" s="222">
        <f>O1439*H1439</f>
        <v>0</v>
      </c>
      <c r="Q1439" s="222">
        <v>0.01</v>
      </c>
      <c r="R1439" s="222">
        <f>Q1439*H1439</f>
        <v>0.01</v>
      </c>
      <c r="S1439" s="222">
        <v>0</v>
      </c>
      <c r="T1439" s="221">
        <f>S1439*H1439</f>
        <v>0</v>
      </c>
      <c r="AR1439" s="193" t="s">
        <v>286</v>
      </c>
      <c r="AT1439" s="193" t="s">
        <v>213</v>
      </c>
      <c r="AU1439" s="193" t="s">
        <v>42</v>
      </c>
      <c r="AY1439" s="193" t="s">
        <v>108</v>
      </c>
      <c r="BE1439" s="194">
        <f>IF(N1439="základní",J1439,0)</f>
        <v>0</v>
      </c>
      <c r="BF1439" s="194">
        <f>IF(N1439="snížená",J1439,0)</f>
        <v>0</v>
      </c>
      <c r="BG1439" s="194">
        <f>IF(N1439="zákl. přenesená",J1439,0)</f>
        <v>0</v>
      </c>
      <c r="BH1439" s="194">
        <f>IF(N1439="sníž. přenesená",J1439,0)</f>
        <v>0</v>
      </c>
      <c r="BI1439" s="194">
        <f>IF(N1439="nulová",J1439,0)</f>
        <v>0</v>
      </c>
      <c r="BJ1439" s="193" t="s">
        <v>38</v>
      </c>
      <c r="BK1439" s="194">
        <f>ROUND(I1439*H1439,2)</f>
        <v>0</v>
      </c>
      <c r="BL1439" s="193" t="s">
        <v>199</v>
      </c>
      <c r="BM1439" s="193" t="s">
        <v>1828</v>
      </c>
    </row>
    <row r="1440" spans="2:65" s="227" customFormat="1" x14ac:dyDescent="0.3">
      <c r="B1440" s="232"/>
      <c r="D1440" s="240" t="s">
        <v>117</v>
      </c>
      <c r="E1440" s="239" t="s">
        <v>1</v>
      </c>
      <c r="F1440" s="238" t="s">
        <v>256</v>
      </c>
      <c r="H1440" s="237">
        <v>1</v>
      </c>
      <c r="I1440" s="233"/>
      <c r="L1440" s="232"/>
      <c r="M1440" s="231"/>
      <c r="N1440" s="230"/>
      <c r="O1440" s="230"/>
      <c r="P1440" s="230"/>
      <c r="Q1440" s="230"/>
      <c r="R1440" s="230"/>
      <c r="S1440" s="230"/>
      <c r="T1440" s="229"/>
      <c r="AT1440" s="228" t="s">
        <v>117</v>
      </c>
      <c r="AU1440" s="228" t="s">
        <v>42</v>
      </c>
      <c r="AV1440" s="227" t="s">
        <v>42</v>
      </c>
      <c r="AW1440" s="227" t="s">
        <v>19</v>
      </c>
      <c r="AX1440" s="227" t="s">
        <v>37</v>
      </c>
      <c r="AY1440" s="228" t="s">
        <v>108</v>
      </c>
    </row>
    <row r="1441" spans="2:65" s="188" customFormat="1" ht="31.5" customHeight="1" x14ac:dyDescent="0.3">
      <c r="B1441" s="207"/>
      <c r="C1441" s="252" t="s">
        <v>1915</v>
      </c>
      <c r="D1441" s="252" t="s">
        <v>213</v>
      </c>
      <c r="E1441" s="251" t="s">
        <v>1830</v>
      </c>
      <c r="F1441" s="246" t="s">
        <v>2485</v>
      </c>
      <c r="G1441" s="250" t="s">
        <v>254</v>
      </c>
      <c r="H1441" s="249">
        <v>1</v>
      </c>
      <c r="I1441" s="248"/>
      <c r="J1441" s="247">
        <f>ROUND(I1441*H1441,2)</f>
        <v>0</v>
      </c>
      <c r="K1441" s="246" t="s">
        <v>1</v>
      </c>
      <c r="L1441" s="245"/>
      <c r="M1441" s="244" t="s">
        <v>1</v>
      </c>
      <c r="N1441" s="243" t="s">
        <v>26</v>
      </c>
      <c r="O1441" s="223"/>
      <c r="P1441" s="222">
        <f>O1441*H1441</f>
        <v>0</v>
      </c>
      <c r="Q1441" s="222">
        <v>1.7000000000000001E-2</v>
      </c>
      <c r="R1441" s="222">
        <f>Q1441*H1441</f>
        <v>1.7000000000000001E-2</v>
      </c>
      <c r="S1441" s="222">
        <v>0</v>
      </c>
      <c r="T1441" s="221">
        <f>S1441*H1441</f>
        <v>0</v>
      </c>
      <c r="AR1441" s="193" t="s">
        <v>286</v>
      </c>
      <c r="AT1441" s="193" t="s">
        <v>213</v>
      </c>
      <c r="AU1441" s="193" t="s">
        <v>42</v>
      </c>
      <c r="AY1441" s="193" t="s">
        <v>108</v>
      </c>
      <c r="BE1441" s="194">
        <f>IF(N1441="základní",J1441,0)</f>
        <v>0</v>
      </c>
      <c r="BF1441" s="194">
        <f>IF(N1441="snížená",J1441,0)</f>
        <v>0</v>
      </c>
      <c r="BG1441" s="194">
        <f>IF(N1441="zákl. přenesená",J1441,0)</f>
        <v>0</v>
      </c>
      <c r="BH1441" s="194">
        <f>IF(N1441="sníž. přenesená",J1441,0)</f>
        <v>0</v>
      </c>
      <c r="BI1441" s="194">
        <f>IF(N1441="nulová",J1441,0)</f>
        <v>0</v>
      </c>
      <c r="BJ1441" s="193" t="s">
        <v>38</v>
      </c>
      <c r="BK1441" s="194">
        <f>ROUND(I1441*H1441,2)</f>
        <v>0</v>
      </c>
      <c r="BL1441" s="193" t="s">
        <v>199</v>
      </c>
      <c r="BM1441" s="193" t="s">
        <v>1831</v>
      </c>
    </row>
    <row r="1442" spans="2:65" s="227" customFormat="1" x14ac:dyDescent="0.3">
      <c r="B1442" s="232"/>
      <c r="D1442" s="240" t="s">
        <v>117</v>
      </c>
      <c r="E1442" s="239" t="s">
        <v>1</v>
      </c>
      <c r="F1442" s="238" t="s">
        <v>256</v>
      </c>
      <c r="H1442" s="237">
        <v>1</v>
      </c>
      <c r="I1442" s="233"/>
      <c r="L1442" s="232"/>
      <c r="M1442" s="231"/>
      <c r="N1442" s="230"/>
      <c r="O1442" s="230"/>
      <c r="P1442" s="230"/>
      <c r="Q1442" s="230"/>
      <c r="R1442" s="230"/>
      <c r="S1442" s="230"/>
      <c r="T1442" s="229"/>
      <c r="AT1442" s="228" t="s">
        <v>117</v>
      </c>
      <c r="AU1442" s="228" t="s">
        <v>42</v>
      </c>
      <c r="AV1442" s="227" t="s">
        <v>42</v>
      </c>
      <c r="AW1442" s="227" t="s">
        <v>19</v>
      </c>
      <c r="AX1442" s="227" t="s">
        <v>37</v>
      </c>
      <c r="AY1442" s="228" t="s">
        <v>108</v>
      </c>
    </row>
    <row r="1443" spans="2:65" s="188" customFormat="1" ht="31.5" customHeight="1" x14ac:dyDescent="0.3">
      <c r="B1443" s="207"/>
      <c r="C1443" s="252" t="s">
        <v>1919</v>
      </c>
      <c r="D1443" s="252" t="s">
        <v>213</v>
      </c>
      <c r="E1443" s="251" t="s">
        <v>1833</v>
      </c>
      <c r="F1443" s="246" t="s">
        <v>2484</v>
      </c>
      <c r="G1443" s="250" t="s">
        <v>254</v>
      </c>
      <c r="H1443" s="249">
        <v>1</v>
      </c>
      <c r="I1443" s="248"/>
      <c r="J1443" s="247">
        <f>ROUND(I1443*H1443,2)</f>
        <v>0</v>
      </c>
      <c r="K1443" s="246" t="s">
        <v>1</v>
      </c>
      <c r="L1443" s="245"/>
      <c r="M1443" s="244" t="s">
        <v>1</v>
      </c>
      <c r="N1443" s="243" t="s">
        <v>26</v>
      </c>
      <c r="O1443" s="223"/>
      <c r="P1443" s="222">
        <f>O1443*H1443</f>
        <v>0</v>
      </c>
      <c r="Q1443" s="222">
        <v>0.01</v>
      </c>
      <c r="R1443" s="222">
        <f>Q1443*H1443</f>
        <v>0.01</v>
      </c>
      <c r="S1443" s="222">
        <v>0</v>
      </c>
      <c r="T1443" s="221">
        <f>S1443*H1443</f>
        <v>0</v>
      </c>
      <c r="AR1443" s="193" t="s">
        <v>286</v>
      </c>
      <c r="AT1443" s="193" t="s">
        <v>213</v>
      </c>
      <c r="AU1443" s="193" t="s">
        <v>42</v>
      </c>
      <c r="AY1443" s="193" t="s">
        <v>108</v>
      </c>
      <c r="BE1443" s="194">
        <f>IF(N1443="základní",J1443,0)</f>
        <v>0</v>
      </c>
      <c r="BF1443" s="194">
        <f>IF(N1443="snížená",J1443,0)</f>
        <v>0</v>
      </c>
      <c r="BG1443" s="194">
        <f>IF(N1443="zákl. přenesená",J1443,0)</f>
        <v>0</v>
      </c>
      <c r="BH1443" s="194">
        <f>IF(N1443="sníž. přenesená",J1443,0)</f>
        <v>0</v>
      </c>
      <c r="BI1443" s="194">
        <f>IF(N1443="nulová",J1443,0)</f>
        <v>0</v>
      </c>
      <c r="BJ1443" s="193" t="s">
        <v>38</v>
      </c>
      <c r="BK1443" s="194">
        <f>ROUND(I1443*H1443,2)</f>
        <v>0</v>
      </c>
      <c r="BL1443" s="193" t="s">
        <v>199</v>
      </c>
      <c r="BM1443" s="193" t="s">
        <v>1834</v>
      </c>
    </row>
    <row r="1444" spans="2:65" s="227" customFormat="1" x14ac:dyDescent="0.3">
      <c r="B1444" s="232"/>
      <c r="D1444" s="240" t="s">
        <v>117</v>
      </c>
      <c r="E1444" s="239" t="s">
        <v>1</v>
      </c>
      <c r="F1444" s="238" t="s">
        <v>256</v>
      </c>
      <c r="H1444" s="237">
        <v>1</v>
      </c>
      <c r="I1444" s="233"/>
      <c r="L1444" s="232"/>
      <c r="M1444" s="231"/>
      <c r="N1444" s="230"/>
      <c r="O1444" s="230"/>
      <c r="P1444" s="230"/>
      <c r="Q1444" s="230"/>
      <c r="R1444" s="230"/>
      <c r="S1444" s="230"/>
      <c r="T1444" s="229"/>
      <c r="AT1444" s="228" t="s">
        <v>117</v>
      </c>
      <c r="AU1444" s="228" t="s">
        <v>42</v>
      </c>
      <c r="AV1444" s="227" t="s">
        <v>42</v>
      </c>
      <c r="AW1444" s="227" t="s">
        <v>19</v>
      </c>
      <c r="AX1444" s="227" t="s">
        <v>37</v>
      </c>
      <c r="AY1444" s="228" t="s">
        <v>108</v>
      </c>
    </row>
    <row r="1445" spans="2:65" s="188" customFormat="1" ht="31.5" customHeight="1" x14ac:dyDescent="0.3">
      <c r="B1445" s="207"/>
      <c r="C1445" s="252" t="s">
        <v>1924</v>
      </c>
      <c r="D1445" s="252" t="s">
        <v>213</v>
      </c>
      <c r="E1445" s="251" t="s">
        <v>2483</v>
      </c>
      <c r="F1445" s="246" t="s">
        <v>2482</v>
      </c>
      <c r="G1445" s="250" t="s">
        <v>254</v>
      </c>
      <c r="H1445" s="249">
        <v>2</v>
      </c>
      <c r="I1445" s="248"/>
      <c r="J1445" s="247">
        <f>ROUND(I1445*H1445,2)</f>
        <v>0</v>
      </c>
      <c r="K1445" s="246" t="s">
        <v>1</v>
      </c>
      <c r="L1445" s="245"/>
      <c r="M1445" s="244" t="s">
        <v>1</v>
      </c>
      <c r="N1445" s="243" t="s">
        <v>26</v>
      </c>
      <c r="O1445" s="223"/>
      <c r="P1445" s="222">
        <f>O1445*H1445</f>
        <v>0</v>
      </c>
      <c r="Q1445" s="222">
        <v>7.3000000000000001E-3</v>
      </c>
      <c r="R1445" s="222">
        <f>Q1445*H1445</f>
        <v>1.46E-2</v>
      </c>
      <c r="S1445" s="222">
        <v>0</v>
      </c>
      <c r="T1445" s="221">
        <f>S1445*H1445</f>
        <v>0</v>
      </c>
      <c r="AR1445" s="193" t="s">
        <v>286</v>
      </c>
      <c r="AT1445" s="193" t="s">
        <v>213</v>
      </c>
      <c r="AU1445" s="193" t="s">
        <v>42</v>
      </c>
      <c r="AY1445" s="193" t="s">
        <v>108</v>
      </c>
      <c r="BE1445" s="194">
        <f>IF(N1445="základní",J1445,0)</f>
        <v>0</v>
      </c>
      <c r="BF1445" s="194">
        <f>IF(N1445="snížená",J1445,0)</f>
        <v>0</v>
      </c>
      <c r="BG1445" s="194">
        <f>IF(N1445="zákl. přenesená",J1445,0)</f>
        <v>0</v>
      </c>
      <c r="BH1445" s="194">
        <f>IF(N1445="sníž. přenesená",J1445,0)</f>
        <v>0</v>
      </c>
      <c r="BI1445" s="194">
        <f>IF(N1445="nulová",J1445,0)</f>
        <v>0</v>
      </c>
      <c r="BJ1445" s="193" t="s">
        <v>38</v>
      </c>
      <c r="BK1445" s="194">
        <f>ROUND(I1445*H1445,2)</f>
        <v>0</v>
      </c>
      <c r="BL1445" s="193" t="s">
        <v>199</v>
      </c>
      <c r="BM1445" s="193" t="s">
        <v>1836</v>
      </c>
    </row>
    <row r="1446" spans="2:65" s="257" customFormat="1" ht="27" x14ac:dyDescent="0.3">
      <c r="B1446" s="262"/>
      <c r="D1446" s="236" t="s">
        <v>117</v>
      </c>
      <c r="E1446" s="258" t="s">
        <v>1</v>
      </c>
      <c r="F1446" s="264" t="s">
        <v>1837</v>
      </c>
      <c r="H1446" s="258" t="s">
        <v>1</v>
      </c>
      <c r="I1446" s="263"/>
      <c r="L1446" s="262"/>
      <c r="M1446" s="261"/>
      <c r="N1446" s="260"/>
      <c r="O1446" s="260"/>
      <c r="P1446" s="260"/>
      <c r="Q1446" s="260"/>
      <c r="R1446" s="260"/>
      <c r="S1446" s="260"/>
      <c r="T1446" s="259"/>
      <c r="AT1446" s="258" t="s">
        <v>117</v>
      </c>
      <c r="AU1446" s="258" t="s">
        <v>42</v>
      </c>
      <c r="AV1446" s="257" t="s">
        <v>38</v>
      </c>
      <c r="AW1446" s="257" t="s">
        <v>19</v>
      </c>
      <c r="AX1446" s="257" t="s">
        <v>37</v>
      </c>
      <c r="AY1446" s="258" t="s">
        <v>108</v>
      </c>
    </row>
    <row r="1447" spans="2:65" s="227" customFormat="1" x14ac:dyDescent="0.3">
      <c r="B1447" s="232"/>
      <c r="D1447" s="240" t="s">
        <v>117</v>
      </c>
      <c r="E1447" s="239" t="s">
        <v>1</v>
      </c>
      <c r="F1447" s="238" t="s">
        <v>2481</v>
      </c>
      <c r="H1447" s="237">
        <v>2</v>
      </c>
      <c r="I1447" s="233"/>
      <c r="L1447" s="232"/>
      <c r="M1447" s="231"/>
      <c r="N1447" s="230"/>
      <c r="O1447" s="230"/>
      <c r="P1447" s="230"/>
      <c r="Q1447" s="230"/>
      <c r="R1447" s="230"/>
      <c r="S1447" s="230"/>
      <c r="T1447" s="229"/>
      <c r="AT1447" s="228" t="s">
        <v>117</v>
      </c>
      <c r="AU1447" s="228" t="s">
        <v>42</v>
      </c>
      <c r="AV1447" s="227" t="s">
        <v>42</v>
      </c>
      <c r="AW1447" s="227" t="s">
        <v>19</v>
      </c>
      <c r="AX1447" s="227" t="s">
        <v>37</v>
      </c>
      <c r="AY1447" s="228" t="s">
        <v>108</v>
      </c>
    </row>
    <row r="1448" spans="2:65" s="188" customFormat="1" ht="31.5" customHeight="1" x14ac:dyDescent="0.3">
      <c r="B1448" s="207"/>
      <c r="C1448" s="252" t="s">
        <v>2480</v>
      </c>
      <c r="D1448" s="252" t="s">
        <v>213</v>
      </c>
      <c r="E1448" s="251" t="s">
        <v>2479</v>
      </c>
      <c r="F1448" s="246" t="s">
        <v>2478</v>
      </c>
      <c r="G1448" s="250" t="s">
        <v>254</v>
      </c>
      <c r="H1448" s="249">
        <v>1</v>
      </c>
      <c r="I1448" s="248"/>
      <c r="J1448" s="247">
        <f>ROUND(I1448*H1448,2)</f>
        <v>0</v>
      </c>
      <c r="K1448" s="246" t="s">
        <v>1</v>
      </c>
      <c r="L1448" s="245"/>
      <c r="M1448" s="244" t="s">
        <v>1</v>
      </c>
      <c r="N1448" s="243" t="s">
        <v>26</v>
      </c>
      <c r="O1448" s="223"/>
      <c r="P1448" s="222">
        <f>O1448*H1448</f>
        <v>0</v>
      </c>
      <c r="Q1448" s="222">
        <v>7.3000000000000001E-3</v>
      </c>
      <c r="R1448" s="222">
        <f>Q1448*H1448</f>
        <v>7.3000000000000001E-3</v>
      </c>
      <c r="S1448" s="222">
        <v>0</v>
      </c>
      <c r="T1448" s="221">
        <f>S1448*H1448</f>
        <v>0</v>
      </c>
      <c r="AR1448" s="193" t="s">
        <v>286</v>
      </c>
      <c r="AT1448" s="193" t="s">
        <v>213</v>
      </c>
      <c r="AU1448" s="193" t="s">
        <v>42</v>
      </c>
      <c r="AY1448" s="193" t="s">
        <v>108</v>
      </c>
      <c r="BE1448" s="194">
        <f>IF(N1448="základní",J1448,0)</f>
        <v>0</v>
      </c>
      <c r="BF1448" s="194">
        <f>IF(N1448="snížená",J1448,0)</f>
        <v>0</v>
      </c>
      <c r="BG1448" s="194">
        <f>IF(N1448="zákl. přenesená",J1448,0)</f>
        <v>0</v>
      </c>
      <c r="BH1448" s="194">
        <f>IF(N1448="sníž. přenesená",J1448,0)</f>
        <v>0</v>
      </c>
      <c r="BI1448" s="194">
        <f>IF(N1448="nulová",J1448,0)</f>
        <v>0</v>
      </c>
      <c r="BJ1448" s="193" t="s">
        <v>38</v>
      </c>
      <c r="BK1448" s="194">
        <f>ROUND(I1448*H1448,2)</f>
        <v>0</v>
      </c>
      <c r="BL1448" s="193" t="s">
        <v>199</v>
      </c>
      <c r="BM1448" s="193" t="s">
        <v>2477</v>
      </c>
    </row>
    <row r="1449" spans="2:65" s="257" customFormat="1" ht="27" x14ac:dyDescent="0.3">
      <c r="B1449" s="262"/>
      <c r="D1449" s="236" t="s">
        <v>117</v>
      </c>
      <c r="E1449" s="258" t="s">
        <v>1</v>
      </c>
      <c r="F1449" s="264" t="s">
        <v>1837</v>
      </c>
      <c r="H1449" s="258" t="s">
        <v>1</v>
      </c>
      <c r="I1449" s="263"/>
      <c r="L1449" s="262"/>
      <c r="M1449" s="261"/>
      <c r="N1449" s="260"/>
      <c r="O1449" s="260"/>
      <c r="P1449" s="260"/>
      <c r="Q1449" s="260"/>
      <c r="R1449" s="260"/>
      <c r="S1449" s="260"/>
      <c r="T1449" s="259"/>
      <c r="AT1449" s="258" t="s">
        <v>117</v>
      </c>
      <c r="AU1449" s="258" t="s">
        <v>42</v>
      </c>
      <c r="AV1449" s="257" t="s">
        <v>38</v>
      </c>
      <c r="AW1449" s="257" t="s">
        <v>19</v>
      </c>
      <c r="AX1449" s="257" t="s">
        <v>37</v>
      </c>
      <c r="AY1449" s="258" t="s">
        <v>108</v>
      </c>
    </row>
    <row r="1450" spans="2:65" s="227" customFormat="1" x14ac:dyDescent="0.3">
      <c r="B1450" s="232"/>
      <c r="D1450" s="240" t="s">
        <v>117</v>
      </c>
      <c r="E1450" s="239" t="s">
        <v>1</v>
      </c>
      <c r="F1450" s="238" t="s">
        <v>2472</v>
      </c>
      <c r="H1450" s="237">
        <v>1</v>
      </c>
      <c r="I1450" s="233"/>
      <c r="L1450" s="232"/>
      <c r="M1450" s="231"/>
      <c r="N1450" s="230"/>
      <c r="O1450" s="230"/>
      <c r="P1450" s="230"/>
      <c r="Q1450" s="230"/>
      <c r="R1450" s="230"/>
      <c r="S1450" s="230"/>
      <c r="T1450" s="229"/>
      <c r="AT1450" s="228" t="s">
        <v>117</v>
      </c>
      <c r="AU1450" s="228" t="s">
        <v>42</v>
      </c>
      <c r="AV1450" s="227" t="s">
        <v>42</v>
      </c>
      <c r="AW1450" s="227" t="s">
        <v>19</v>
      </c>
      <c r="AX1450" s="227" t="s">
        <v>37</v>
      </c>
      <c r="AY1450" s="228" t="s">
        <v>108</v>
      </c>
    </row>
    <row r="1451" spans="2:65" s="188" customFormat="1" ht="31.5" customHeight="1" x14ac:dyDescent="0.3">
      <c r="B1451" s="207"/>
      <c r="C1451" s="252" t="s">
        <v>2476</v>
      </c>
      <c r="D1451" s="252" t="s">
        <v>213</v>
      </c>
      <c r="E1451" s="251" t="s">
        <v>2475</v>
      </c>
      <c r="F1451" s="246" t="s">
        <v>2474</v>
      </c>
      <c r="G1451" s="250" t="s">
        <v>254</v>
      </c>
      <c r="H1451" s="249">
        <v>1</v>
      </c>
      <c r="I1451" s="248"/>
      <c r="J1451" s="247">
        <f>ROUND(I1451*H1451,2)</f>
        <v>0</v>
      </c>
      <c r="K1451" s="246" t="s">
        <v>1</v>
      </c>
      <c r="L1451" s="245"/>
      <c r="M1451" s="244" t="s">
        <v>1</v>
      </c>
      <c r="N1451" s="243" t="s">
        <v>26</v>
      </c>
      <c r="O1451" s="223"/>
      <c r="P1451" s="222">
        <f>O1451*H1451</f>
        <v>0</v>
      </c>
      <c r="Q1451" s="222">
        <v>7.3000000000000001E-3</v>
      </c>
      <c r="R1451" s="222">
        <f>Q1451*H1451</f>
        <v>7.3000000000000001E-3</v>
      </c>
      <c r="S1451" s="222">
        <v>0</v>
      </c>
      <c r="T1451" s="221">
        <f>S1451*H1451</f>
        <v>0</v>
      </c>
      <c r="AR1451" s="193" t="s">
        <v>286</v>
      </c>
      <c r="AT1451" s="193" t="s">
        <v>213</v>
      </c>
      <c r="AU1451" s="193" t="s">
        <v>42</v>
      </c>
      <c r="AY1451" s="193" t="s">
        <v>108</v>
      </c>
      <c r="BE1451" s="194">
        <f>IF(N1451="základní",J1451,0)</f>
        <v>0</v>
      </c>
      <c r="BF1451" s="194">
        <f>IF(N1451="snížená",J1451,0)</f>
        <v>0</v>
      </c>
      <c r="BG1451" s="194">
        <f>IF(N1451="zákl. přenesená",J1451,0)</f>
        <v>0</v>
      </c>
      <c r="BH1451" s="194">
        <f>IF(N1451="sníž. přenesená",J1451,0)</f>
        <v>0</v>
      </c>
      <c r="BI1451" s="194">
        <f>IF(N1451="nulová",J1451,0)</f>
        <v>0</v>
      </c>
      <c r="BJ1451" s="193" t="s">
        <v>38</v>
      </c>
      <c r="BK1451" s="194">
        <f>ROUND(I1451*H1451,2)</f>
        <v>0</v>
      </c>
      <c r="BL1451" s="193" t="s">
        <v>199</v>
      </c>
      <c r="BM1451" s="193" t="s">
        <v>2473</v>
      </c>
    </row>
    <row r="1452" spans="2:65" s="257" customFormat="1" ht="27" x14ac:dyDescent="0.3">
      <c r="B1452" s="262"/>
      <c r="D1452" s="236" t="s">
        <v>117</v>
      </c>
      <c r="E1452" s="258" t="s">
        <v>1</v>
      </c>
      <c r="F1452" s="264" t="s">
        <v>1837</v>
      </c>
      <c r="H1452" s="258" t="s">
        <v>1</v>
      </c>
      <c r="I1452" s="263"/>
      <c r="L1452" s="262"/>
      <c r="M1452" s="261"/>
      <c r="N1452" s="260"/>
      <c r="O1452" s="260"/>
      <c r="P1452" s="260"/>
      <c r="Q1452" s="260"/>
      <c r="R1452" s="260"/>
      <c r="S1452" s="260"/>
      <c r="T1452" s="259"/>
      <c r="AT1452" s="258" t="s">
        <v>117</v>
      </c>
      <c r="AU1452" s="258" t="s">
        <v>42</v>
      </c>
      <c r="AV1452" s="257" t="s">
        <v>38</v>
      </c>
      <c r="AW1452" s="257" t="s">
        <v>19</v>
      </c>
      <c r="AX1452" s="257" t="s">
        <v>37</v>
      </c>
      <c r="AY1452" s="258" t="s">
        <v>108</v>
      </c>
    </row>
    <row r="1453" spans="2:65" s="227" customFormat="1" x14ac:dyDescent="0.3">
      <c r="B1453" s="232"/>
      <c r="D1453" s="240" t="s">
        <v>117</v>
      </c>
      <c r="E1453" s="239" t="s">
        <v>1</v>
      </c>
      <c r="F1453" s="238" t="s">
        <v>2472</v>
      </c>
      <c r="H1453" s="237">
        <v>1</v>
      </c>
      <c r="I1453" s="233"/>
      <c r="L1453" s="232"/>
      <c r="M1453" s="231"/>
      <c r="N1453" s="230"/>
      <c r="O1453" s="230"/>
      <c r="P1453" s="230"/>
      <c r="Q1453" s="230"/>
      <c r="R1453" s="230"/>
      <c r="S1453" s="230"/>
      <c r="T1453" s="229"/>
      <c r="AT1453" s="228" t="s">
        <v>117</v>
      </c>
      <c r="AU1453" s="228" t="s">
        <v>42</v>
      </c>
      <c r="AV1453" s="227" t="s">
        <v>42</v>
      </c>
      <c r="AW1453" s="227" t="s">
        <v>19</v>
      </c>
      <c r="AX1453" s="227" t="s">
        <v>37</v>
      </c>
      <c r="AY1453" s="228" t="s">
        <v>108</v>
      </c>
    </row>
    <row r="1454" spans="2:65" s="188" customFormat="1" ht="31.5" customHeight="1" x14ac:dyDescent="0.3">
      <c r="B1454" s="207"/>
      <c r="C1454" s="252" t="s">
        <v>2471</v>
      </c>
      <c r="D1454" s="252" t="s">
        <v>213</v>
      </c>
      <c r="E1454" s="251" t="s">
        <v>2470</v>
      </c>
      <c r="F1454" s="246" t="s">
        <v>2469</v>
      </c>
      <c r="G1454" s="250" t="s">
        <v>254</v>
      </c>
      <c r="H1454" s="249">
        <v>1</v>
      </c>
      <c r="I1454" s="248"/>
      <c r="J1454" s="247">
        <f>ROUND(I1454*H1454,2)</f>
        <v>0</v>
      </c>
      <c r="K1454" s="246" t="s">
        <v>1</v>
      </c>
      <c r="L1454" s="245"/>
      <c r="M1454" s="244" t="s">
        <v>1</v>
      </c>
      <c r="N1454" s="243" t="s">
        <v>26</v>
      </c>
      <c r="O1454" s="223"/>
      <c r="P1454" s="222">
        <f>O1454*H1454</f>
        <v>0</v>
      </c>
      <c r="Q1454" s="222">
        <v>7.3000000000000001E-3</v>
      </c>
      <c r="R1454" s="222">
        <f>Q1454*H1454</f>
        <v>7.3000000000000001E-3</v>
      </c>
      <c r="S1454" s="222">
        <v>0</v>
      </c>
      <c r="T1454" s="221">
        <f>S1454*H1454</f>
        <v>0</v>
      </c>
      <c r="AR1454" s="193" t="s">
        <v>286</v>
      </c>
      <c r="AT1454" s="193" t="s">
        <v>213</v>
      </c>
      <c r="AU1454" s="193" t="s">
        <v>42</v>
      </c>
      <c r="AY1454" s="193" t="s">
        <v>108</v>
      </c>
      <c r="BE1454" s="194">
        <f>IF(N1454="základní",J1454,0)</f>
        <v>0</v>
      </c>
      <c r="BF1454" s="194">
        <f>IF(N1454="snížená",J1454,0)</f>
        <v>0</v>
      </c>
      <c r="BG1454" s="194">
        <f>IF(N1454="zákl. přenesená",J1454,0)</f>
        <v>0</v>
      </c>
      <c r="BH1454" s="194">
        <f>IF(N1454="sníž. přenesená",J1454,0)</f>
        <v>0</v>
      </c>
      <c r="BI1454" s="194">
        <f>IF(N1454="nulová",J1454,0)</f>
        <v>0</v>
      </c>
      <c r="BJ1454" s="193" t="s">
        <v>38</v>
      </c>
      <c r="BK1454" s="194">
        <f>ROUND(I1454*H1454,2)</f>
        <v>0</v>
      </c>
      <c r="BL1454" s="193" t="s">
        <v>199</v>
      </c>
      <c r="BM1454" s="193" t="s">
        <v>2468</v>
      </c>
    </row>
    <row r="1455" spans="2:65" s="257" customFormat="1" ht="27" x14ac:dyDescent="0.3">
      <c r="B1455" s="262"/>
      <c r="D1455" s="236" t="s">
        <v>117</v>
      </c>
      <c r="E1455" s="258" t="s">
        <v>1</v>
      </c>
      <c r="F1455" s="264" t="s">
        <v>1837</v>
      </c>
      <c r="H1455" s="258" t="s">
        <v>1</v>
      </c>
      <c r="I1455" s="263"/>
      <c r="L1455" s="262"/>
      <c r="M1455" s="261"/>
      <c r="N1455" s="260"/>
      <c r="O1455" s="260"/>
      <c r="P1455" s="260"/>
      <c r="Q1455" s="260"/>
      <c r="R1455" s="260"/>
      <c r="S1455" s="260"/>
      <c r="T1455" s="259"/>
      <c r="AT1455" s="258" t="s">
        <v>117</v>
      </c>
      <c r="AU1455" s="258" t="s">
        <v>42</v>
      </c>
      <c r="AV1455" s="257" t="s">
        <v>38</v>
      </c>
      <c r="AW1455" s="257" t="s">
        <v>19</v>
      </c>
      <c r="AX1455" s="257" t="s">
        <v>37</v>
      </c>
      <c r="AY1455" s="258" t="s">
        <v>108</v>
      </c>
    </row>
    <row r="1456" spans="2:65" s="227" customFormat="1" x14ac:dyDescent="0.3">
      <c r="B1456" s="232"/>
      <c r="D1456" s="240" t="s">
        <v>117</v>
      </c>
      <c r="E1456" s="239" t="s">
        <v>1</v>
      </c>
      <c r="F1456" s="238" t="s">
        <v>2467</v>
      </c>
      <c r="H1456" s="237">
        <v>1</v>
      </c>
      <c r="I1456" s="233"/>
      <c r="L1456" s="232"/>
      <c r="M1456" s="231"/>
      <c r="N1456" s="230"/>
      <c r="O1456" s="230"/>
      <c r="P1456" s="230"/>
      <c r="Q1456" s="230"/>
      <c r="R1456" s="230"/>
      <c r="S1456" s="230"/>
      <c r="T1456" s="229"/>
      <c r="AT1456" s="228" t="s">
        <v>117</v>
      </c>
      <c r="AU1456" s="228" t="s">
        <v>42</v>
      </c>
      <c r="AV1456" s="227" t="s">
        <v>42</v>
      </c>
      <c r="AW1456" s="227" t="s">
        <v>19</v>
      </c>
      <c r="AX1456" s="227" t="s">
        <v>37</v>
      </c>
      <c r="AY1456" s="228" t="s">
        <v>108</v>
      </c>
    </row>
    <row r="1457" spans="2:65" s="188" customFormat="1" ht="31.5" customHeight="1" x14ac:dyDescent="0.3">
      <c r="B1457" s="207"/>
      <c r="C1457" s="206" t="s">
        <v>1928</v>
      </c>
      <c r="D1457" s="206" t="s">
        <v>110</v>
      </c>
      <c r="E1457" s="205" t="s">
        <v>1839</v>
      </c>
      <c r="F1457" s="200" t="s">
        <v>1840</v>
      </c>
      <c r="G1457" s="204" t="s">
        <v>135</v>
      </c>
      <c r="H1457" s="203">
        <v>364.14</v>
      </c>
      <c r="I1457" s="202"/>
      <c r="J1457" s="201">
        <f>ROUND(I1457*H1457,2)</f>
        <v>0</v>
      </c>
      <c r="K1457" s="200" t="s">
        <v>1</v>
      </c>
      <c r="L1457" s="189"/>
      <c r="M1457" s="199" t="s">
        <v>1</v>
      </c>
      <c r="N1457" s="224" t="s">
        <v>26</v>
      </c>
      <c r="O1457" s="223"/>
      <c r="P1457" s="222">
        <f>O1457*H1457</f>
        <v>0</v>
      </c>
      <c r="Q1457" s="222">
        <v>1.4999999999999999E-4</v>
      </c>
      <c r="R1457" s="222">
        <f>Q1457*H1457</f>
        <v>5.4620999999999996E-2</v>
      </c>
      <c r="S1457" s="222">
        <v>0</v>
      </c>
      <c r="T1457" s="221">
        <f>S1457*H1457</f>
        <v>0</v>
      </c>
      <c r="AR1457" s="193" t="s">
        <v>115</v>
      </c>
      <c r="AT1457" s="193" t="s">
        <v>110</v>
      </c>
      <c r="AU1457" s="193" t="s">
        <v>42</v>
      </c>
      <c r="AY1457" s="193" t="s">
        <v>108</v>
      </c>
      <c r="BE1457" s="194">
        <f>IF(N1457="základní",J1457,0)</f>
        <v>0</v>
      </c>
      <c r="BF1457" s="194">
        <f>IF(N1457="snížená",J1457,0)</f>
        <v>0</v>
      </c>
      <c r="BG1457" s="194">
        <f>IF(N1457="zákl. přenesená",J1457,0)</f>
        <v>0</v>
      </c>
      <c r="BH1457" s="194">
        <f>IF(N1457="sníž. přenesená",J1457,0)</f>
        <v>0</v>
      </c>
      <c r="BI1457" s="194">
        <f>IF(N1457="nulová",J1457,0)</f>
        <v>0</v>
      </c>
      <c r="BJ1457" s="193" t="s">
        <v>38</v>
      </c>
      <c r="BK1457" s="194">
        <f>ROUND(I1457*H1457,2)</f>
        <v>0</v>
      </c>
      <c r="BL1457" s="193" t="s">
        <v>115</v>
      </c>
      <c r="BM1457" s="193" t="s">
        <v>1841</v>
      </c>
    </row>
    <row r="1458" spans="2:65" s="257" customFormat="1" x14ac:dyDescent="0.3">
      <c r="B1458" s="262"/>
      <c r="D1458" s="236" t="s">
        <v>117</v>
      </c>
      <c r="E1458" s="258" t="s">
        <v>1</v>
      </c>
      <c r="F1458" s="264" t="s">
        <v>372</v>
      </c>
      <c r="H1458" s="258" t="s">
        <v>1</v>
      </c>
      <c r="I1458" s="263"/>
      <c r="L1458" s="262"/>
      <c r="M1458" s="261"/>
      <c r="N1458" s="260"/>
      <c r="O1458" s="260"/>
      <c r="P1458" s="260"/>
      <c r="Q1458" s="260"/>
      <c r="R1458" s="260"/>
      <c r="S1458" s="260"/>
      <c r="T1458" s="259"/>
      <c r="AT1458" s="258" t="s">
        <v>117</v>
      </c>
      <c r="AU1458" s="258" t="s">
        <v>42</v>
      </c>
      <c r="AV1458" s="257" t="s">
        <v>38</v>
      </c>
      <c r="AW1458" s="257" t="s">
        <v>19</v>
      </c>
      <c r="AX1458" s="257" t="s">
        <v>37</v>
      </c>
      <c r="AY1458" s="258" t="s">
        <v>108</v>
      </c>
    </row>
    <row r="1459" spans="2:65" s="227" customFormat="1" x14ac:dyDescent="0.3">
      <c r="B1459" s="232"/>
      <c r="D1459" s="236" t="s">
        <v>117</v>
      </c>
      <c r="E1459" s="228" t="s">
        <v>1</v>
      </c>
      <c r="F1459" s="235" t="s">
        <v>1842</v>
      </c>
      <c r="H1459" s="234">
        <v>5.16</v>
      </c>
      <c r="I1459" s="233"/>
      <c r="L1459" s="232"/>
      <c r="M1459" s="231"/>
      <c r="N1459" s="230"/>
      <c r="O1459" s="230"/>
      <c r="P1459" s="230"/>
      <c r="Q1459" s="230"/>
      <c r="R1459" s="230"/>
      <c r="S1459" s="230"/>
      <c r="T1459" s="229"/>
      <c r="AT1459" s="228" t="s">
        <v>117</v>
      </c>
      <c r="AU1459" s="228" t="s">
        <v>42</v>
      </c>
      <c r="AV1459" s="227" t="s">
        <v>42</v>
      </c>
      <c r="AW1459" s="227" t="s">
        <v>19</v>
      </c>
      <c r="AX1459" s="227" t="s">
        <v>37</v>
      </c>
      <c r="AY1459" s="228" t="s">
        <v>108</v>
      </c>
    </row>
    <row r="1460" spans="2:65" s="227" customFormat="1" x14ac:dyDescent="0.3">
      <c r="B1460" s="232"/>
      <c r="D1460" s="236" t="s">
        <v>117</v>
      </c>
      <c r="E1460" s="228" t="s">
        <v>1</v>
      </c>
      <c r="F1460" s="235" t="s">
        <v>1843</v>
      </c>
      <c r="H1460" s="234">
        <v>11.52</v>
      </c>
      <c r="I1460" s="233"/>
      <c r="L1460" s="232"/>
      <c r="M1460" s="231"/>
      <c r="N1460" s="230"/>
      <c r="O1460" s="230"/>
      <c r="P1460" s="230"/>
      <c r="Q1460" s="230"/>
      <c r="R1460" s="230"/>
      <c r="S1460" s="230"/>
      <c r="T1460" s="229"/>
      <c r="AT1460" s="228" t="s">
        <v>117</v>
      </c>
      <c r="AU1460" s="228" t="s">
        <v>42</v>
      </c>
      <c r="AV1460" s="227" t="s">
        <v>42</v>
      </c>
      <c r="AW1460" s="227" t="s">
        <v>19</v>
      </c>
      <c r="AX1460" s="227" t="s">
        <v>37</v>
      </c>
      <c r="AY1460" s="228" t="s">
        <v>108</v>
      </c>
    </row>
    <row r="1461" spans="2:65" s="227" customFormat="1" x14ac:dyDescent="0.3">
      <c r="B1461" s="232"/>
      <c r="D1461" s="236" t="s">
        <v>117</v>
      </c>
      <c r="E1461" s="228" t="s">
        <v>1</v>
      </c>
      <c r="F1461" s="235" t="s">
        <v>1844</v>
      </c>
      <c r="H1461" s="234">
        <v>22.96</v>
      </c>
      <c r="I1461" s="233"/>
      <c r="L1461" s="232"/>
      <c r="M1461" s="231"/>
      <c r="N1461" s="230"/>
      <c r="O1461" s="230"/>
      <c r="P1461" s="230"/>
      <c r="Q1461" s="230"/>
      <c r="R1461" s="230"/>
      <c r="S1461" s="230"/>
      <c r="T1461" s="229"/>
      <c r="AT1461" s="228" t="s">
        <v>117</v>
      </c>
      <c r="AU1461" s="228" t="s">
        <v>42</v>
      </c>
      <c r="AV1461" s="227" t="s">
        <v>42</v>
      </c>
      <c r="AW1461" s="227" t="s">
        <v>19</v>
      </c>
      <c r="AX1461" s="227" t="s">
        <v>37</v>
      </c>
      <c r="AY1461" s="228" t="s">
        <v>108</v>
      </c>
    </row>
    <row r="1462" spans="2:65" s="227" customFormat="1" x14ac:dyDescent="0.3">
      <c r="B1462" s="232"/>
      <c r="D1462" s="236" t="s">
        <v>117</v>
      </c>
      <c r="E1462" s="228" t="s">
        <v>1</v>
      </c>
      <c r="F1462" s="235" t="s">
        <v>1845</v>
      </c>
      <c r="H1462" s="234">
        <v>5.12</v>
      </c>
      <c r="I1462" s="233"/>
      <c r="L1462" s="232"/>
      <c r="M1462" s="231"/>
      <c r="N1462" s="230"/>
      <c r="O1462" s="230"/>
      <c r="P1462" s="230"/>
      <c r="Q1462" s="230"/>
      <c r="R1462" s="230"/>
      <c r="S1462" s="230"/>
      <c r="T1462" s="229"/>
      <c r="AT1462" s="228" t="s">
        <v>117</v>
      </c>
      <c r="AU1462" s="228" t="s">
        <v>42</v>
      </c>
      <c r="AV1462" s="227" t="s">
        <v>42</v>
      </c>
      <c r="AW1462" s="227" t="s">
        <v>19</v>
      </c>
      <c r="AX1462" s="227" t="s">
        <v>37</v>
      </c>
      <c r="AY1462" s="228" t="s">
        <v>108</v>
      </c>
    </row>
    <row r="1463" spans="2:65" s="227" customFormat="1" x14ac:dyDescent="0.3">
      <c r="B1463" s="232"/>
      <c r="D1463" s="236" t="s">
        <v>117</v>
      </c>
      <c r="E1463" s="228" t="s">
        <v>1</v>
      </c>
      <c r="F1463" s="235" t="s">
        <v>1846</v>
      </c>
      <c r="H1463" s="234">
        <v>10.4</v>
      </c>
      <c r="I1463" s="233"/>
      <c r="L1463" s="232"/>
      <c r="M1463" s="231"/>
      <c r="N1463" s="230"/>
      <c r="O1463" s="230"/>
      <c r="P1463" s="230"/>
      <c r="Q1463" s="230"/>
      <c r="R1463" s="230"/>
      <c r="S1463" s="230"/>
      <c r="T1463" s="229"/>
      <c r="AT1463" s="228" t="s">
        <v>117</v>
      </c>
      <c r="AU1463" s="228" t="s">
        <v>42</v>
      </c>
      <c r="AV1463" s="227" t="s">
        <v>42</v>
      </c>
      <c r="AW1463" s="227" t="s">
        <v>19</v>
      </c>
      <c r="AX1463" s="227" t="s">
        <v>37</v>
      </c>
      <c r="AY1463" s="228" t="s">
        <v>108</v>
      </c>
    </row>
    <row r="1464" spans="2:65" s="227" customFormat="1" x14ac:dyDescent="0.3">
      <c r="B1464" s="232"/>
      <c r="D1464" s="236" t="s">
        <v>117</v>
      </c>
      <c r="E1464" s="228" t="s">
        <v>1</v>
      </c>
      <c r="F1464" s="235" t="s">
        <v>1847</v>
      </c>
      <c r="H1464" s="234">
        <v>5.74</v>
      </c>
      <c r="I1464" s="233"/>
      <c r="L1464" s="232"/>
      <c r="M1464" s="231"/>
      <c r="N1464" s="230"/>
      <c r="O1464" s="230"/>
      <c r="P1464" s="230"/>
      <c r="Q1464" s="230"/>
      <c r="R1464" s="230"/>
      <c r="S1464" s="230"/>
      <c r="T1464" s="229"/>
      <c r="AT1464" s="228" t="s">
        <v>117</v>
      </c>
      <c r="AU1464" s="228" t="s">
        <v>42</v>
      </c>
      <c r="AV1464" s="227" t="s">
        <v>42</v>
      </c>
      <c r="AW1464" s="227" t="s">
        <v>19</v>
      </c>
      <c r="AX1464" s="227" t="s">
        <v>37</v>
      </c>
      <c r="AY1464" s="228" t="s">
        <v>108</v>
      </c>
    </row>
    <row r="1465" spans="2:65" s="227" customFormat="1" x14ac:dyDescent="0.3">
      <c r="B1465" s="232"/>
      <c r="D1465" s="236" t="s">
        <v>117</v>
      </c>
      <c r="E1465" s="228" t="s">
        <v>1</v>
      </c>
      <c r="F1465" s="235" t="s">
        <v>1848</v>
      </c>
      <c r="H1465" s="234">
        <v>10.24</v>
      </c>
      <c r="I1465" s="233"/>
      <c r="L1465" s="232"/>
      <c r="M1465" s="231"/>
      <c r="N1465" s="230"/>
      <c r="O1465" s="230"/>
      <c r="P1465" s="230"/>
      <c r="Q1465" s="230"/>
      <c r="R1465" s="230"/>
      <c r="S1465" s="230"/>
      <c r="T1465" s="229"/>
      <c r="AT1465" s="228" t="s">
        <v>117</v>
      </c>
      <c r="AU1465" s="228" t="s">
        <v>42</v>
      </c>
      <c r="AV1465" s="227" t="s">
        <v>42</v>
      </c>
      <c r="AW1465" s="227" t="s">
        <v>19</v>
      </c>
      <c r="AX1465" s="227" t="s">
        <v>37</v>
      </c>
      <c r="AY1465" s="228" t="s">
        <v>108</v>
      </c>
    </row>
    <row r="1466" spans="2:65" s="227" customFormat="1" x14ac:dyDescent="0.3">
      <c r="B1466" s="232"/>
      <c r="D1466" s="236" t="s">
        <v>117</v>
      </c>
      <c r="E1466" s="228" t="s">
        <v>1</v>
      </c>
      <c r="F1466" s="235" t="s">
        <v>1849</v>
      </c>
      <c r="H1466" s="234">
        <v>5.5</v>
      </c>
      <c r="I1466" s="233"/>
      <c r="L1466" s="232"/>
      <c r="M1466" s="231"/>
      <c r="N1466" s="230"/>
      <c r="O1466" s="230"/>
      <c r="P1466" s="230"/>
      <c r="Q1466" s="230"/>
      <c r="R1466" s="230"/>
      <c r="S1466" s="230"/>
      <c r="T1466" s="229"/>
      <c r="AT1466" s="228" t="s">
        <v>117</v>
      </c>
      <c r="AU1466" s="228" t="s">
        <v>42</v>
      </c>
      <c r="AV1466" s="227" t="s">
        <v>42</v>
      </c>
      <c r="AW1466" s="227" t="s">
        <v>19</v>
      </c>
      <c r="AX1466" s="227" t="s">
        <v>37</v>
      </c>
      <c r="AY1466" s="228" t="s">
        <v>108</v>
      </c>
    </row>
    <row r="1467" spans="2:65" s="227" customFormat="1" x14ac:dyDescent="0.3">
      <c r="B1467" s="232"/>
      <c r="D1467" s="236" t="s">
        <v>117</v>
      </c>
      <c r="E1467" s="228" t="s">
        <v>1</v>
      </c>
      <c r="F1467" s="235" t="s">
        <v>1850</v>
      </c>
      <c r="H1467" s="234">
        <v>5.78</v>
      </c>
      <c r="I1467" s="233"/>
      <c r="L1467" s="232"/>
      <c r="M1467" s="231"/>
      <c r="N1467" s="230"/>
      <c r="O1467" s="230"/>
      <c r="P1467" s="230"/>
      <c r="Q1467" s="230"/>
      <c r="R1467" s="230"/>
      <c r="S1467" s="230"/>
      <c r="T1467" s="229"/>
      <c r="AT1467" s="228" t="s">
        <v>117</v>
      </c>
      <c r="AU1467" s="228" t="s">
        <v>42</v>
      </c>
      <c r="AV1467" s="227" t="s">
        <v>42</v>
      </c>
      <c r="AW1467" s="227" t="s">
        <v>19</v>
      </c>
      <c r="AX1467" s="227" t="s">
        <v>37</v>
      </c>
      <c r="AY1467" s="228" t="s">
        <v>108</v>
      </c>
    </row>
    <row r="1468" spans="2:65" s="227" customFormat="1" x14ac:dyDescent="0.3">
      <c r="B1468" s="232"/>
      <c r="D1468" s="236" t="s">
        <v>117</v>
      </c>
      <c r="E1468" s="228" t="s">
        <v>1</v>
      </c>
      <c r="F1468" s="235" t="s">
        <v>1851</v>
      </c>
      <c r="H1468" s="234">
        <v>5.86</v>
      </c>
      <c r="I1468" s="233"/>
      <c r="L1468" s="232"/>
      <c r="M1468" s="231"/>
      <c r="N1468" s="230"/>
      <c r="O1468" s="230"/>
      <c r="P1468" s="230"/>
      <c r="Q1468" s="230"/>
      <c r="R1468" s="230"/>
      <c r="S1468" s="230"/>
      <c r="T1468" s="229"/>
      <c r="AT1468" s="228" t="s">
        <v>117</v>
      </c>
      <c r="AU1468" s="228" t="s">
        <v>42</v>
      </c>
      <c r="AV1468" s="227" t="s">
        <v>42</v>
      </c>
      <c r="AW1468" s="227" t="s">
        <v>19</v>
      </c>
      <c r="AX1468" s="227" t="s">
        <v>37</v>
      </c>
      <c r="AY1468" s="228" t="s">
        <v>108</v>
      </c>
    </row>
    <row r="1469" spans="2:65" s="227" customFormat="1" x14ac:dyDescent="0.3">
      <c r="B1469" s="232"/>
      <c r="D1469" s="236" t="s">
        <v>117</v>
      </c>
      <c r="E1469" s="228" t="s">
        <v>1</v>
      </c>
      <c r="F1469" s="235" t="s">
        <v>1852</v>
      </c>
      <c r="H1469" s="234">
        <v>5.78</v>
      </c>
      <c r="I1469" s="233"/>
      <c r="L1469" s="232"/>
      <c r="M1469" s="231"/>
      <c r="N1469" s="230"/>
      <c r="O1469" s="230"/>
      <c r="P1469" s="230"/>
      <c r="Q1469" s="230"/>
      <c r="R1469" s="230"/>
      <c r="S1469" s="230"/>
      <c r="T1469" s="229"/>
      <c r="AT1469" s="228" t="s">
        <v>117</v>
      </c>
      <c r="AU1469" s="228" t="s">
        <v>42</v>
      </c>
      <c r="AV1469" s="227" t="s">
        <v>42</v>
      </c>
      <c r="AW1469" s="227" t="s">
        <v>19</v>
      </c>
      <c r="AX1469" s="227" t="s">
        <v>37</v>
      </c>
      <c r="AY1469" s="228" t="s">
        <v>108</v>
      </c>
    </row>
    <row r="1470" spans="2:65" s="227" customFormat="1" x14ac:dyDescent="0.3">
      <c r="B1470" s="232"/>
      <c r="D1470" s="236" t="s">
        <v>117</v>
      </c>
      <c r="E1470" s="228" t="s">
        <v>1</v>
      </c>
      <c r="F1470" s="235" t="s">
        <v>1853</v>
      </c>
      <c r="H1470" s="234">
        <v>5.74</v>
      </c>
      <c r="I1470" s="233"/>
      <c r="L1470" s="232"/>
      <c r="M1470" s="231"/>
      <c r="N1470" s="230"/>
      <c r="O1470" s="230"/>
      <c r="P1470" s="230"/>
      <c r="Q1470" s="230"/>
      <c r="R1470" s="230"/>
      <c r="S1470" s="230"/>
      <c r="T1470" s="229"/>
      <c r="AT1470" s="228" t="s">
        <v>117</v>
      </c>
      <c r="AU1470" s="228" t="s">
        <v>42</v>
      </c>
      <c r="AV1470" s="227" t="s">
        <v>42</v>
      </c>
      <c r="AW1470" s="227" t="s">
        <v>19</v>
      </c>
      <c r="AX1470" s="227" t="s">
        <v>37</v>
      </c>
      <c r="AY1470" s="228" t="s">
        <v>108</v>
      </c>
    </row>
    <row r="1471" spans="2:65" s="227" customFormat="1" x14ac:dyDescent="0.3">
      <c r="B1471" s="232"/>
      <c r="D1471" s="236" t="s">
        <v>117</v>
      </c>
      <c r="E1471" s="228" t="s">
        <v>1</v>
      </c>
      <c r="F1471" s="235" t="s">
        <v>1854</v>
      </c>
      <c r="H1471" s="234">
        <v>5.98</v>
      </c>
      <c r="I1471" s="233"/>
      <c r="L1471" s="232"/>
      <c r="M1471" s="231"/>
      <c r="N1471" s="230"/>
      <c r="O1471" s="230"/>
      <c r="P1471" s="230"/>
      <c r="Q1471" s="230"/>
      <c r="R1471" s="230"/>
      <c r="S1471" s="230"/>
      <c r="T1471" s="229"/>
      <c r="AT1471" s="228" t="s">
        <v>117</v>
      </c>
      <c r="AU1471" s="228" t="s">
        <v>42</v>
      </c>
      <c r="AV1471" s="227" t="s">
        <v>42</v>
      </c>
      <c r="AW1471" s="227" t="s">
        <v>19</v>
      </c>
      <c r="AX1471" s="227" t="s">
        <v>37</v>
      </c>
      <c r="AY1471" s="228" t="s">
        <v>108</v>
      </c>
    </row>
    <row r="1472" spans="2:65" s="227" customFormat="1" x14ac:dyDescent="0.3">
      <c r="B1472" s="232"/>
      <c r="D1472" s="236" t="s">
        <v>117</v>
      </c>
      <c r="E1472" s="228" t="s">
        <v>1</v>
      </c>
      <c r="F1472" s="235" t="s">
        <v>1855</v>
      </c>
      <c r="H1472" s="234">
        <v>58.56</v>
      </c>
      <c r="I1472" s="233"/>
      <c r="L1472" s="232"/>
      <c r="M1472" s="231"/>
      <c r="N1472" s="230"/>
      <c r="O1472" s="230"/>
      <c r="P1472" s="230"/>
      <c r="Q1472" s="230"/>
      <c r="R1472" s="230"/>
      <c r="S1472" s="230"/>
      <c r="T1472" s="229"/>
      <c r="AT1472" s="228" t="s">
        <v>117</v>
      </c>
      <c r="AU1472" s="228" t="s">
        <v>42</v>
      </c>
      <c r="AV1472" s="227" t="s">
        <v>42</v>
      </c>
      <c r="AW1472" s="227" t="s">
        <v>19</v>
      </c>
      <c r="AX1472" s="227" t="s">
        <v>37</v>
      </c>
      <c r="AY1472" s="228" t="s">
        <v>108</v>
      </c>
    </row>
    <row r="1473" spans="2:65" s="227" customFormat="1" x14ac:dyDescent="0.3">
      <c r="B1473" s="232"/>
      <c r="D1473" s="236" t="s">
        <v>117</v>
      </c>
      <c r="E1473" s="228" t="s">
        <v>1</v>
      </c>
      <c r="F1473" s="235" t="s">
        <v>1856</v>
      </c>
      <c r="H1473" s="234">
        <v>2.4</v>
      </c>
      <c r="I1473" s="233"/>
      <c r="L1473" s="232"/>
      <c r="M1473" s="231"/>
      <c r="N1473" s="230"/>
      <c r="O1473" s="230"/>
      <c r="P1473" s="230"/>
      <c r="Q1473" s="230"/>
      <c r="R1473" s="230"/>
      <c r="S1473" s="230"/>
      <c r="T1473" s="229"/>
      <c r="AT1473" s="228" t="s">
        <v>117</v>
      </c>
      <c r="AU1473" s="228" t="s">
        <v>42</v>
      </c>
      <c r="AV1473" s="227" t="s">
        <v>42</v>
      </c>
      <c r="AW1473" s="227" t="s">
        <v>19</v>
      </c>
      <c r="AX1473" s="227" t="s">
        <v>37</v>
      </c>
      <c r="AY1473" s="228" t="s">
        <v>108</v>
      </c>
    </row>
    <row r="1474" spans="2:65" s="257" customFormat="1" x14ac:dyDescent="0.3">
      <c r="B1474" s="262"/>
      <c r="D1474" s="236" t="s">
        <v>117</v>
      </c>
      <c r="E1474" s="258" t="s">
        <v>1</v>
      </c>
      <c r="F1474" s="264" t="s">
        <v>388</v>
      </c>
      <c r="H1474" s="258" t="s">
        <v>1</v>
      </c>
      <c r="I1474" s="263"/>
      <c r="L1474" s="262"/>
      <c r="M1474" s="261"/>
      <c r="N1474" s="260"/>
      <c r="O1474" s="260"/>
      <c r="P1474" s="260"/>
      <c r="Q1474" s="260"/>
      <c r="R1474" s="260"/>
      <c r="S1474" s="260"/>
      <c r="T1474" s="259"/>
      <c r="AT1474" s="258" t="s">
        <v>117</v>
      </c>
      <c r="AU1474" s="258" t="s">
        <v>42</v>
      </c>
      <c r="AV1474" s="257" t="s">
        <v>38</v>
      </c>
      <c r="AW1474" s="257" t="s">
        <v>19</v>
      </c>
      <c r="AX1474" s="257" t="s">
        <v>37</v>
      </c>
      <c r="AY1474" s="258" t="s">
        <v>108</v>
      </c>
    </row>
    <row r="1475" spans="2:65" s="227" customFormat="1" x14ac:dyDescent="0.3">
      <c r="B1475" s="232"/>
      <c r="D1475" s="236" t="s">
        <v>117</v>
      </c>
      <c r="E1475" s="228" t="s">
        <v>1</v>
      </c>
      <c r="F1475" s="235" t="s">
        <v>1857</v>
      </c>
      <c r="H1475" s="234">
        <v>20.64</v>
      </c>
      <c r="I1475" s="233"/>
      <c r="L1475" s="232"/>
      <c r="M1475" s="231"/>
      <c r="N1475" s="230"/>
      <c r="O1475" s="230"/>
      <c r="P1475" s="230"/>
      <c r="Q1475" s="230"/>
      <c r="R1475" s="230"/>
      <c r="S1475" s="230"/>
      <c r="T1475" s="229"/>
      <c r="AT1475" s="228" t="s">
        <v>117</v>
      </c>
      <c r="AU1475" s="228" t="s">
        <v>42</v>
      </c>
      <c r="AV1475" s="227" t="s">
        <v>42</v>
      </c>
      <c r="AW1475" s="227" t="s">
        <v>19</v>
      </c>
      <c r="AX1475" s="227" t="s">
        <v>37</v>
      </c>
      <c r="AY1475" s="228" t="s">
        <v>108</v>
      </c>
    </row>
    <row r="1476" spans="2:65" s="227" customFormat="1" x14ac:dyDescent="0.3">
      <c r="B1476" s="232"/>
      <c r="D1476" s="236" t="s">
        <v>117</v>
      </c>
      <c r="E1476" s="228" t="s">
        <v>1</v>
      </c>
      <c r="F1476" s="235" t="s">
        <v>1858</v>
      </c>
      <c r="H1476" s="234">
        <v>45.92</v>
      </c>
      <c r="I1476" s="233"/>
      <c r="L1476" s="232"/>
      <c r="M1476" s="231"/>
      <c r="N1476" s="230"/>
      <c r="O1476" s="230"/>
      <c r="P1476" s="230"/>
      <c r="Q1476" s="230"/>
      <c r="R1476" s="230"/>
      <c r="S1476" s="230"/>
      <c r="T1476" s="229"/>
      <c r="AT1476" s="228" t="s">
        <v>117</v>
      </c>
      <c r="AU1476" s="228" t="s">
        <v>42</v>
      </c>
      <c r="AV1476" s="227" t="s">
        <v>42</v>
      </c>
      <c r="AW1476" s="227" t="s">
        <v>19</v>
      </c>
      <c r="AX1476" s="227" t="s">
        <v>37</v>
      </c>
      <c r="AY1476" s="228" t="s">
        <v>108</v>
      </c>
    </row>
    <row r="1477" spans="2:65" s="227" customFormat="1" x14ac:dyDescent="0.3">
      <c r="B1477" s="232"/>
      <c r="D1477" s="236" t="s">
        <v>117</v>
      </c>
      <c r="E1477" s="228" t="s">
        <v>1</v>
      </c>
      <c r="F1477" s="235" t="s">
        <v>1859</v>
      </c>
      <c r="H1477" s="234">
        <v>6.32</v>
      </c>
      <c r="I1477" s="233"/>
      <c r="L1477" s="232"/>
      <c r="M1477" s="231"/>
      <c r="N1477" s="230"/>
      <c r="O1477" s="230"/>
      <c r="P1477" s="230"/>
      <c r="Q1477" s="230"/>
      <c r="R1477" s="230"/>
      <c r="S1477" s="230"/>
      <c r="T1477" s="229"/>
      <c r="AT1477" s="228" t="s">
        <v>117</v>
      </c>
      <c r="AU1477" s="228" t="s">
        <v>42</v>
      </c>
      <c r="AV1477" s="227" t="s">
        <v>42</v>
      </c>
      <c r="AW1477" s="227" t="s">
        <v>19</v>
      </c>
      <c r="AX1477" s="227" t="s">
        <v>37</v>
      </c>
      <c r="AY1477" s="228" t="s">
        <v>108</v>
      </c>
    </row>
    <row r="1478" spans="2:65" s="227" customFormat="1" x14ac:dyDescent="0.3">
      <c r="B1478" s="232"/>
      <c r="D1478" s="236" t="s">
        <v>117</v>
      </c>
      <c r="E1478" s="228" t="s">
        <v>1</v>
      </c>
      <c r="F1478" s="235" t="s">
        <v>1860</v>
      </c>
      <c r="H1478" s="234">
        <v>5.82</v>
      </c>
      <c r="I1478" s="233"/>
      <c r="L1478" s="232"/>
      <c r="M1478" s="231"/>
      <c r="N1478" s="230"/>
      <c r="O1478" s="230"/>
      <c r="P1478" s="230"/>
      <c r="Q1478" s="230"/>
      <c r="R1478" s="230"/>
      <c r="S1478" s="230"/>
      <c r="T1478" s="229"/>
      <c r="AT1478" s="228" t="s">
        <v>117</v>
      </c>
      <c r="AU1478" s="228" t="s">
        <v>42</v>
      </c>
      <c r="AV1478" s="227" t="s">
        <v>42</v>
      </c>
      <c r="AW1478" s="227" t="s">
        <v>19</v>
      </c>
      <c r="AX1478" s="227" t="s">
        <v>37</v>
      </c>
      <c r="AY1478" s="228" t="s">
        <v>108</v>
      </c>
    </row>
    <row r="1479" spans="2:65" s="227" customFormat="1" x14ac:dyDescent="0.3">
      <c r="B1479" s="232"/>
      <c r="D1479" s="236" t="s">
        <v>117</v>
      </c>
      <c r="E1479" s="228" t="s">
        <v>1</v>
      </c>
      <c r="F1479" s="235" t="s">
        <v>1854</v>
      </c>
      <c r="H1479" s="234">
        <v>5.98</v>
      </c>
      <c r="I1479" s="233"/>
      <c r="L1479" s="232"/>
      <c r="M1479" s="231"/>
      <c r="N1479" s="230"/>
      <c r="O1479" s="230"/>
      <c r="P1479" s="230"/>
      <c r="Q1479" s="230"/>
      <c r="R1479" s="230"/>
      <c r="S1479" s="230"/>
      <c r="T1479" s="229"/>
      <c r="AT1479" s="228" t="s">
        <v>117</v>
      </c>
      <c r="AU1479" s="228" t="s">
        <v>42</v>
      </c>
      <c r="AV1479" s="227" t="s">
        <v>42</v>
      </c>
      <c r="AW1479" s="227" t="s">
        <v>19</v>
      </c>
      <c r="AX1479" s="227" t="s">
        <v>37</v>
      </c>
      <c r="AY1479" s="228" t="s">
        <v>108</v>
      </c>
    </row>
    <row r="1480" spans="2:65" s="227" customFormat="1" x14ac:dyDescent="0.3">
      <c r="B1480" s="232"/>
      <c r="D1480" s="236" t="s">
        <v>117</v>
      </c>
      <c r="E1480" s="228" t="s">
        <v>1</v>
      </c>
      <c r="F1480" s="235" t="s">
        <v>1861</v>
      </c>
      <c r="H1480" s="234">
        <v>9.9600000000000009</v>
      </c>
      <c r="I1480" s="233"/>
      <c r="L1480" s="232"/>
      <c r="M1480" s="231"/>
      <c r="N1480" s="230"/>
      <c r="O1480" s="230"/>
      <c r="P1480" s="230"/>
      <c r="Q1480" s="230"/>
      <c r="R1480" s="230"/>
      <c r="S1480" s="230"/>
      <c r="T1480" s="229"/>
      <c r="AT1480" s="228" t="s">
        <v>117</v>
      </c>
      <c r="AU1480" s="228" t="s">
        <v>42</v>
      </c>
      <c r="AV1480" s="227" t="s">
        <v>42</v>
      </c>
      <c r="AW1480" s="227" t="s">
        <v>19</v>
      </c>
      <c r="AX1480" s="227" t="s">
        <v>37</v>
      </c>
      <c r="AY1480" s="228" t="s">
        <v>108</v>
      </c>
    </row>
    <row r="1481" spans="2:65" s="227" customFormat="1" x14ac:dyDescent="0.3">
      <c r="B1481" s="232"/>
      <c r="D1481" s="236" t="s">
        <v>117</v>
      </c>
      <c r="E1481" s="228" t="s">
        <v>1</v>
      </c>
      <c r="F1481" s="235" t="s">
        <v>1862</v>
      </c>
      <c r="H1481" s="234">
        <v>5.82</v>
      </c>
      <c r="I1481" s="233"/>
      <c r="L1481" s="232"/>
      <c r="M1481" s="231"/>
      <c r="N1481" s="230"/>
      <c r="O1481" s="230"/>
      <c r="P1481" s="230"/>
      <c r="Q1481" s="230"/>
      <c r="R1481" s="230"/>
      <c r="S1481" s="230"/>
      <c r="T1481" s="229"/>
      <c r="AT1481" s="228" t="s">
        <v>117</v>
      </c>
      <c r="AU1481" s="228" t="s">
        <v>42</v>
      </c>
      <c r="AV1481" s="227" t="s">
        <v>42</v>
      </c>
      <c r="AW1481" s="227" t="s">
        <v>19</v>
      </c>
      <c r="AX1481" s="227" t="s">
        <v>37</v>
      </c>
      <c r="AY1481" s="228" t="s">
        <v>108</v>
      </c>
    </row>
    <row r="1482" spans="2:65" s="227" customFormat="1" x14ac:dyDescent="0.3">
      <c r="B1482" s="232"/>
      <c r="D1482" s="236" t="s">
        <v>117</v>
      </c>
      <c r="E1482" s="228" t="s">
        <v>1</v>
      </c>
      <c r="F1482" s="235" t="s">
        <v>1863</v>
      </c>
      <c r="H1482" s="234">
        <v>6.42</v>
      </c>
      <c r="I1482" s="233"/>
      <c r="L1482" s="232"/>
      <c r="M1482" s="231"/>
      <c r="N1482" s="230"/>
      <c r="O1482" s="230"/>
      <c r="P1482" s="230"/>
      <c r="Q1482" s="230"/>
      <c r="R1482" s="230"/>
      <c r="S1482" s="230"/>
      <c r="T1482" s="229"/>
      <c r="AT1482" s="228" t="s">
        <v>117</v>
      </c>
      <c r="AU1482" s="228" t="s">
        <v>42</v>
      </c>
      <c r="AV1482" s="227" t="s">
        <v>42</v>
      </c>
      <c r="AW1482" s="227" t="s">
        <v>19</v>
      </c>
      <c r="AX1482" s="227" t="s">
        <v>37</v>
      </c>
      <c r="AY1482" s="228" t="s">
        <v>108</v>
      </c>
    </row>
    <row r="1483" spans="2:65" s="227" customFormat="1" x14ac:dyDescent="0.3">
      <c r="B1483" s="232"/>
      <c r="D1483" s="236" t="s">
        <v>117</v>
      </c>
      <c r="E1483" s="228" t="s">
        <v>1</v>
      </c>
      <c r="F1483" s="235" t="s">
        <v>1864</v>
      </c>
      <c r="H1483" s="234">
        <v>57.76</v>
      </c>
      <c r="I1483" s="233"/>
      <c r="L1483" s="232"/>
      <c r="M1483" s="231"/>
      <c r="N1483" s="230"/>
      <c r="O1483" s="230"/>
      <c r="P1483" s="230"/>
      <c r="Q1483" s="230"/>
      <c r="R1483" s="230"/>
      <c r="S1483" s="230"/>
      <c r="T1483" s="229"/>
      <c r="AT1483" s="228" t="s">
        <v>117</v>
      </c>
      <c r="AU1483" s="228" t="s">
        <v>42</v>
      </c>
      <c r="AV1483" s="227" t="s">
        <v>42</v>
      </c>
      <c r="AW1483" s="227" t="s">
        <v>19</v>
      </c>
      <c r="AX1483" s="227" t="s">
        <v>37</v>
      </c>
      <c r="AY1483" s="228" t="s">
        <v>108</v>
      </c>
    </row>
    <row r="1484" spans="2:65" s="227" customFormat="1" x14ac:dyDescent="0.3">
      <c r="B1484" s="232"/>
      <c r="D1484" s="236" t="s">
        <v>117</v>
      </c>
      <c r="E1484" s="228" t="s">
        <v>1</v>
      </c>
      <c r="F1484" s="235" t="s">
        <v>1865</v>
      </c>
      <c r="H1484" s="234">
        <v>14.96</v>
      </c>
      <c r="I1484" s="233"/>
      <c r="L1484" s="232"/>
      <c r="M1484" s="231"/>
      <c r="N1484" s="230"/>
      <c r="O1484" s="230"/>
      <c r="P1484" s="230"/>
      <c r="Q1484" s="230"/>
      <c r="R1484" s="230"/>
      <c r="S1484" s="230"/>
      <c r="T1484" s="229"/>
      <c r="AT1484" s="228" t="s">
        <v>117</v>
      </c>
      <c r="AU1484" s="228" t="s">
        <v>42</v>
      </c>
      <c r="AV1484" s="227" t="s">
        <v>42</v>
      </c>
      <c r="AW1484" s="227" t="s">
        <v>19</v>
      </c>
      <c r="AX1484" s="227" t="s">
        <v>37</v>
      </c>
      <c r="AY1484" s="228" t="s">
        <v>108</v>
      </c>
    </row>
    <row r="1485" spans="2:65" s="227" customFormat="1" x14ac:dyDescent="0.3">
      <c r="B1485" s="232"/>
      <c r="D1485" s="236" t="s">
        <v>117</v>
      </c>
      <c r="E1485" s="228" t="s">
        <v>1</v>
      </c>
      <c r="F1485" s="235" t="s">
        <v>1866</v>
      </c>
      <c r="H1485" s="234">
        <v>14.84</v>
      </c>
      <c r="I1485" s="233"/>
      <c r="L1485" s="232"/>
      <c r="M1485" s="231"/>
      <c r="N1485" s="230"/>
      <c r="O1485" s="230"/>
      <c r="P1485" s="230"/>
      <c r="Q1485" s="230"/>
      <c r="R1485" s="230"/>
      <c r="S1485" s="230"/>
      <c r="T1485" s="229"/>
      <c r="AT1485" s="228" t="s">
        <v>117</v>
      </c>
      <c r="AU1485" s="228" t="s">
        <v>42</v>
      </c>
      <c r="AV1485" s="227" t="s">
        <v>42</v>
      </c>
      <c r="AW1485" s="227" t="s">
        <v>19</v>
      </c>
      <c r="AX1485" s="227" t="s">
        <v>37</v>
      </c>
      <c r="AY1485" s="228" t="s">
        <v>108</v>
      </c>
    </row>
    <row r="1486" spans="2:65" s="227" customFormat="1" x14ac:dyDescent="0.3">
      <c r="B1486" s="232"/>
      <c r="D1486" s="240" t="s">
        <v>117</v>
      </c>
      <c r="E1486" s="239" t="s">
        <v>1</v>
      </c>
      <c r="F1486" s="238" t="s">
        <v>1867</v>
      </c>
      <c r="H1486" s="237">
        <v>2.96</v>
      </c>
      <c r="I1486" s="233"/>
      <c r="L1486" s="232"/>
      <c r="M1486" s="231"/>
      <c r="N1486" s="230"/>
      <c r="O1486" s="230"/>
      <c r="P1486" s="230"/>
      <c r="Q1486" s="230"/>
      <c r="R1486" s="230"/>
      <c r="S1486" s="230"/>
      <c r="T1486" s="229"/>
      <c r="AT1486" s="228" t="s">
        <v>117</v>
      </c>
      <c r="AU1486" s="228" t="s">
        <v>42</v>
      </c>
      <c r="AV1486" s="227" t="s">
        <v>42</v>
      </c>
      <c r="AW1486" s="227" t="s">
        <v>19</v>
      </c>
      <c r="AX1486" s="227" t="s">
        <v>37</v>
      </c>
      <c r="AY1486" s="228" t="s">
        <v>108</v>
      </c>
    </row>
    <row r="1487" spans="2:65" s="188" customFormat="1" ht="31.5" customHeight="1" x14ac:dyDescent="0.3">
      <c r="B1487" s="207"/>
      <c r="C1487" s="206" t="s">
        <v>1932</v>
      </c>
      <c r="D1487" s="206" t="s">
        <v>110</v>
      </c>
      <c r="E1487" s="205" t="s">
        <v>1869</v>
      </c>
      <c r="F1487" s="200" t="s">
        <v>1870</v>
      </c>
      <c r="G1487" s="204" t="s">
        <v>113</v>
      </c>
      <c r="H1487" s="203">
        <v>0.77900000000000003</v>
      </c>
      <c r="I1487" s="202"/>
      <c r="J1487" s="201">
        <f>ROUND(I1487*H1487,2)</f>
        <v>0</v>
      </c>
      <c r="K1487" s="200" t="s">
        <v>114</v>
      </c>
      <c r="L1487" s="189"/>
      <c r="M1487" s="199" t="s">
        <v>1</v>
      </c>
      <c r="N1487" s="224" t="s">
        <v>26</v>
      </c>
      <c r="O1487" s="223"/>
      <c r="P1487" s="222">
        <f>O1487*H1487</f>
        <v>0</v>
      </c>
      <c r="Q1487" s="222">
        <v>0</v>
      </c>
      <c r="R1487" s="222">
        <f>Q1487*H1487</f>
        <v>0</v>
      </c>
      <c r="S1487" s="222">
        <v>0</v>
      </c>
      <c r="T1487" s="221">
        <f>S1487*H1487</f>
        <v>0</v>
      </c>
      <c r="AR1487" s="193" t="s">
        <v>199</v>
      </c>
      <c r="AT1487" s="193" t="s">
        <v>110</v>
      </c>
      <c r="AU1487" s="193" t="s">
        <v>42</v>
      </c>
      <c r="AY1487" s="193" t="s">
        <v>108</v>
      </c>
      <c r="BE1487" s="194">
        <f>IF(N1487="základní",J1487,0)</f>
        <v>0</v>
      </c>
      <c r="BF1487" s="194">
        <f>IF(N1487="snížená",J1487,0)</f>
        <v>0</v>
      </c>
      <c r="BG1487" s="194">
        <f>IF(N1487="zákl. přenesená",J1487,0)</f>
        <v>0</v>
      </c>
      <c r="BH1487" s="194">
        <f>IF(N1487="sníž. přenesená",J1487,0)</f>
        <v>0</v>
      </c>
      <c r="BI1487" s="194">
        <f>IF(N1487="nulová",J1487,0)</f>
        <v>0</v>
      </c>
      <c r="BJ1487" s="193" t="s">
        <v>38</v>
      </c>
      <c r="BK1487" s="194">
        <f>ROUND(I1487*H1487,2)</f>
        <v>0</v>
      </c>
      <c r="BL1487" s="193" t="s">
        <v>199</v>
      </c>
      <c r="BM1487" s="193" t="s">
        <v>1871</v>
      </c>
    </row>
    <row r="1488" spans="2:65" s="257" customFormat="1" x14ac:dyDescent="0.3">
      <c r="B1488" s="262"/>
      <c r="D1488" s="236" t="s">
        <v>117</v>
      </c>
      <c r="E1488" s="258" t="s">
        <v>1</v>
      </c>
      <c r="F1488" s="264" t="s">
        <v>372</v>
      </c>
      <c r="H1488" s="258" t="s">
        <v>1</v>
      </c>
      <c r="I1488" s="263"/>
      <c r="L1488" s="262"/>
      <c r="M1488" s="261"/>
      <c r="N1488" s="260"/>
      <c r="O1488" s="260"/>
      <c r="P1488" s="260"/>
      <c r="Q1488" s="260"/>
      <c r="R1488" s="260"/>
      <c r="S1488" s="260"/>
      <c r="T1488" s="259"/>
      <c r="AT1488" s="258" t="s">
        <v>117</v>
      </c>
      <c r="AU1488" s="258" t="s">
        <v>42</v>
      </c>
      <c r="AV1488" s="257" t="s">
        <v>38</v>
      </c>
      <c r="AW1488" s="257" t="s">
        <v>19</v>
      </c>
      <c r="AX1488" s="257" t="s">
        <v>37</v>
      </c>
      <c r="AY1488" s="258" t="s">
        <v>108</v>
      </c>
    </row>
    <row r="1489" spans="2:65" s="227" customFormat="1" x14ac:dyDescent="0.3">
      <c r="B1489" s="232"/>
      <c r="D1489" s="236" t="s">
        <v>117</v>
      </c>
      <c r="E1489" s="228" t="s">
        <v>1</v>
      </c>
      <c r="F1489" s="235" t="s">
        <v>1872</v>
      </c>
      <c r="H1489" s="234">
        <v>0.30299999999999999</v>
      </c>
      <c r="I1489" s="233"/>
      <c r="L1489" s="232"/>
      <c r="M1489" s="231"/>
      <c r="N1489" s="230"/>
      <c r="O1489" s="230"/>
      <c r="P1489" s="230"/>
      <c r="Q1489" s="230"/>
      <c r="R1489" s="230"/>
      <c r="S1489" s="230"/>
      <c r="T1489" s="229"/>
      <c r="AT1489" s="228" t="s">
        <v>117</v>
      </c>
      <c r="AU1489" s="228" t="s">
        <v>42</v>
      </c>
      <c r="AV1489" s="227" t="s">
        <v>42</v>
      </c>
      <c r="AW1489" s="227" t="s">
        <v>19</v>
      </c>
      <c r="AX1489" s="227" t="s">
        <v>37</v>
      </c>
      <c r="AY1489" s="228" t="s">
        <v>108</v>
      </c>
    </row>
    <row r="1490" spans="2:65" s="257" customFormat="1" x14ac:dyDescent="0.3">
      <c r="B1490" s="262"/>
      <c r="D1490" s="236" t="s">
        <v>117</v>
      </c>
      <c r="E1490" s="258" t="s">
        <v>1</v>
      </c>
      <c r="F1490" s="264" t="s">
        <v>388</v>
      </c>
      <c r="H1490" s="258" t="s">
        <v>1</v>
      </c>
      <c r="I1490" s="263"/>
      <c r="L1490" s="262"/>
      <c r="M1490" s="261"/>
      <c r="N1490" s="260"/>
      <c r="O1490" s="260"/>
      <c r="P1490" s="260"/>
      <c r="Q1490" s="260"/>
      <c r="R1490" s="260"/>
      <c r="S1490" s="260"/>
      <c r="T1490" s="259"/>
      <c r="AT1490" s="258" t="s">
        <v>117</v>
      </c>
      <c r="AU1490" s="258" t="s">
        <v>42</v>
      </c>
      <c r="AV1490" s="257" t="s">
        <v>38</v>
      </c>
      <c r="AW1490" s="257" t="s">
        <v>19</v>
      </c>
      <c r="AX1490" s="257" t="s">
        <v>37</v>
      </c>
      <c r="AY1490" s="258" t="s">
        <v>108</v>
      </c>
    </row>
    <row r="1491" spans="2:65" s="227" customFormat="1" x14ac:dyDescent="0.3">
      <c r="B1491" s="232"/>
      <c r="D1491" s="240" t="s">
        <v>117</v>
      </c>
      <c r="E1491" s="239" t="s">
        <v>1</v>
      </c>
      <c r="F1491" s="238" t="s">
        <v>1873</v>
      </c>
      <c r="H1491" s="237">
        <v>0.47599999999999998</v>
      </c>
      <c r="I1491" s="233"/>
      <c r="L1491" s="232"/>
      <c r="M1491" s="231"/>
      <c r="N1491" s="230"/>
      <c r="O1491" s="230"/>
      <c r="P1491" s="230"/>
      <c r="Q1491" s="230"/>
      <c r="R1491" s="230"/>
      <c r="S1491" s="230"/>
      <c r="T1491" s="229"/>
      <c r="AT1491" s="228" t="s">
        <v>117</v>
      </c>
      <c r="AU1491" s="228" t="s">
        <v>42</v>
      </c>
      <c r="AV1491" s="227" t="s">
        <v>42</v>
      </c>
      <c r="AW1491" s="227" t="s">
        <v>19</v>
      </c>
      <c r="AX1491" s="227" t="s">
        <v>37</v>
      </c>
      <c r="AY1491" s="228" t="s">
        <v>108</v>
      </c>
    </row>
    <row r="1492" spans="2:65" s="188" customFormat="1" ht="31.5" customHeight="1" x14ac:dyDescent="0.3">
      <c r="B1492" s="207"/>
      <c r="C1492" s="206" t="s">
        <v>1936</v>
      </c>
      <c r="D1492" s="206" t="s">
        <v>110</v>
      </c>
      <c r="E1492" s="205" t="s">
        <v>1875</v>
      </c>
      <c r="F1492" s="200" t="s">
        <v>1876</v>
      </c>
      <c r="G1492" s="204" t="s">
        <v>113</v>
      </c>
      <c r="H1492" s="203">
        <v>68.275999999999996</v>
      </c>
      <c r="I1492" s="202"/>
      <c r="J1492" s="201">
        <f>ROUND(I1492*H1492,2)</f>
        <v>0</v>
      </c>
      <c r="K1492" s="200" t="s">
        <v>114</v>
      </c>
      <c r="L1492" s="189"/>
      <c r="M1492" s="199" t="s">
        <v>1</v>
      </c>
      <c r="N1492" s="224" t="s">
        <v>26</v>
      </c>
      <c r="O1492" s="223"/>
      <c r="P1492" s="222">
        <f>O1492*H1492</f>
        <v>0</v>
      </c>
      <c r="Q1492" s="222">
        <v>0</v>
      </c>
      <c r="R1492" s="222">
        <f>Q1492*H1492</f>
        <v>0</v>
      </c>
      <c r="S1492" s="222">
        <v>0</v>
      </c>
      <c r="T1492" s="221">
        <f>S1492*H1492</f>
        <v>0</v>
      </c>
      <c r="AR1492" s="193" t="s">
        <v>199</v>
      </c>
      <c r="AT1492" s="193" t="s">
        <v>110</v>
      </c>
      <c r="AU1492" s="193" t="s">
        <v>42</v>
      </c>
      <c r="AY1492" s="193" t="s">
        <v>108</v>
      </c>
      <c r="BE1492" s="194">
        <f>IF(N1492="základní",J1492,0)</f>
        <v>0</v>
      </c>
      <c r="BF1492" s="194">
        <f>IF(N1492="snížená",J1492,0)</f>
        <v>0</v>
      </c>
      <c r="BG1492" s="194">
        <f>IF(N1492="zákl. přenesená",J1492,0)</f>
        <v>0</v>
      </c>
      <c r="BH1492" s="194">
        <f>IF(N1492="sníž. přenesená",J1492,0)</f>
        <v>0</v>
      </c>
      <c r="BI1492" s="194">
        <f>IF(N1492="nulová",J1492,0)</f>
        <v>0</v>
      </c>
      <c r="BJ1492" s="193" t="s">
        <v>38</v>
      </c>
      <c r="BK1492" s="194">
        <f>ROUND(I1492*H1492,2)</f>
        <v>0</v>
      </c>
      <c r="BL1492" s="193" t="s">
        <v>199</v>
      </c>
      <c r="BM1492" s="193" t="s">
        <v>1877</v>
      </c>
    </row>
    <row r="1493" spans="2:65" s="257" customFormat="1" x14ac:dyDescent="0.3">
      <c r="B1493" s="262"/>
      <c r="D1493" s="236" t="s">
        <v>117</v>
      </c>
      <c r="E1493" s="258" t="s">
        <v>1</v>
      </c>
      <c r="F1493" s="264" t="s">
        <v>372</v>
      </c>
      <c r="H1493" s="258" t="s">
        <v>1</v>
      </c>
      <c r="I1493" s="263"/>
      <c r="L1493" s="262"/>
      <c r="M1493" s="261"/>
      <c r="N1493" s="260"/>
      <c r="O1493" s="260"/>
      <c r="P1493" s="260"/>
      <c r="Q1493" s="260"/>
      <c r="R1493" s="260"/>
      <c r="S1493" s="260"/>
      <c r="T1493" s="259"/>
      <c r="AT1493" s="258" t="s">
        <v>117</v>
      </c>
      <c r="AU1493" s="258" t="s">
        <v>42</v>
      </c>
      <c r="AV1493" s="257" t="s">
        <v>38</v>
      </c>
      <c r="AW1493" s="257" t="s">
        <v>19</v>
      </c>
      <c r="AX1493" s="257" t="s">
        <v>37</v>
      </c>
      <c r="AY1493" s="258" t="s">
        <v>108</v>
      </c>
    </row>
    <row r="1494" spans="2:65" s="227" customFormat="1" x14ac:dyDescent="0.3">
      <c r="B1494" s="232"/>
      <c r="D1494" s="236" t="s">
        <v>117</v>
      </c>
      <c r="E1494" s="228" t="s">
        <v>1</v>
      </c>
      <c r="F1494" s="235" t="s">
        <v>1762</v>
      </c>
      <c r="H1494" s="234">
        <v>1.5329999999999999</v>
      </c>
      <c r="I1494" s="233"/>
      <c r="L1494" s="232"/>
      <c r="M1494" s="231"/>
      <c r="N1494" s="230"/>
      <c r="O1494" s="230"/>
      <c r="P1494" s="230"/>
      <c r="Q1494" s="230"/>
      <c r="R1494" s="230"/>
      <c r="S1494" s="230"/>
      <c r="T1494" s="229"/>
      <c r="AT1494" s="228" t="s">
        <v>117</v>
      </c>
      <c r="AU1494" s="228" t="s">
        <v>42</v>
      </c>
      <c r="AV1494" s="227" t="s">
        <v>42</v>
      </c>
      <c r="AW1494" s="227" t="s">
        <v>19</v>
      </c>
      <c r="AX1494" s="227" t="s">
        <v>37</v>
      </c>
      <c r="AY1494" s="228" t="s">
        <v>108</v>
      </c>
    </row>
    <row r="1495" spans="2:65" s="227" customFormat="1" x14ac:dyDescent="0.3">
      <c r="B1495" s="232"/>
      <c r="D1495" s="236" t="s">
        <v>117</v>
      </c>
      <c r="E1495" s="228" t="s">
        <v>1</v>
      </c>
      <c r="F1495" s="235" t="s">
        <v>1763</v>
      </c>
      <c r="H1495" s="234">
        <v>3.8479999999999999</v>
      </c>
      <c r="I1495" s="233"/>
      <c r="L1495" s="232"/>
      <c r="M1495" s="231"/>
      <c r="N1495" s="230"/>
      <c r="O1495" s="230"/>
      <c r="P1495" s="230"/>
      <c r="Q1495" s="230"/>
      <c r="R1495" s="230"/>
      <c r="S1495" s="230"/>
      <c r="T1495" s="229"/>
      <c r="AT1495" s="228" t="s">
        <v>117</v>
      </c>
      <c r="AU1495" s="228" t="s">
        <v>42</v>
      </c>
      <c r="AV1495" s="227" t="s">
        <v>42</v>
      </c>
      <c r="AW1495" s="227" t="s">
        <v>19</v>
      </c>
      <c r="AX1495" s="227" t="s">
        <v>37</v>
      </c>
      <c r="AY1495" s="228" t="s">
        <v>108</v>
      </c>
    </row>
    <row r="1496" spans="2:65" s="227" customFormat="1" x14ac:dyDescent="0.3">
      <c r="B1496" s="232"/>
      <c r="D1496" s="236" t="s">
        <v>117</v>
      </c>
      <c r="E1496" s="228" t="s">
        <v>1</v>
      </c>
      <c r="F1496" s="235" t="s">
        <v>1764</v>
      </c>
      <c r="H1496" s="234">
        <v>7.65</v>
      </c>
      <c r="I1496" s="233"/>
      <c r="L1496" s="232"/>
      <c r="M1496" s="231"/>
      <c r="N1496" s="230"/>
      <c r="O1496" s="230"/>
      <c r="P1496" s="230"/>
      <c r="Q1496" s="230"/>
      <c r="R1496" s="230"/>
      <c r="S1496" s="230"/>
      <c r="T1496" s="229"/>
      <c r="AT1496" s="228" t="s">
        <v>117</v>
      </c>
      <c r="AU1496" s="228" t="s">
        <v>42</v>
      </c>
      <c r="AV1496" s="227" t="s">
        <v>42</v>
      </c>
      <c r="AW1496" s="227" t="s">
        <v>19</v>
      </c>
      <c r="AX1496" s="227" t="s">
        <v>37</v>
      </c>
      <c r="AY1496" s="228" t="s">
        <v>108</v>
      </c>
    </row>
    <row r="1497" spans="2:65" s="227" customFormat="1" x14ac:dyDescent="0.3">
      <c r="B1497" s="232"/>
      <c r="D1497" s="236" t="s">
        <v>117</v>
      </c>
      <c r="E1497" s="228" t="s">
        <v>1</v>
      </c>
      <c r="F1497" s="235" t="s">
        <v>1765</v>
      </c>
      <c r="H1497" s="234">
        <v>1.5049999999999999</v>
      </c>
      <c r="I1497" s="233"/>
      <c r="L1497" s="232"/>
      <c r="M1497" s="231"/>
      <c r="N1497" s="230"/>
      <c r="O1497" s="230"/>
      <c r="P1497" s="230"/>
      <c r="Q1497" s="230"/>
      <c r="R1497" s="230"/>
      <c r="S1497" s="230"/>
      <c r="T1497" s="229"/>
      <c r="AT1497" s="228" t="s">
        <v>117</v>
      </c>
      <c r="AU1497" s="228" t="s">
        <v>42</v>
      </c>
      <c r="AV1497" s="227" t="s">
        <v>42</v>
      </c>
      <c r="AW1497" s="227" t="s">
        <v>19</v>
      </c>
      <c r="AX1497" s="227" t="s">
        <v>37</v>
      </c>
      <c r="AY1497" s="228" t="s">
        <v>108</v>
      </c>
    </row>
    <row r="1498" spans="2:65" s="227" customFormat="1" x14ac:dyDescent="0.3">
      <c r="B1498" s="232"/>
      <c r="D1498" s="236" t="s">
        <v>117</v>
      </c>
      <c r="E1498" s="228" t="s">
        <v>1</v>
      </c>
      <c r="F1498" s="235" t="s">
        <v>1766</v>
      </c>
      <c r="H1498" s="234">
        <v>3.1150000000000002</v>
      </c>
      <c r="I1498" s="233"/>
      <c r="L1498" s="232"/>
      <c r="M1498" s="231"/>
      <c r="N1498" s="230"/>
      <c r="O1498" s="230"/>
      <c r="P1498" s="230"/>
      <c r="Q1498" s="230"/>
      <c r="R1498" s="230"/>
      <c r="S1498" s="230"/>
      <c r="T1498" s="229"/>
      <c r="AT1498" s="228" t="s">
        <v>117</v>
      </c>
      <c r="AU1498" s="228" t="s">
        <v>42</v>
      </c>
      <c r="AV1498" s="227" t="s">
        <v>42</v>
      </c>
      <c r="AW1498" s="227" t="s">
        <v>19</v>
      </c>
      <c r="AX1498" s="227" t="s">
        <v>37</v>
      </c>
      <c r="AY1498" s="228" t="s">
        <v>108</v>
      </c>
    </row>
    <row r="1499" spans="2:65" s="227" customFormat="1" x14ac:dyDescent="0.3">
      <c r="B1499" s="232"/>
      <c r="D1499" s="236" t="s">
        <v>117</v>
      </c>
      <c r="E1499" s="228" t="s">
        <v>1</v>
      </c>
      <c r="F1499" s="235" t="s">
        <v>1767</v>
      </c>
      <c r="H1499" s="234">
        <v>1.907</v>
      </c>
      <c r="I1499" s="233"/>
      <c r="L1499" s="232"/>
      <c r="M1499" s="231"/>
      <c r="N1499" s="230"/>
      <c r="O1499" s="230"/>
      <c r="P1499" s="230"/>
      <c r="Q1499" s="230"/>
      <c r="R1499" s="230"/>
      <c r="S1499" s="230"/>
      <c r="T1499" s="229"/>
      <c r="AT1499" s="228" t="s">
        <v>117</v>
      </c>
      <c r="AU1499" s="228" t="s">
        <v>42</v>
      </c>
      <c r="AV1499" s="227" t="s">
        <v>42</v>
      </c>
      <c r="AW1499" s="227" t="s">
        <v>19</v>
      </c>
      <c r="AX1499" s="227" t="s">
        <v>37</v>
      </c>
      <c r="AY1499" s="228" t="s">
        <v>108</v>
      </c>
    </row>
    <row r="1500" spans="2:65" s="227" customFormat="1" x14ac:dyDescent="0.3">
      <c r="B1500" s="232"/>
      <c r="D1500" s="236" t="s">
        <v>117</v>
      </c>
      <c r="E1500" s="228" t="s">
        <v>1</v>
      </c>
      <c r="F1500" s="235" t="s">
        <v>1768</v>
      </c>
      <c r="H1500" s="234">
        <v>3.0209999999999999</v>
      </c>
      <c r="I1500" s="233"/>
      <c r="L1500" s="232"/>
      <c r="M1500" s="231"/>
      <c r="N1500" s="230"/>
      <c r="O1500" s="230"/>
      <c r="P1500" s="230"/>
      <c r="Q1500" s="230"/>
      <c r="R1500" s="230"/>
      <c r="S1500" s="230"/>
      <c r="T1500" s="229"/>
      <c r="AT1500" s="228" t="s">
        <v>117</v>
      </c>
      <c r="AU1500" s="228" t="s">
        <v>42</v>
      </c>
      <c r="AV1500" s="227" t="s">
        <v>42</v>
      </c>
      <c r="AW1500" s="227" t="s">
        <v>19</v>
      </c>
      <c r="AX1500" s="227" t="s">
        <v>37</v>
      </c>
      <c r="AY1500" s="228" t="s">
        <v>108</v>
      </c>
    </row>
    <row r="1501" spans="2:65" s="227" customFormat="1" x14ac:dyDescent="0.3">
      <c r="B1501" s="232"/>
      <c r="D1501" s="236" t="s">
        <v>117</v>
      </c>
      <c r="E1501" s="228" t="s">
        <v>1</v>
      </c>
      <c r="F1501" s="235" t="s">
        <v>1769</v>
      </c>
      <c r="H1501" s="234">
        <v>1.728</v>
      </c>
      <c r="I1501" s="233"/>
      <c r="L1501" s="232"/>
      <c r="M1501" s="231"/>
      <c r="N1501" s="230"/>
      <c r="O1501" s="230"/>
      <c r="P1501" s="230"/>
      <c r="Q1501" s="230"/>
      <c r="R1501" s="230"/>
      <c r="S1501" s="230"/>
      <c r="T1501" s="229"/>
      <c r="AT1501" s="228" t="s">
        <v>117</v>
      </c>
      <c r="AU1501" s="228" t="s">
        <v>42</v>
      </c>
      <c r="AV1501" s="227" t="s">
        <v>42</v>
      </c>
      <c r="AW1501" s="227" t="s">
        <v>19</v>
      </c>
      <c r="AX1501" s="227" t="s">
        <v>37</v>
      </c>
      <c r="AY1501" s="228" t="s">
        <v>108</v>
      </c>
    </row>
    <row r="1502" spans="2:65" s="227" customFormat="1" x14ac:dyDescent="0.3">
      <c r="B1502" s="232"/>
      <c r="D1502" s="236" t="s">
        <v>117</v>
      </c>
      <c r="E1502" s="228" t="s">
        <v>1</v>
      </c>
      <c r="F1502" s="235" t="s">
        <v>1770</v>
      </c>
      <c r="H1502" s="234">
        <v>1.94</v>
      </c>
      <c r="I1502" s="233"/>
      <c r="L1502" s="232"/>
      <c r="M1502" s="231"/>
      <c r="N1502" s="230"/>
      <c r="O1502" s="230"/>
      <c r="P1502" s="230"/>
      <c r="Q1502" s="230"/>
      <c r="R1502" s="230"/>
      <c r="S1502" s="230"/>
      <c r="T1502" s="229"/>
      <c r="AT1502" s="228" t="s">
        <v>117</v>
      </c>
      <c r="AU1502" s="228" t="s">
        <v>42</v>
      </c>
      <c r="AV1502" s="227" t="s">
        <v>42</v>
      </c>
      <c r="AW1502" s="227" t="s">
        <v>19</v>
      </c>
      <c r="AX1502" s="227" t="s">
        <v>37</v>
      </c>
      <c r="AY1502" s="228" t="s">
        <v>108</v>
      </c>
    </row>
    <row r="1503" spans="2:65" s="227" customFormat="1" x14ac:dyDescent="0.3">
      <c r="B1503" s="232"/>
      <c r="D1503" s="236" t="s">
        <v>117</v>
      </c>
      <c r="E1503" s="228" t="s">
        <v>1</v>
      </c>
      <c r="F1503" s="235" t="s">
        <v>1771</v>
      </c>
      <c r="H1503" s="234">
        <v>1.9970000000000001</v>
      </c>
      <c r="I1503" s="233"/>
      <c r="L1503" s="232"/>
      <c r="M1503" s="231"/>
      <c r="N1503" s="230"/>
      <c r="O1503" s="230"/>
      <c r="P1503" s="230"/>
      <c r="Q1503" s="230"/>
      <c r="R1503" s="230"/>
      <c r="S1503" s="230"/>
      <c r="T1503" s="229"/>
      <c r="AT1503" s="228" t="s">
        <v>117</v>
      </c>
      <c r="AU1503" s="228" t="s">
        <v>42</v>
      </c>
      <c r="AV1503" s="227" t="s">
        <v>42</v>
      </c>
      <c r="AW1503" s="227" t="s">
        <v>19</v>
      </c>
      <c r="AX1503" s="227" t="s">
        <v>37</v>
      </c>
      <c r="AY1503" s="228" t="s">
        <v>108</v>
      </c>
    </row>
    <row r="1504" spans="2:65" s="227" customFormat="1" x14ac:dyDescent="0.3">
      <c r="B1504" s="232"/>
      <c r="D1504" s="236" t="s">
        <v>117</v>
      </c>
      <c r="E1504" s="228" t="s">
        <v>1</v>
      </c>
      <c r="F1504" s="235" t="s">
        <v>1772</v>
      </c>
      <c r="H1504" s="234">
        <v>1.9390000000000001</v>
      </c>
      <c r="I1504" s="233"/>
      <c r="L1504" s="232"/>
      <c r="M1504" s="231"/>
      <c r="N1504" s="230"/>
      <c r="O1504" s="230"/>
      <c r="P1504" s="230"/>
      <c r="Q1504" s="230"/>
      <c r="R1504" s="230"/>
      <c r="S1504" s="230"/>
      <c r="T1504" s="229"/>
      <c r="AT1504" s="228" t="s">
        <v>117</v>
      </c>
      <c r="AU1504" s="228" t="s">
        <v>42</v>
      </c>
      <c r="AV1504" s="227" t="s">
        <v>42</v>
      </c>
      <c r="AW1504" s="227" t="s">
        <v>19</v>
      </c>
      <c r="AX1504" s="227" t="s">
        <v>37</v>
      </c>
      <c r="AY1504" s="228" t="s">
        <v>108</v>
      </c>
    </row>
    <row r="1505" spans="2:65" s="227" customFormat="1" x14ac:dyDescent="0.3">
      <c r="B1505" s="232"/>
      <c r="D1505" s="236" t="s">
        <v>117</v>
      </c>
      <c r="E1505" s="228" t="s">
        <v>1</v>
      </c>
      <c r="F1505" s="235" t="s">
        <v>1773</v>
      </c>
      <c r="H1505" s="234">
        <v>1.9139999999999999</v>
      </c>
      <c r="I1505" s="233"/>
      <c r="L1505" s="232"/>
      <c r="M1505" s="231"/>
      <c r="N1505" s="230"/>
      <c r="O1505" s="230"/>
      <c r="P1505" s="230"/>
      <c r="Q1505" s="230"/>
      <c r="R1505" s="230"/>
      <c r="S1505" s="230"/>
      <c r="T1505" s="229"/>
      <c r="AT1505" s="228" t="s">
        <v>117</v>
      </c>
      <c r="AU1505" s="228" t="s">
        <v>42</v>
      </c>
      <c r="AV1505" s="227" t="s">
        <v>42</v>
      </c>
      <c r="AW1505" s="227" t="s">
        <v>19</v>
      </c>
      <c r="AX1505" s="227" t="s">
        <v>37</v>
      </c>
      <c r="AY1505" s="228" t="s">
        <v>108</v>
      </c>
    </row>
    <row r="1506" spans="2:65" s="227" customFormat="1" x14ac:dyDescent="0.3">
      <c r="B1506" s="232"/>
      <c r="D1506" s="236" t="s">
        <v>117</v>
      </c>
      <c r="E1506" s="228" t="s">
        <v>1</v>
      </c>
      <c r="F1506" s="235" t="s">
        <v>1785</v>
      </c>
      <c r="H1506" s="234">
        <v>1.6719999999999999</v>
      </c>
      <c r="I1506" s="233"/>
      <c r="L1506" s="232"/>
      <c r="M1506" s="231"/>
      <c r="N1506" s="230"/>
      <c r="O1506" s="230"/>
      <c r="P1506" s="230"/>
      <c r="Q1506" s="230"/>
      <c r="R1506" s="230"/>
      <c r="S1506" s="230"/>
      <c r="T1506" s="229"/>
      <c r="AT1506" s="228" t="s">
        <v>117</v>
      </c>
      <c r="AU1506" s="228" t="s">
        <v>42</v>
      </c>
      <c r="AV1506" s="227" t="s">
        <v>42</v>
      </c>
      <c r="AW1506" s="227" t="s">
        <v>19</v>
      </c>
      <c r="AX1506" s="227" t="s">
        <v>37</v>
      </c>
      <c r="AY1506" s="228" t="s">
        <v>108</v>
      </c>
    </row>
    <row r="1507" spans="2:65" s="257" customFormat="1" x14ac:dyDescent="0.3">
      <c r="B1507" s="262"/>
      <c r="D1507" s="236" t="s">
        <v>117</v>
      </c>
      <c r="E1507" s="258" t="s">
        <v>1</v>
      </c>
      <c r="F1507" s="264" t="s">
        <v>388</v>
      </c>
      <c r="H1507" s="258" t="s">
        <v>1</v>
      </c>
      <c r="I1507" s="263"/>
      <c r="L1507" s="262"/>
      <c r="M1507" s="261"/>
      <c r="N1507" s="260"/>
      <c r="O1507" s="260"/>
      <c r="P1507" s="260"/>
      <c r="Q1507" s="260"/>
      <c r="R1507" s="260"/>
      <c r="S1507" s="260"/>
      <c r="T1507" s="259"/>
      <c r="AT1507" s="258" t="s">
        <v>117</v>
      </c>
      <c r="AU1507" s="258" t="s">
        <v>42</v>
      </c>
      <c r="AV1507" s="257" t="s">
        <v>38</v>
      </c>
      <c r="AW1507" s="257" t="s">
        <v>19</v>
      </c>
      <c r="AX1507" s="257" t="s">
        <v>37</v>
      </c>
      <c r="AY1507" s="258" t="s">
        <v>108</v>
      </c>
    </row>
    <row r="1508" spans="2:65" s="227" customFormat="1" x14ac:dyDescent="0.3">
      <c r="B1508" s="232"/>
      <c r="D1508" s="236" t="s">
        <v>117</v>
      </c>
      <c r="E1508" s="228" t="s">
        <v>1</v>
      </c>
      <c r="F1508" s="235" t="s">
        <v>1775</v>
      </c>
      <c r="H1508" s="234">
        <v>6.1310000000000002</v>
      </c>
      <c r="I1508" s="233"/>
      <c r="L1508" s="232"/>
      <c r="M1508" s="231"/>
      <c r="N1508" s="230"/>
      <c r="O1508" s="230"/>
      <c r="P1508" s="230"/>
      <c r="Q1508" s="230"/>
      <c r="R1508" s="230"/>
      <c r="S1508" s="230"/>
      <c r="T1508" s="229"/>
      <c r="AT1508" s="228" t="s">
        <v>117</v>
      </c>
      <c r="AU1508" s="228" t="s">
        <v>42</v>
      </c>
      <c r="AV1508" s="227" t="s">
        <v>42</v>
      </c>
      <c r="AW1508" s="227" t="s">
        <v>19</v>
      </c>
      <c r="AX1508" s="227" t="s">
        <v>37</v>
      </c>
      <c r="AY1508" s="228" t="s">
        <v>108</v>
      </c>
    </row>
    <row r="1509" spans="2:65" s="227" customFormat="1" x14ac:dyDescent="0.3">
      <c r="B1509" s="232"/>
      <c r="D1509" s="236" t="s">
        <v>117</v>
      </c>
      <c r="E1509" s="228" t="s">
        <v>1</v>
      </c>
      <c r="F1509" s="235" t="s">
        <v>1776</v>
      </c>
      <c r="H1509" s="234">
        <v>15.301</v>
      </c>
      <c r="I1509" s="233"/>
      <c r="L1509" s="232"/>
      <c r="M1509" s="231"/>
      <c r="N1509" s="230"/>
      <c r="O1509" s="230"/>
      <c r="P1509" s="230"/>
      <c r="Q1509" s="230"/>
      <c r="R1509" s="230"/>
      <c r="S1509" s="230"/>
      <c r="T1509" s="229"/>
      <c r="AT1509" s="228" t="s">
        <v>117</v>
      </c>
      <c r="AU1509" s="228" t="s">
        <v>42</v>
      </c>
      <c r="AV1509" s="227" t="s">
        <v>42</v>
      </c>
      <c r="AW1509" s="227" t="s">
        <v>19</v>
      </c>
      <c r="AX1509" s="227" t="s">
        <v>37</v>
      </c>
      <c r="AY1509" s="228" t="s">
        <v>108</v>
      </c>
    </row>
    <row r="1510" spans="2:65" s="227" customFormat="1" x14ac:dyDescent="0.3">
      <c r="B1510" s="232"/>
      <c r="D1510" s="236" t="s">
        <v>117</v>
      </c>
      <c r="E1510" s="228" t="s">
        <v>1</v>
      </c>
      <c r="F1510" s="235" t="s">
        <v>1786</v>
      </c>
      <c r="H1510" s="234">
        <v>2.2879999999999998</v>
      </c>
      <c r="I1510" s="233"/>
      <c r="L1510" s="232"/>
      <c r="M1510" s="231"/>
      <c r="N1510" s="230"/>
      <c r="O1510" s="230"/>
      <c r="P1510" s="230"/>
      <c r="Q1510" s="230"/>
      <c r="R1510" s="230"/>
      <c r="S1510" s="230"/>
      <c r="T1510" s="229"/>
      <c r="AT1510" s="228" t="s">
        <v>117</v>
      </c>
      <c r="AU1510" s="228" t="s">
        <v>42</v>
      </c>
      <c r="AV1510" s="227" t="s">
        <v>42</v>
      </c>
      <c r="AW1510" s="227" t="s">
        <v>19</v>
      </c>
      <c r="AX1510" s="227" t="s">
        <v>37</v>
      </c>
      <c r="AY1510" s="228" t="s">
        <v>108</v>
      </c>
    </row>
    <row r="1511" spans="2:65" s="227" customFormat="1" x14ac:dyDescent="0.3">
      <c r="B1511" s="232"/>
      <c r="D1511" s="236" t="s">
        <v>117</v>
      </c>
      <c r="E1511" s="228" t="s">
        <v>1</v>
      </c>
      <c r="F1511" s="235" t="s">
        <v>1777</v>
      </c>
      <c r="H1511" s="234">
        <v>1.9650000000000001</v>
      </c>
      <c r="I1511" s="233"/>
      <c r="L1511" s="232"/>
      <c r="M1511" s="231"/>
      <c r="N1511" s="230"/>
      <c r="O1511" s="230"/>
      <c r="P1511" s="230"/>
      <c r="Q1511" s="230"/>
      <c r="R1511" s="230"/>
      <c r="S1511" s="230"/>
      <c r="T1511" s="229"/>
      <c r="AT1511" s="228" t="s">
        <v>117</v>
      </c>
      <c r="AU1511" s="228" t="s">
        <v>42</v>
      </c>
      <c r="AV1511" s="227" t="s">
        <v>42</v>
      </c>
      <c r="AW1511" s="227" t="s">
        <v>19</v>
      </c>
      <c r="AX1511" s="227" t="s">
        <v>37</v>
      </c>
      <c r="AY1511" s="228" t="s">
        <v>108</v>
      </c>
    </row>
    <row r="1512" spans="2:65" s="227" customFormat="1" x14ac:dyDescent="0.3">
      <c r="B1512" s="232"/>
      <c r="D1512" s="236" t="s">
        <v>117</v>
      </c>
      <c r="E1512" s="228" t="s">
        <v>1</v>
      </c>
      <c r="F1512" s="235" t="s">
        <v>1785</v>
      </c>
      <c r="H1512" s="234">
        <v>1.6719999999999999</v>
      </c>
      <c r="I1512" s="233"/>
      <c r="L1512" s="232"/>
      <c r="M1512" s="231"/>
      <c r="N1512" s="230"/>
      <c r="O1512" s="230"/>
      <c r="P1512" s="230"/>
      <c r="Q1512" s="230"/>
      <c r="R1512" s="230"/>
      <c r="S1512" s="230"/>
      <c r="T1512" s="229"/>
      <c r="AT1512" s="228" t="s">
        <v>117</v>
      </c>
      <c r="AU1512" s="228" t="s">
        <v>42</v>
      </c>
      <c r="AV1512" s="227" t="s">
        <v>42</v>
      </c>
      <c r="AW1512" s="227" t="s">
        <v>19</v>
      </c>
      <c r="AX1512" s="227" t="s">
        <v>37</v>
      </c>
      <c r="AY1512" s="228" t="s">
        <v>108</v>
      </c>
    </row>
    <row r="1513" spans="2:65" s="227" customFormat="1" x14ac:dyDescent="0.3">
      <c r="B1513" s="232"/>
      <c r="D1513" s="236" t="s">
        <v>117</v>
      </c>
      <c r="E1513" s="228" t="s">
        <v>1</v>
      </c>
      <c r="F1513" s="235" t="s">
        <v>1778</v>
      </c>
      <c r="H1513" s="234">
        <v>2.83</v>
      </c>
      <c r="I1513" s="233"/>
      <c r="L1513" s="232"/>
      <c r="M1513" s="231"/>
      <c r="N1513" s="230"/>
      <c r="O1513" s="230"/>
      <c r="P1513" s="230"/>
      <c r="Q1513" s="230"/>
      <c r="R1513" s="230"/>
      <c r="S1513" s="230"/>
      <c r="T1513" s="229"/>
      <c r="AT1513" s="228" t="s">
        <v>117</v>
      </c>
      <c r="AU1513" s="228" t="s">
        <v>42</v>
      </c>
      <c r="AV1513" s="227" t="s">
        <v>42</v>
      </c>
      <c r="AW1513" s="227" t="s">
        <v>19</v>
      </c>
      <c r="AX1513" s="227" t="s">
        <v>37</v>
      </c>
      <c r="AY1513" s="228" t="s">
        <v>108</v>
      </c>
    </row>
    <row r="1514" spans="2:65" s="227" customFormat="1" x14ac:dyDescent="0.3">
      <c r="B1514" s="232"/>
      <c r="D1514" s="236" t="s">
        <v>117</v>
      </c>
      <c r="E1514" s="228" t="s">
        <v>1</v>
      </c>
      <c r="F1514" s="235" t="s">
        <v>1779</v>
      </c>
      <c r="H1514" s="234">
        <v>1.9670000000000001</v>
      </c>
      <c r="I1514" s="233"/>
      <c r="L1514" s="232"/>
      <c r="M1514" s="231"/>
      <c r="N1514" s="230"/>
      <c r="O1514" s="230"/>
      <c r="P1514" s="230"/>
      <c r="Q1514" s="230"/>
      <c r="R1514" s="230"/>
      <c r="S1514" s="230"/>
      <c r="T1514" s="229"/>
      <c r="AT1514" s="228" t="s">
        <v>117</v>
      </c>
      <c r="AU1514" s="228" t="s">
        <v>42</v>
      </c>
      <c r="AV1514" s="227" t="s">
        <v>42</v>
      </c>
      <c r="AW1514" s="227" t="s">
        <v>19</v>
      </c>
      <c r="AX1514" s="227" t="s">
        <v>37</v>
      </c>
      <c r="AY1514" s="228" t="s">
        <v>108</v>
      </c>
    </row>
    <row r="1515" spans="2:65" s="227" customFormat="1" x14ac:dyDescent="0.3">
      <c r="B1515" s="232"/>
      <c r="D1515" s="240" t="s">
        <v>117</v>
      </c>
      <c r="E1515" s="239" t="s">
        <v>1</v>
      </c>
      <c r="F1515" s="238" t="s">
        <v>1787</v>
      </c>
      <c r="H1515" s="237">
        <v>2.3530000000000002</v>
      </c>
      <c r="I1515" s="233"/>
      <c r="L1515" s="232"/>
      <c r="M1515" s="231"/>
      <c r="N1515" s="230"/>
      <c r="O1515" s="230"/>
      <c r="P1515" s="230"/>
      <c r="Q1515" s="230"/>
      <c r="R1515" s="230"/>
      <c r="S1515" s="230"/>
      <c r="T1515" s="229"/>
      <c r="AT1515" s="228" t="s">
        <v>117</v>
      </c>
      <c r="AU1515" s="228" t="s">
        <v>42</v>
      </c>
      <c r="AV1515" s="227" t="s">
        <v>42</v>
      </c>
      <c r="AW1515" s="227" t="s">
        <v>19</v>
      </c>
      <c r="AX1515" s="227" t="s">
        <v>37</v>
      </c>
      <c r="AY1515" s="228" t="s">
        <v>108</v>
      </c>
    </row>
    <row r="1516" spans="2:65" s="188" customFormat="1" ht="31.5" customHeight="1" x14ac:dyDescent="0.3">
      <c r="B1516" s="207"/>
      <c r="C1516" s="206" t="s">
        <v>1940</v>
      </c>
      <c r="D1516" s="206" t="s">
        <v>110</v>
      </c>
      <c r="E1516" s="205" t="s">
        <v>1879</v>
      </c>
      <c r="F1516" s="200" t="s">
        <v>1880</v>
      </c>
      <c r="G1516" s="204" t="s">
        <v>113</v>
      </c>
      <c r="H1516" s="203">
        <v>60.670999999999999</v>
      </c>
      <c r="I1516" s="202"/>
      <c r="J1516" s="201">
        <f>ROUND(I1516*H1516,2)</f>
        <v>0</v>
      </c>
      <c r="K1516" s="200" t="s">
        <v>114</v>
      </c>
      <c r="L1516" s="189"/>
      <c r="M1516" s="199" t="s">
        <v>1</v>
      </c>
      <c r="N1516" s="224" t="s">
        <v>26</v>
      </c>
      <c r="O1516" s="223"/>
      <c r="P1516" s="222">
        <f>O1516*H1516</f>
        <v>0</v>
      </c>
      <c r="Q1516" s="222">
        <v>0</v>
      </c>
      <c r="R1516" s="222">
        <f>Q1516*H1516</f>
        <v>0</v>
      </c>
      <c r="S1516" s="222">
        <v>0</v>
      </c>
      <c r="T1516" s="221">
        <f>S1516*H1516</f>
        <v>0</v>
      </c>
      <c r="AR1516" s="193" t="s">
        <v>199</v>
      </c>
      <c r="AT1516" s="193" t="s">
        <v>110</v>
      </c>
      <c r="AU1516" s="193" t="s">
        <v>42</v>
      </c>
      <c r="AY1516" s="193" t="s">
        <v>108</v>
      </c>
      <c r="BE1516" s="194">
        <f>IF(N1516="základní",J1516,0)</f>
        <v>0</v>
      </c>
      <c r="BF1516" s="194">
        <f>IF(N1516="snížená",J1516,0)</f>
        <v>0</v>
      </c>
      <c r="BG1516" s="194">
        <f>IF(N1516="zákl. přenesená",J1516,0)</f>
        <v>0</v>
      </c>
      <c r="BH1516" s="194">
        <f>IF(N1516="sníž. přenesená",J1516,0)</f>
        <v>0</v>
      </c>
      <c r="BI1516" s="194">
        <f>IF(N1516="nulová",J1516,0)</f>
        <v>0</v>
      </c>
      <c r="BJ1516" s="193" t="s">
        <v>38</v>
      </c>
      <c r="BK1516" s="194">
        <f>ROUND(I1516*H1516,2)</f>
        <v>0</v>
      </c>
      <c r="BL1516" s="193" t="s">
        <v>199</v>
      </c>
      <c r="BM1516" s="193" t="s">
        <v>1881</v>
      </c>
    </row>
    <row r="1517" spans="2:65" s="257" customFormat="1" x14ac:dyDescent="0.3">
      <c r="B1517" s="262"/>
      <c r="D1517" s="236" t="s">
        <v>117</v>
      </c>
      <c r="E1517" s="258" t="s">
        <v>1</v>
      </c>
      <c r="F1517" s="264" t="s">
        <v>372</v>
      </c>
      <c r="H1517" s="258" t="s">
        <v>1</v>
      </c>
      <c r="I1517" s="263"/>
      <c r="L1517" s="262"/>
      <c r="M1517" s="261"/>
      <c r="N1517" s="260"/>
      <c r="O1517" s="260"/>
      <c r="P1517" s="260"/>
      <c r="Q1517" s="260"/>
      <c r="R1517" s="260"/>
      <c r="S1517" s="260"/>
      <c r="T1517" s="259"/>
      <c r="AT1517" s="258" t="s">
        <v>117</v>
      </c>
      <c r="AU1517" s="258" t="s">
        <v>42</v>
      </c>
      <c r="AV1517" s="257" t="s">
        <v>38</v>
      </c>
      <c r="AW1517" s="257" t="s">
        <v>19</v>
      </c>
      <c r="AX1517" s="257" t="s">
        <v>37</v>
      </c>
      <c r="AY1517" s="258" t="s">
        <v>108</v>
      </c>
    </row>
    <row r="1518" spans="2:65" s="227" customFormat="1" x14ac:dyDescent="0.3">
      <c r="B1518" s="232"/>
      <c r="D1518" s="236" t="s">
        <v>117</v>
      </c>
      <c r="E1518" s="228" t="s">
        <v>1</v>
      </c>
      <c r="F1518" s="235" t="s">
        <v>1774</v>
      </c>
      <c r="H1518" s="234">
        <v>24.673999999999999</v>
      </c>
      <c r="I1518" s="233"/>
      <c r="L1518" s="232"/>
      <c r="M1518" s="231"/>
      <c r="N1518" s="230"/>
      <c r="O1518" s="230"/>
      <c r="P1518" s="230"/>
      <c r="Q1518" s="230"/>
      <c r="R1518" s="230"/>
      <c r="S1518" s="230"/>
      <c r="T1518" s="229"/>
      <c r="AT1518" s="228" t="s">
        <v>117</v>
      </c>
      <c r="AU1518" s="228" t="s">
        <v>42</v>
      </c>
      <c r="AV1518" s="227" t="s">
        <v>42</v>
      </c>
      <c r="AW1518" s="227" t="s">
        <v>19</v>
      </c>
      <c r="AX1518" s="227" t="s">
        <v>37</v>
      </c>
      <c r="AY1518" s="228" t="s">
        <v>108</v>
      </c>
    </row>
    <row r="1519" spans="2:65" s="257" customFormat="1" x14ac:dyDescent="0.3">
      <c r="B1519" s="262"/>
      <c r="D1519" s="236" t="s">
        <v>117</v>
      </c>
      <c r="E1519" s="258" t="s">
        <v>1</v>
      </c>
      <c r="F1519" s="264" t="s">
        <v>388</v>
      </c>
      <c r="H1519" s="258" t="s">
        <v>1</v>
      </c>
      <c r="I1519" s="263"/>
      <c r="L1519" s="262"/>
      <c r="M1519" s="261"/>
      <c r="N1519" s="260"/>
      <c r="O1519" s="260"/>
      <c r="P1519" s="260"/>
      <c r="Q1519" s="260"/>
      <c r="R1519" s="260"/>
      <c r="S1519" s="260"/>
      <c r="T1519" s="259"/>
      <c r="AT1519" s="258" t="s">
        <v>117</v>
      </c>
      <c r="AU1519" s="258" t="s">
        <v>42</v>
      </c>
      <c r="AV1519" s="257" t="s">
        <v>38</v>
      </c>
      <c r="AW1519" s="257" t="s">
        <v>19</v>
      </c>
      <c r="AX1519" s="257" t="s">
        <v>37</v>
      </c>
      <c r="AY1519" s="258" t="s">
        <v>108</v>
      </c>
    </row>
    <row r="1520" spans="2:65" s="227" customFormat="1" x14ac:dyDescent="0.3">
      <c r="B1520" s="232"/>
      <c r="D1520" s="236" t="s">
        <v>117</v>
      </c>
      <c r="E1520" s="228" t="s">
        <v>1</v>
      </c>
      <c r="F1520" s="235" t="s">
        <v>1780</v>
      </c>
      <c r="H1520" s="234">
        <v>23.846</v>
      </c>
      <c r="I1520" s="233"/>
      <c r="L1520" s="232"/>
      <c r="M1520" s="231"/>
      <c r="N1520" s="230"/>
      <c r="O1520" s="230"/>
      <c r="P1520" s="230"/>
      <c r="Q1520" s="230"/>
      <c r="R1520" s="230"/>
      <c r="S1520" s="230"/>
      <c r="T1520" s="229"/>
      <c r="AT1520" s="228" t="s">
        <v>117</v>
      </c>
      <c r="AU1520" s="228" t="s">
        <v>42</v>
      </c>
      <c r="AV1520" s="227" t="s">
        <v>42</v>
      </c>
      <c r="AW1520" s="227" t="s">
        <v>19</v>
      </c>
      <c r="AX1520" s="227" t="s">
        <v>37</v>
      </c>
      <c r="AY1520" s="228" t="s">
        <v>108</v>
      </c>
    </row>
    <row r="1521" spans="2:65" s="227" customFormat="1" x14ac:dyDescent="0.3">
      <c r="B1521" s="232"/>
      <c r="D1521" s="236" t="s">
        <v>117</v>
      </c>
      <c r="E1521" s="228" t="s">
        <v>1</v>
      </c>
      <c r="F1521" s="235" t="s">
        <v>1788</v>
      </c>
      <c r="H1521" s="234">
        <v>6.125</v>
      </c>
      <c r="I1521" s="233"/>
      <c r="L1521" s="232"/>
      <c r="M1521" s="231"/>
      <c r="N1521" s="230"/>
      <c r="O1521" s="230"/>
      <c r="P1521" s="230"/>
      <c r="Q1521" s="230"/>
      <c r="R1521" s="230"/>
      <c r="S1521" s="230"/>
      <c r="T1521" s="229"/>
      <c r="AT1521" s="228" t="s">
        <v>117</v>
      </c>
      <c r="AU1521" s="228" t="s">
        <v>42</v>
      </c>
      <c r="AV1521" s="227" t="s">
        <v>42</v>
      </c>
      <c r="AW1521" s="227" t="s">
        <v>19</v>
      </c>
      <c r="AX1521" s="227" t="s">
        <v>37</v>
      </c>
      <c r="AY1521" s="228" t="s">
        <v>108</v>
      </c>
    </row>
    <row r="1522" spans="2:65" s="227" customFormat="1" x14ac:dyDescent="0.3">
      <c r="B1522" s="232"/>
      <c r="D1522" s="240" t="s">
        <v>117</v>
      </c>
      <c r="E1522" s="239" t="s">
        <v>1</v>
      </c>
      <c r="F1522" s="238" t="s">
        <v>1789</v>
      </c>
      <c r="H1522" s="237">
        <v>6.0259999999999998</v>
      </c>
      <c r="I1522" s="233"/>
      <c r="L1522" s="232"/>
      <c r="M1522" s="231"/>
      <c r="N1522" s="230"/>
      <c r="O1522" s="230"/>
      <c r="P1522" s="230"/>
      <c r="Q1522" s="230"/>
      <c r="R1522" s="230"/>
      <c r="S1522" s="230"/>
      <c r="T1522" s="229"/>
      <c r="AT1522" s="228" t="s">
        <v>117</v>
      </c>
      <c r="AU1522" s="228" t="s">
        <v>42</v>
      </c>
      <c r="AV1522" s="227" t="s">
        <v>42</v>
      </c>
      <c r="AW1522" s="227" t="s">
        <v>19</v>
      </c>
      <c r="AX1522" s="227" t="s">
        <v>37</v>
      </c>
      <c r="AY1522" s="228" t="s">
        <v>108</v>
      </c>
    </row>
    <row r="1523" spans="2:65" s="188" customFormat="1" ht="22.5" customHeight="1" x14ac:dyDescent="0.3">
      <c r="B1523" s="207"/>
      <c r="C1523" s="206" t="s">
        <v>1944</v>
      </c>
      <c r="D1523" s="206" t="s">
        <v>110</v>
      </c>
      <c r="E1523" s="205" t="s">
        <v>1883</v>
      </c>
      <c r="F1523" s="200" t="s">
        <v>1884</v>
      </c>
      <c r="G1523" s="204" t="s">
        <v>254</v>
      </c>
      <c r="H1523" s="203">
        <v>130</v>
      </c>
      <c r="I1523" s="202"/>
      <c r="J1523" s="201">
        <f>ROUND(I1523*H1523,2)</f>
        <v>0</v>
      </c>
      <c r="K1523" s="200" t="s">
        <v>114</v>
      </c>
      <c r="L1523" s="189"/>
      <c r="M1523" s="199" t="s">
        <v>1</v>
      </c>
      <c r="N1523" s="224" t="s">
        <v>26</v>
      </c>
      <c r="O1523" s="223"/>
      <c r="P1523" s="222">
        <f>O1523*H1523</f>
        <v>0</v>
      </c>
      <c r="Q1523" s="222">
        <v>0</v>
      </c>
      <c r="R1523" s="222">
        <f>Q1523*H1523</f>
        <v>0</v>
      </c>
      <c r="S1523" s="222">
        <v>0</v>
      </c>
      <c r="T1523" s="221">
        <f>S1523*H1523</f>
        <v>0</v>
      </c>
      <c r="AR1523" s="193" t="s">
        <v>199</v>
      </c>
      <c r="AT1523" s="193" t="s">
        <v>110</v>
      </c>
      <c r="AU1523" s="193" t="s">
        <v>42</v>
      </c>
      <c r="AY1523" s="193" t="s">
        <v>108</v>
      </c>
      <c r="BE1523" s="194">
        <f>IF(N1523="základní",J1523,0)</f>
        <v>0</v>
      </c>
      <c r="BF1523" s="194">
        <f>IF(N1523="snížená",J1523,0)</f>
        <v>0</v>
      </c>
      <c r="BG1523" s="194">
        <f>IF(N1523="zákl. přenesená",J1523,0)</f>
        <v>0</v>
      </c>
      <c r="BH1523" s="194">
        <f>IF(N1523="sníž. přenesená",J1523,0)</f>
        <v>0</v>
      </c>
      <c r="BI1523" s="194">
        <f>IF(N1523="nulová",J1523,0)</f>
        <v>0</v>
      </c>
      <c r="BJ1523" s="193" t="s">
        <v>38</v>
      </c>
      <c r="BK1523" s="194">
        <f>ROUND(I1523*H1523,2)</f>
        <v>0</v>
      </c>
      <c r="BL1523" s="193" t="s">
        <v>199</v>
      </c>
      <c r="BM1523" s="193" t="s">
        <v>1885</v>
      </c>
    </row>
    <row r="1524" spans="2:65" s="227" customFormat="1" x14ac:dyDescent="0.3">
      <c r="B1524" s="232"/>
      <c r="D1524" s="236" t="s">
        <v>117</v>
      </c>
      <c r="E1524" s="228" t="s">
        <v>1</v>
      </c>
      <c r="F1524" s="235" t="s">
        <v>1886</v>
      </c>
      <c r="H1524" s="234">
        <v>61</v>
      </c>
      <c r="I1524" s="233"/>
      <c r="L1524" s="232"/>
      <c r="M1524" s="231"/>
      <c r="N1524" s="230"/>
      <c r="O1524" s="230"/>
      <c r="P1524" s="230"/>
      <c r="Q1524" s="230"/>
      <c r="R1524" s="230"/>
      <c r="S1524" s="230"/>
      <c r="T1524" s="229"/>
      <c r="AT1524" s="228" t="s">
        <v>117</v>
      </c>
      <c r="AU1524" s="228" t="s">
        <v>42</v>
      </c>
      <c r="AV1524" s="227" t="s">
        <v>42</v>
      </c>
      <c r="AW1524" s="227" t="s">
        <v>19</v>
      </c>
      <c r="AX1524" s="227" t="s">
        <v>37</v>
      </c>
      <c r="AY1524" s="228" t="s">
        <v>108</v>
      </c>
    </row>
    <row r="1525" spans="2:65" s="227" customFormat="1" x14ac:dyDescent="0.3">
      <c r="B1525" s="232"/>
      <c r="D1525" s="240" t="s">
        <v>117</v>
      </c>
      <c r="E1525" s="239" t="s">
        <v>1</v>
      </c>
      <c r="F1525" s="238" t="s">
        <v>1887</v>
      </c>
      <c r="H1525" s="237">
        <v>69</v>
      </c>
      <c r="I1525" s="233"/>
      <c r="L1525" s="232"/>
      <c r="M1525" s="231"/>
      <c r="N1525" s="230"/>
      <c r="O1525" s="230"/>
      <c r="P1525" s="230"/>
      <c r="Q1525" s="230"/>
      <c r="R1525" s="230"/>
      <c r="S1525" s="230"/>
      <c r="T1525" s="229"/>
      <c r="AT1525" s="228" t="s">
        <v>117</v>
      </c>
      <c r="AU1525" s="228" t="s">
        <v>42</v>
      </c>
      <c r="AV1525" s="227" t="s">
        <v>42</v>
      </c>
      <c r="AW1525" s="227" t="s">
        <v>19</v>
      </c>
      <c r="AX1525" s="227" t="s">
        <v>37</v>
      </c>
      <c r="AY1525" s="228" t="s">
        <v>108</v>
      </c>
    </row>
    <row r="1526" spans="2:65" s="188" customFormat="1" ht="22.5" customHeight="1" x14ac:dyDescent="0.3">
      <c r="B1526" s="207"/>
      <c r="C1526" s="206" t="s">
        <v>1948</v>
      </c>
      <c r="D1526" s="206" t="s">
        <v>110</v>
      </c>
      <c r="E1526" s="205" t="s">
        <v>1889</v>
      </c>
      <c r="F1526" s="200" t="s">
        <v>1890</v>
      </c>
      <c r="G1526" s="204" t="s">
        <v>135</v>
      </c>
      <c r="H1526" s="203">
        <v>407.4</v>
      </c>
      <c r="I1526" s="202"/>
      <c r="J1526" s="201">
        <f>ROUND(I1526*H1526,2)</f>
        <v>0</v>
      </c>
      <c r="K1526" s="200" t="s">
        <v>114</v>
      </c>
      <c r="L1526" s="189"/>
      <c r="M1526" s="199" t="s">
        <v>1</v>
      </c>
      <c r="N1526" s="224" t="s">
        <v>26</v>
      </c>
      <c r="O1526" s="223"/>
      <c r="P1526" s="222">
        <f>O1526*H1526</f>
        <v>0</v>
      </c>
      <c r="Q1526" s="222">
        <v>1.4999999999999999E-4</v>
      </c>
      <c r="R1526" s="222">
        <f>Q1526*H1526</f>
        <v>6.1109999999999991E-2</v>
      </c>
      <c r="S1526" s="222">
        <v>0</v>
      </c>
      <c r="T1526" s="221">
        <f>S1526*H1526</f>
        <v>0</v>
      </c>
      <c r="AR1526" s="193" t="s">
        <v>115</v>
      </c>
      <c r="AT1526" s="193" t="s">
        <v>110</v>
      </c>
      <c r="AU1526" s="193" t="s">
        <v>42</v>
      </c>
      <c r="AY1526" s="193" t="s">
        <v>108</v>
      </c>
      <c r="BE1526" s="194">
        <f>IF(N1526="základní",J1526,0)</f>
        <v>0</v>
      </c>
      <c r="BF1526" s="194">
        <f>IF(N1526="snížená",J1526,0)</f>
        <v>0</v>
      </c>
      <c r="BG1526" s="194">
        <f>IF(N1526="zákl. přenesená",J1526,0)</f>
        <v>0</v>
      </c>
      <c r="BH1526" s="194">
        <f>IF(N1526="sníž. přenesená",J1526,0)</f>
        <v>0</v>
      </c>
      <c r="BI1526" s="194">
        <f>IF(N1526="nulová",J1526,0)</f>
        <v>0</v>
      </c>
      <c r="BJ1526" s="193" t="s">
        <v>38</v>
      </c>
      <c r="BK1526" s="194">
        <f>ROUND(I1526*H1526,2)</f>
        <v>0</v>
      </c>
      <c r="BL1526" s="193" t="s">
        <v>115</v>
      </c>
      <c r="BM1526" s="193" t="s">
        <v>1891</v>
      </c>
    </row>
    <row r="1527" spans="2:65" s="257" customFormat="1" x14ac:dyDescent="0.3">
      <c r="B1527" s="262"/>
      <c r="D1527" s="236" t="s">
        <v>117</v>
      </c>
      <c r="E1527" s="258" t="s">
        <v>1</v>
      </c>
      <c r="F1527" s="264" t="s">
        <v>1892</v>
      </c>
      <c r="H1527" s="258" t="s">
        <v>1</v>
      </c>
      <c r="I1527" s="263"/>
      <c r="L1527" s="262"/>
      <c r="M1527" s="261"/>
      <c r="N1527" s="260"/>
      <c r="O1527" s="260"/>
      <c r="P1527" s="260"/>
      <c r="Q1527" s="260"/>
      <c r="R1527" s="260"/>
      <c r="S1527" s="260"/>
      <c r="T1527" s="259"/>
      <c r="AT1527" s="258" t="s">
        <v>117</v>
      </c>
      <c r="AU1527" s="258" t="s">
        <v>42</v>
      </c>
      <c r="AV1527" s="257" t="s">
        <v>38</v>
      </c>
      <c r="AW1527" s="257" t="s">
        <v>19</v>
      </c>
      <c r="AX1527" s="257" t="s">
        <v>37</v>
      </c>
      <c r="AY1527" s="258" t="s">
        <v>108</v>
      </c>
    </row>
    <row r="1528" spans="2:65" s="257" customFormat="1" x14ac:dyDescent="0.3">
      <c r="B1528" s="262"/>
      <c r="D1528" s="236" t="s">
        <v>117</v>
      </c>
      <c r="E1528" s="258" t="s">
        <v>1</v>
      </c>
      <c r="F1528" s="264" t="s">
        <v>261</v>
      </c>
      <c r="H1528" s="258" t="s">
        <v>1</v>
      </c>
      <c r="I1528" s="263"/>
      <c r="L1528" s="262"/>
      <c r="M1528" s="261"/>
      <c r="N1528" s="260"/>
      <c r="O1528" s="260"/>
      <c r="P1528" s="260"/>
      <c r="Q1528" s="260"/>
      <c r="R1528" s="260"/>
      <c r="S1528" s="260"/>
      <c r="T1528" s="259"/>
      <c r="AT1528" s="258" t="s">
        <v>117</v>
      </c>
      <c r="AU1528" s="258" t="s">
        <v>42</v>
      </c>
      <c r="AV1528" s="257" t="s">
        <v>38</v>
      </c>
      <c r="AW1528" s="257" t="s">
        <v>19</v>
      </c>
      <c r="AX1528" s="257" t="s">
        <v>37</v>
      </c>
      <c r="AY1528" s="258" t="s">
        <v>108</v>
      </c>
    </row>
    <row r="1529" spans="2:65" s="227" customFormat="1" x14ac:dyDescent="0.3">
      <c r="B1529" s="232"/>
      <c r="D1529" s="236" t="s">
        <v>117</v>
      </c>
      <c r="E1529" s="228" t="s">
        <v>1</v>
      </c>
      <c r="F1529" s="235" t="s">
        <v>1893</v>
      </c>
      <c r="H1529" s="234">
        <v>3.36</v>
      </c>
      <c r="I1529" s="233"/>
      <c r="L1529" s="232"/>
      <c r="M1529" s="231"/>
      <c r="N1529" s="230"/>
      <c r="O1529" s="230"/>
      <c r="P1529" s="230"/>
      <c r="Q1529" s="230"/>
      <c r="R1529" s="230"/>
      <c r="S1529" s="230"/>
      <c r="T1529" s="229"/>
      <c r="AT1529" s="228" t="s">
        <v>117</v>
      </c>
      <c r="AU1529" s="228" t="s">
        <v>42</v>
      </c>
      <c r="AV1529" s="227" t="s">
        <v>42</v>
      </c>
      <c r="AW1529" s="227" t="s">
        <v>19</v>
      </c>
      <c r="AX1529" s="227" t="s">
        <v>37</v>
      </c>
      <c r="AY1529" s="228" t="s">
        <v>108</v>
      </c>
    </row>
    <row r="1530" spans="2:65" s="227" customFormat="1" x14ac:dyDescent="0.3">
      <c r="B1530" s="232"/>
      <c r="D1530" s="236" t="s">
        <v>117</v>
      </c>
      <c r="E1530" s="228" t="s">
        <v>1</v>
      </c>
      <c r="F1530" s="235" t="s">
        <v>1894</v>
      </c>
      <c r="H1530" s="234">
        <v>17.100000000000001</v>
      </c>
      <c r="I1530" s="233"/>
      <c r="L1530" s="232"/>
      <c r="M1530" s="231"/>
      <c r="N1530" s="230"/>
      <c r="O1530" s="230"/>
      <c r="P1530" s="230"/>
      <c r="Q1530" s="230"/>
      <c r="R1530" s="230"/>
      <c r="S1530" s="230"/>
      <c r="T1530" s="229"/>
      <c r="AT1530" s="228" t="s">
        <v>117</v>
      </c>
      <c r="AU1530" s="228" t="s">
        <v>42</v>
      </c>
      <c r="AV1530" s="227" t="s">
        <v>42</v>
      </c>
      <c r="AW1530" s="227" t="s">
        <v>19</v>
      </c>
      <c r="AX1530" s="227" t="s">
        <v>37</v>
      </c>
      <c r="AY1530" s="228" t="s">
        <v>108</v>
      </c>
    </row>
    <row r="1531" spans="2:65" s="227" customFormat="1" x14ac:dyDescent="0.3">
      <c r="B1531" s="232"/>
      <c r="D1531" s="236" t="s">
        <v>117</v>
      </c>
      <c r="E1531" s="228" t="s">
        <v>1</v>
      </c>
      <c r="F1531" s="235" t="s">
        <v>1895</v>
      </c>
      <c r="H1531" s="234">
        <v>3.48</v>
      </c>
      <c r="I1531" s="233"/>
      <c r="L1531" s="232"/>
      <c r="M1531" s="231"/>
      <c r="N1531" s="230"/>
      <c r="O1531" s="230"/>
      <c r="P1531" s="230"/>
      <c r="Q1531" s="230"/>
      <c r="R1531" s="230"/>
      <c r="S1531" s="230"/>
      <c r="T1531" s="229"/>
      <c r="AT1531" s="228" t="s">
        <v>117</v>
      </c>
      <c r="AU1531" s="228" t="s">
        <v>42</v>
      </c>
      <c r="AV1531" s="227" t="s">
        <v>42</v>
      </c>
      <c r="AW1531" s="227" t="s">
        <v>19</v>
      </c>
      <c r="AX1531" s="227" t="s">
        <v>37</v>
      </c>
      <c r="AY1531" s="228" t="s">
        <v>108</v>
      </c>
    </row>
    <row r="1532" spans="2:65" s="227" customFormat="1" x14ac:dyDescent="0.3">
      <c r="B1532" s="232"/>
      <c r="D1532" s="236" t="s">
        <v>117</v>
      </c>
      <c r="E1532" s="228" t="s">
        <v>1</v>
      </c>
      <c r="F1532" s="235" t="s">
        <v>1896</v>
      </c>
      <c r="H1532" s="234">
        <v>3.5</v>
      </c>
      <c r="I1532" s="233"/>
      <c r="L1532" s="232"/>
      <c r="M1532" s="231"/>
      <c r="N1532" s="230"/>
      <c r="O1532" s="230"/>
      <c r="P1532" s="230"/>
      <c r="Q1532" s="230"/>
      <c r="R1532" s="230"/>
      <c r="S1532" s="230"/>
      <c r="T1532" s="229"/>
      <c r="AT1532" s="228" t="s">
        <v>117</v>
      </c>
      <c r="AU1532" s="228" t="s">
        <v>42</v>
      </c>
      <c r="AV1532" s="227" t="s">
        <v>42</v>
      </c>
      <c r="AW1532" s="227" t="s">
        <v>19</v>
      </c>
      <c r="AX1532" s="227" t="s">
        <v>37</v>
      </c>
      <c r="AY1532" s="228" t="s">
        <v>108</v>
      </c>
    </row>
    <row r="1533" spans="2:65" s="227" customFormat="1" x14ac:dyDescent="0.3">
      <c r="B1533" s="232"/>
      <c r="D1533" s="236" t="s">
        <v>117</v>
      </c>
      <c r="E1533" s="228" t="s">
        <v>1</v>
      </c>
      <c r="F1533" s="235" t="s">
        <v>1897</v>
      </c>
      <c r="H1533" s="234">
        <v>3.44</v>
      </c>
      <c r="I1533" s="233"/>
      <c r="L1533" s="232"/>
      <c r="M1533" s="231"/>
      <c r="N1533" s="230"/>
      <c r="O1533" s="230"/>
      <c r="P1533" s="230"/>
      <c r="Q1533" s="230"/>
      <c r="R1533" s="230"/>
      <c r="S1533" s="230"/>
      <c r="T1533" s="229"/>
      <c r="AT1533" s="228" t="s">
        <v>117</v>
      </c>
      <c r="AU1533" s="228" t="s">
        <v>42</v>
      </c>
      <c r="AV1533" s="227" t="s">
        <v>42</v>
      </c>
      <c r="AW1533" s="227" t="s">
        <v>19</v>
      </c>
      <c r="AX1533" s="227" t="s">
        <v>37</v>
      </c>
      <c r="AY1533" s="228" t="s">
        <v>108</v>
      </c>
    </row>
    <row r="1534" spans="2:65" s="227" customFormat="1" x14ac:dyDescent="0.3">
      <c r="B1534" s="232"/>
      <c r="D1534" s="236" t="s">
        <v>117</v>
      </c>
      <c r="E1534" s="228" t="s">
        <v>1</v>
      </c>
      <c r="F1534" s="235" t="s">
        <v>1898</v>
      </c>
      <c r="H1534" s="234">
        <v>3.46</v>
      </c>
      <c r="I1534" s="233"/>
      <c r="L1534" s="232"/>
      <c r="M1534" s="231"/>
      <c r="N1534" s="230"/>
      <c r="O1534" s="230"/>
      <c r="P1534" s="230"/>
      <c r="Q1534" s="230"/>
      <c r="R1534" s="230"/>
      <c r="S1534" s="230"/>
      <c r="T1534" s="229"/>
      <c r="AT1534" s="228" t="s">
        <v>117</v>
      </c>
      <c r="AU1534" s="228" t="s">
        <v>42</v>
      </c>
      <c r="AV1534" s="227" t="s">
        <v>42</v>
      </c>
      <c r="AW1534" s="227" t="s">
        <v>19</v>
      </c>
      <c r="AX1534" s="227" t="s">
        <v>37</v>
      </c>
      <c r="AY1534" s="228" t="s">
        <v>108</v>
      </c>
    </row>
    <row r="1535" spans="2:65" s="227" customFormat="1" x14ac:dyDescent="0.3">
      <c r="B1535" s="232"/>
      <c r="D1535" s="236" t="s">
        <v>117</v>
      </c>
      <c r="E1535" s="228" t="s">
        <v>1</v>
      </c>
      <c r="F1535" s="235" t="s">
        <v>1899</v>
      </c>
      <c r="H1535" s="234">
        <v>3.5</v>
      </c>
      <c r="I1535" s="233"/>
      <c r="L1535" s="232"/>
      <c r="M1535" s="231"/>
      <c r="N1535" s="230"/>
      <c r="O1535" s="230"/>
      <c r="P1535" s="230"/>
      <c r="Q1535" s="230"/>
      <c r="R1535" s="230"/>
      <c r="S1535" s="230"/>
      <c r="T1535" s="229"/>
      <c r="AT1535" s="228" t="s">
        <v>117</v>
      </c>
      <c r="AU1535" s="228" t="s">
        <v>42</v>
      </c>
      <c r="AV1535" s="227" t="s">
        <v>42</v>
      </c>
      <c r="AW1535" s="227" t="s">
        <v>19</v>
      </c>
      <c r="AX1535" s="227" t="s">
        <v>37</v>
      </c>
      <c r="AY1535" s="228" t="s">
        <v>108</v>
      </c>
    </row>
    <row r="1536" spans="2:65" s="227" customFormat="1" x14ac:dyDescent="0.3">
      <c r="B1536" s="232"/>
      <c r="D1536" s="236" t="s">
        <v>117</v>
      </c>
      <c r="E1536" s="228" t="s">
        <v>1</v>
      </c>
      <c r="F1536" s="235" t="s">
        <v>1900</v>
      </c>
      <c r="H1536" s="234">
        <v>3.46</v>
      </c>
      <c r="I1536" s="233"/>
      <c r="L1536" s="232"/>
      <c r="M1536" s="231"/>
      <c r="N1536" s="230"/>
      <c r="O1536" s="230"/>
      <c r="P1536" s="230"/>
      <c r="Q1536" s="230"/>
      <c r="R1536" s="230"/>
      <c r="S1536" s="230"/>
      <c r="T1536" s="229"/>
      <c r="AT1536" s="228" t="s">
        <v>117</v>
      </c>
      <c r="AU1536" s="228" t="s">
        <v>42</v>
      </c>
      <c r="AV1536" s="227" t="s">
        <v>42</v>
      </c>
      <c r="AW1536" s="227" t="s">
        <v>19</v>
      </c>
      <c r="AX1536" s="227" t="s">
        <v>37</v>
      </c>
      <c r="AY1536" s="228" t="s">
        <v>108</v>
      </c>
    </row>
    <row r="1537" spans="2:51" s="227" customFormat="1" x14ac:dyDescent="0.3">
      <c r="B1537" s="232"/>
      <c r="D1537" s="236" t="s">
        <v>117</v>
      </c>
      <c r="E1537" s="228" t="s">
        <v>1</v>
      </c>
      <c r="F1537" s="235" t="s">
        <v>1901</v>
      </c>
      <c r="H1537" s="234">
        <v>2.78</v>
      </c>
      <c r="I1537" s="233"/>
      <c r="L1537" s="232"/>
      <c r="M1537" s="231"/>
      <c r="N1537" s="230"/>
      <c r="O1537" s="230"/>
      <c r="P1537" s="230"/>
      <c r="Q1537" s="230"/>
      <c r="R1537" s="230"/>
      <c r="S1537" s="230"/>
      <c r="T1537" s="229"/>
      <c r="AT1537" s="228" t="s">
        <v>117</v>
      </c>
      <c r="AU1537" s="228" t="s">
        <v>42</v>
      </c>
      <c r="AV1537" s="227" t="s">
        <v>42</v>
      </c>
      <c r="AW1537" s="227" t="s">
        <v>19</v>
      </c>
      <c r="AX1537" s="227" t="s">
        <v>37</v>
      </c>
      <c r="AY1537" s="228" t="s">
        <v>108</v>
      </c>
    </row>
    <row r="1538" spans="2:51" s="227" customFormat="1" x14ac:dyDescent="0.3">
      <c r="B1538" s="232"/>
      <c r="D1538" s="236" t="s">
        <v>117</v>
      </c>
      <c r="E1538" s="228" t="s">
        <v>1</v>
      </c>
      <c r="F1538" s="235" t="s">
        <v>1902</v>
      </c>
      <c r="H1538" s="234">
        <v>1.68</v>
      </c>
      <c r="I1538" s="233"/>
      <c r="L1538" s="232"/>
      <c r="M1538" s="231"/>
      <c r="N1538" s="230"/>
      <c r="O1538" s="230"/>
      <c r="P1538" s="230"/>
      <c r="Q1538" s="230"/>
      <c r="R1538" s="230"/>
      <c r="S1538" s="230"/>
      <c r="T1538" s="229"/>
      <c r="AT1538" s="228" t="s">
        <v>117</v>
      </c>
      <c r="AU1538" s="228" t="s">
        <v>42</v>
      </c>
      <c r="AV1538" s="227" t="s">
        <v>42</v>
      </c>
      <c r="AW1538" s="227" t="s">
        <v>19</v>
      </c>
      <c r="AX1538" s="227" t="s">
        <v>37</v>
      </c>
      <c r="AY1538" s="228" t="s">
        <v>108</v>
      </c>
    </row>
    <row r="1539" spans="2:51" s="227" customFormat="1" x14ac:dyDescent="0.3">
      <c r="B1539" s="232"/>
      <c r="D1539" s="236" t="s">
        <v>117</v>
      </c>
      <c r="E1539" s="228" t="s">
        <v>1</v>
      </c>
      <c r="F1539" s="235" t="s">
        <v>1903</v>
      </c>
      <c r="H1539" s="234">
        <v>3.74</v>
      </c>
      <c r="I1539" s="233"/>
      <c r="L1539" s="232"/>
      <c r="M1539" s="231"/>
      <c r="N1539" s="230"/>
      <c r="O1539" s="230"/>
      <c r="P1539" s="230"/>
      <c r="Q1539" s="230"/>
      <c r="R1539" s="230"/>
      <c r="S1539" s="230"/>
      <c r="T1539" s="229"/>
      <c r="AT1539" s="228" t="s">
        <v>117</v>
      </c>
      <c r="AU1539" s="228" t="s">
        <v>42</v>
      </c>
      <c r="AV1539" s="227" t="s">
        <v>42</v>
      </c>
      <c r="AW1539" s="227" t="s">
        <v>19</v>
      </c>
      <c r="AX1539" s="227" t="s">
        <v>37</v>
      </c>
      <c r="AY1539" s="228" t="s">
        <v>108</v>
      </c>
    </row>
    <row r="1540" spans="2:51" s="227" customFormat="1" x14ac:dyDescent="0.3">
      <c r="B1540" s="232"/>
      <c r="D1540" s="236" t="s">
        <v>117</v>
      </c>
      <c r="E1540" s="228" t="s">
        <v>1</v>
      </c>
      <c r="F1540" s="235" t="s">
        <v>1904</v>
      </c>
      <c r="H1540" s="234">
        <v>2.2599999999999998</v>
      </c>
      <c r="I1540" s="233"/>
      <c r="L1540" s="232"/>
      <c r="M1540" s="231"/>
      <c r="N1540" s="230"/>
      <c r="O1540" s="230"/>
      <c r="P1540" s="230"/>
      <c r="Q1540" s="230"/>
      <c r="R1540" s="230"/>
      <c r="S1540" s="230"/>
      <c r="T1540" s="229"/>
      <c r="AT1540" s="228" t="s">
        <v>117</v>
      </c>
      <c r="AU1540" s="228" t="s">
        <v>42</v>
      </c>
      <c r="AV1540" s="227" t="s">
        <v>42</v>
      </c>
      <c r="AW1540" s="227" t="s">
        <v>19</v>
      </c>
      <c r="AX1540" s="227" t="s">
        <v>37</v>
      </c>
      <c r="AY1540" s="228" t="s">
        <v>108</v>
      </c>
    </row>
    <row r="1541" spans="2:51" s="227" customFormat="1" x14ac:dyDescent="0.3">
      <c r="B1541" s="232"/>
      <c r="D1541" s="236" t="s">
        <v>117</v>
      </c>
      <c r="E1541" s="228" t="s">
        <v>1</v>
      </c>
      <c r="F1541" s="235" t="s">
        <v>1896</v>
      </c>
      <c r="H1541" s="234">
        <v>3.5</v>
      </c>
      <c r="I1541" s="233"/>
      <c r="L1541" s="232"/>
      <c r="M1541" s="231"/>
      <c r="N1541" s="230"/>
      <c r="O1541" s="230"/>
      <c r="P1541" s="230"/>
      <c r="Q1541" s="230"/>
      <c r="R1541" s="230"/>
      <c r="S1541" s="230"/>
      <c r="T1541" s="229"/>
      <c r="AT1541" s="228" t="s">
        <v>117</v>
      </c>
      <c r="AU1541" s="228" t="s">
        <v>42</v>
      </c>
      <c r="AV1541" s="227" t="s">
        <v>42</v>
      </c>
      <c r="AW1541" s="227" t="s">
        <v>19</v>
      </c>
      <c r="AX1541" s="227" t="s">
        <v>37</v>
      </c>
      <c r="AY1541" s="228" t="s">
        <v>108</v>
      </c>
    </row>
    <row r="1542" spans="2:51" s="257" customFormat="1" x14ac:dyDescent="0.3">
      <c r="B1542" s="262"/>
      <c r="D1542" s="236" t="s">
        <v>117</v>
      </c>
      <c r="E1542" s="258" t="s">
        <v>1</v>
      </c>
      <c r="F1542" s="264" t="s">
        <v>372</v>
      </c>
      <c r="H1542" s="258" t="s">
        <v>1</v>
      </c>
      <c r="I1542" s="263"/>
      <c r="L1542" s="262"/>
      <c r="M1542" s="261"/>
      <c r="N1542" s="260"/>
      <c r="O1542" s="260"/>
      <c r="P1542" s="260"/>
      <c r="Q1542" s="260"/>
      <c r="R1542" s="260"/>
      <c r="S1542" s="260"/>
      <c r="T1542" s="259"/>
      <c r="AT1542" s="258" t="s">
        <v>117</v>
      </c>
      <c r="AU1542" s="258" t="s">
        <v>42</v>
      </c>
      <c r="AV1542" s="257" t="s">
        <v>38</v>
      </c>
      <c r="AW1542" s="257" t="s">
        <v>19</v>
      </c>
      <c r="AX1542" s="257" t="s">
        <v>37</v>
      </c>
      <c r="AY1542" s="258" t="s">
        <v>108</v>
      </c>
    </row>
    <row r="1543" spans="2:51" s="227" customFormat="1" x14ac:dyDescent="0.3">
      <c r="B1543" s="232"/>
      <c r="D1543" s="236" t="s">
        <v>117</v>
      </c>
      <c r="E1543" s="228" t="s">
        <v>1</v>
      </c>
      <c r="F1543" s="235" t="s">
        <v>535</v>
      </c>
      <c r="H1543" s="234">
        <v>4.96</v>
      </c>
      <c r="I1543" s="233"/>
      <c r="L1543" s="232"/>
      <c r="M1543" s="231"/>
      <c r="N1543" s="230"/>
      <c r="O1543" s="230"/>
      <c r="P1543" s="230"/>
      <c r="Q1543" s="230"/>
      <c r="R1543" s="230"/>
      <c r="S1543" s="230"/>
      <c r="T1543" s="229"/>
      <c r="AT1543" s="228" t="s">
        <v>117</v>
      </c>
      <c r="AU1543" s="228" t="s">
        <v>42</v>
      </c>
      <c r="AV1543" s="227" t="s">
        <v>42</v>
      </c>
      <c r="AW1543" s="227" t="s">
        <v>19</v>
      </c>
      <c r="AX1543" s="227" t="s">
        <v>37</v>
      </c>
      <c r="AY1543" s="228" t="s">
        <v>108</v>
      </c>
    </row>
    <row r="1544" spans="2:51" s="227" customFormat="1" x14ac:dyDescent="0.3">
      <c r="B1544" s="232"/>
      <c r="D1544" s="236" t="s">
        <v>117</v>
      </c>
      <c r="E1544" s="228" t="s">
        <v>1</v>
      </c>
      <c r="F1544" s="235" t="s">
        <v>536</v>
      </c>
      <c r="H1544" s="234">
        <v>11.12</v>
      </c>
      <c r="I1544" s="233"/>
      <c r="L1544" s="232"/>
      <c r="M1544" s="231"/>
      <c r="N1544" s="230"/>
      <c r="O1544" s="230"/>
      <c r="P1544" s="230"/>
      <c r="Q1544" s="230"/>
      <c r="R1544" s="230"/>
      <c r="S1544" s="230"/>
      <c r="T1544" s="229"/>
      <c r="AT1544" s="228" t="s">
        <v>117</v>
      </c>
      <c r="AU1544" s="228" t="s">
        <v>42</v>
      </c>
      <c r="AV1544" s="227" t="s">
        <v>42</v>
      </c>
      <c r="AW1544" s="227" t="s">
        <v>19</v>
      </c>
      <c r="AX1544" s="227" t="s">
        <v>37</v>
      </c>
      <c r="AY1544" s="228" t="s">
        <v>108</v>
      </c>
    </row>
    <row r="1545" spans="2:51" s="227" customFormat="1" x14ac:dyDescent="0.3">
      <c r="B1545" s="232"/>
      <c r="D1545" s="236" t="s">
        <v>117</v>
      </c>
      <c r="E1545" s="228" t="s">
        <v>1</v>
      </c>
      <c r="F1545" s="235" t="s">
        <v>537</v>
      </c>
      <c r="H1545" s="234">
        <v>22.16</v>
      </c>
      <c r="I1545" s="233"/>
      <c r="L1545" s="232"/>
      <c r="M1545" s="231"/>
      <c r="N1545" s="230"/>
      <c r="O1545" s="230"/>
      <c r="P1545" s="230"/>
      <c r="Q1545" s="230"/>
      <c r="R1545" s="230"/>
      <c r="S1545" s="230"/>
      <c r="T1545" s="229"/>
      <c r="AT1545" s="228" t="s">
        <v>117</v>
      </c>
      <c r="AU1545" s="228" t="s">
        <v>42</v>
      </c>
      <c r="AV1545" s="227" t="s">
        <v>42</v>
      </c>
      <c r="AW1545" s="227" t="s">
        <v>19</v>
      </c>
      <c r="AX1545" s="227" t="s">
        <v>37</v>
      </c>
      <c r="AY1545" s="228" t="s">
        <v>108</v>
      </c>
    </row>
    <row r="1546" spans="2:51" s="227" customFormat="1" x14ac:dyDescent="0.3">
      <c r="B1546" s="232"/>
      <c r="D1546" s="236" t="s">
        <v>117</v>
      </c>
      <c r="E1546" s="228" t="s">
        <v>1</v>
      </c>
      <c r="F1546" s="235" t="s">
        <v>538</v>
      </c>
      <c r="H1546" s="234">
        <v>4.92</v>
      </c>
      <c r="I1546" s="233"/>
      <c r="L1546" s="232"/>
      <c r="M1546" s="231"/>
      <c r="N1546" s="230"/>
      <c r="O1546" s="230"/>
      <c r="P1546" s="230"/>
      <c r="Q1546" s="230"/>
      <c r="R1546" s="230"/>
      <c r="S1546" s="230"/>
      <c r="T1546" s="229"/>
      <c r="AT1546" s="228" t="s">
        <v>117</v>
      </c>
      <c r="AU1546" s="228" t="s">
        <v>42</v>
      </c>
      <c r="AV1546" s="227" t="s">
        <v>42</v>
      </c>
      <c r="AW1546" s="227" t="s">
        <v>19</v>
      </c>
      <c r="AX1546" s="227" t="s">
        <v>37</v>
      </c>
      <c r="AY1546" s="228" t="s">
        <v>108</v>
      </c>
    </row>
    <row r="1547" spans="2:51" s="227" customFormat="1" x14ac:dyDescent="0.3">
      <c r="B1547" s="232"/>
      <c r="D1547" s="236" t="s">
        <v>117</v>
      </c>
      <c r="E1547" s="228" t="s">
        <v>1</v>
      </c>
      <c r="F1547" s="235" t="s">
        <v>539</v>
      </c>
      <c r="H1547" s="234">
        <v>10</v>
      </c>
      <c r="I1547" s="233"/>
      <c r="L1547" s="232"/>
      <c r="M1547" s="231"/>
      <c r="N1547" s="230"/>
      <c r="O1547" s="230"/>
      <c r="P1547" s="230"/>
      <c r="Q1547" s="230"/>
      <c r="R1547" s="230"/>
      <c r="S1547" s="230"/>
      <c r="T1547" s="229"/>
      <c r="AT1547" s="228" t="s">
        <v>117</v>
      </c>
      <c r="AU1547" s="228" t="s">
        <v>42</v>
      </c>
      <c r="AV1547" s="227" t="s">
        <v>42</v>
      </c>
      <c r="AW1547" s="227" t="s">
        <v>19</v>
      </c>
      <c r="AX1547" s="227" t="s">
        <v>37</v>
      </c>
      <c r="AY1547" s="228" t="s">
        <v>108</v>
      </c>
    </row>
    <row r="1548" spans="2:51" s="227" customFormat="1" x14ac:dyDescent="0.3">
      <c r="B1548" s="232"/>
      <c r="D1548" s="236" t="s">
        <v>117</v>
      </c>
      <c r="E1548" s="228" t="s">
        <v>1</v>
      </c>
      <c r="F1548" s="235" t="s">
        <v>540</v>
      </c>
      <c r="H1548" s="234">
        <v>5.54</v>
      </c>
      <c r="I1548" s="233"/>
      <c r="L1548" s="232"/>
      <c r="M1548" s="231"/>
      <c r="N1548" s="230"/>
      <c r="O1548" s="230"/>
      <c r="P1548" s="230"/>
      <c r="Q1548" s="230"/>
      <c r="R1548" s="230"/>
      <c r="S1548" s="230"/>
      <c r="T1548" s="229"/>
      <c r="AT1548" s="228" t="s">
        <v>117</v>
      </c>
      <c r="AU1548" s="228" t="s">
        <v>42</v>
      </c>
      <c r="AV1548" s="227" t="s">
        <v>42</v>
      </c>
      <c r="AW1548" s="227" t="s">
        <v>19</v>
      </c>
      <c r="AX1548" s="227" t="s">
        <v>37</v>
      </c>
      <c r="AY1548" s="228" t="s">
        <v>108</v>
      </c>
    </row>
    <row r="1549" spans="2:51" s="227" customFormat="1" x14ac:dyDescent="0.3">
      <c r="B1549" s="232"/>
      <c r="D1549" s="236" t="s">
        <v>117</v>
      </c>
      <c r="E1549" s="228" t="s">
        <v>1</v>
      </c>
      <c r="F1549" s="235" t="s">
        <v>541</v>
      </c>
      <c r="H1549" s="234">
        <v>9.84</v>
      </c>
      <c r="I1549" s="233"/>
      <c r="L1549" s="232"/>
      <c r="M1549" s="231"/>
      <c r="N1549" s="230"/>
      <c r="O1549" s="230"/>
      <c r="P1549" s="230"/>
      <c r="Q1549" s="230"/>
      <c r="R1549" s="230"/>
      <c r="S1549" s="230"/>
      <c r="T1549" s="229"/>
      <c r="AT1549" s="228" t="s">
        <v>117</v>
      </c>
      <c r="AU1549" s="228" t="s">
        <v>42</v>
      </c>
      <c r="AV1549" s="227" t="s">
        <v>42</v>
      </c>
      <c r="AW1549" s="227" t="s">
        <v>19</v>
      </c>
      <c r="AX1549" s="227" t="s">
        <v>37</v>
      </c>
      <c r="AY1549" s="228" t="s">
        <v>108</v>
      </c>
    </row>
    <row r="1550" spans="2:51" s="227" customFormat="1" x14ac:dyDescent="0.3">
      <c r="B1550" s="232"/>
      <c r="D1550" s="236" t="s">
        <v>117</v>
      </c>
      <c r="E1550" s="228" t="s">
        <v>1</v>
      </c>
      <c r="F1550" s="235" t="s">
        <v>542</v>
      </c>
      <c r="H1550" s="234">
        <v>5.3</v>
      </c>
      <c r="I1550" s="233"/>
      <c r="L1550" s="232"/>
      <c r="M1550" s="231"/>
      <c r="N1550" s="230"/>
      <c r="O1550" s="230"/>
      <c r="P1550" s="230"/>
      <c r="Q1550" s="230"/>
      <c r="R1550" s="230"/>
      <c r="S1550" s="230"/>
      <c r="T1550" s="229"/>
      <c r="AT1550" s="228" t="s">
        <v>117</v>
      </c>
      <c r="AU1550" s="228" t="s">
        <v>42</v>
      </c>
      <c r="AV1550" s="227" t="s">
        <v>42</v>
      </c>
      <c r="AW1550" s="227" t="s">
        <v>19</v>
      </c>
      <c r="AX1550" s="227" t="s">
        <v>37</v>
      </c>
      <c r="AY1550" s="228" t="s">
        <v>108</v>
      </c>
    </row>
    <row r="1551" spans="2:51" s="227" customFormat="1" x14ac:dyDescent="0.3">
      <c r="B1551" s="232"/>
      <c r="D1551" s="236" t="s">
        <v>117</v>
      </c>
      <c r="E1551" s="228" t="s">
        <v>1</v>
      </c>
      <c r="F1551" s="235" t="s">
        <v>543</v>
      </c>
      <c r="H1551" s="234">
        <v>5.58</v>
      </c>
      <c r="I1551" s="233"/>
      <c r="L1551" s="232"/>
      <c r="M1551" s="231"/>
      <c r="N1551" s="230"/>
      <c r="O1551" s="230"/>
      <c r="P1551" s="230"/>
      <c r="Q1551" s="230"/>
      <c r="R1551" s="230"/>
      <c r="S1551" s="230"/>
      <c r="T1551" s="229"/>
      <c r="AT1551" s="228" t="s">
        <v>117</v>
      </c>
      <c r="AU1551" s="228" t="s">
        <v>42</v>
      </c>
      <c r="AV1551" s="227" t="s">
        <v>42</v>
      </c>
      <c r="AW1551" s="227" t="s">
        <v>19</v>
      </c>
      <c r="AX1551" s="227" t="s">
        <v>37</v>
      </c>
      <c r="AY1551" s="228" t="s">
        <v>108</v>
      </c>
    </row>
    <row r="1552" spans="2:51" s="227" customFormat="1" x14ac:dyDescent="0.3">
      <c r="B1552" s="232"/>
      <c r="D1552" s="236" t="s">
        <v>117</v>
      </c>
      <c r="E1552" s="228" t="s">
        <v>1</v>
      </c>
      <c r="F1552" s="235" t="s">
        <v>544</v>
      </c>
      <c r="H1552" s="234">
        <v>5.66</v>
      </c>
      <c r="I1552" s="233"/>
      <c r="L1552" s="232"/>
      <c r="M1552" s="231"/>
      <c r="N1552" s="230"/>
      <c r="O1552" s="230"/>
      <c r="P1552" s="230"/>
      <c r="Q1552" s="230"/>
      <c r="R1552" s="230"/>
      <c r="S1552" s="230"/>
      <c r="T1552" s="229"/>
      <c r="AT1552" s="228" t="s">
        <v>117</v>
      </c>
      <c r="AU1552" s="228" t="s">
        <v>42</v>
      </c>
      <c r="AV1552" s="227" t="s">
        <v>42</v>
      </c>
      <c r="AW1552" s="227" t="s">
        <v>19</v>
      </c>
      <c r="AX1552" s="227" t="s">
        <v>37</v>
      </c>
      <c r="AY1552" s="228" t="s">
        <v>108</v>
      </c>
    </row>
    <row r="1553" spans="2:51" s="227" customFormat="1" x14ac:dyDescent="0.3">
      <c r="B1553" s="232"/>
      <c r="D1553" s="236" t="s">
        <v>117</v>
      </c>
      <c r="E1553" s="228" t="s">
        <v>1</v>
      </c>
      <c r="F1553" s="235" t="s">
        <v>545</v>
      </c>
      <c r="H1553" s="234">
        <v>5.58</v>
      </c>
      <c r="I1553" s="233"/>
      <c r="L1553" s="232"/>
      <c r="M1553" s="231"/>
      <c r="N1553" s="230"/>
      <c r="O1553" s="230"/>
      <c r="P1553" s="230"/>
      <c r="Q1553" s="230"/>
      <c r="R1553" s="230"/>
      <c r="S1553" s="230"/>
      <c r="T1553" s="229"/>
      <c r="AT1553" s="228" t="s">
        <v>117</v>
      </c>
      <c r="AU1553" s="228" t="s">
        <v>42</v>
      </c>
      <c r="AV1553" s="227" t="s">
        <v>42</v>
      </c>
      <c r="AW1553" s="227" t="s">
        <v>19</v>
      </c>
      <c r="AX1553" s="227" t="s">
        <v>37</v>
      </c>
      <c r="AY1553" s="228" t="s">
        <v>108</v>
      </c>
    </row>
    <row r="1554" spans="2:51" s="227" customFormat="1" x14ac:dyDescent="0.3">
      <c r="B1554" s="232"/>
      <c r="D1554" s="236" t="s">
        <v>117</v>
      </c>
      <c r="E1554" s="228" t="s">
        <v>1</v>
      </c>
      <c r="F1554" s="235" t="s">
        <v>546</v>
      </c>
      <c r="H1554" s="234">
        <v>5.54</v>
      </c>
      <c r="I1554" s="233"/>
      <c r="L1554" s="232"/>
      <c r="M1554" s="231"/>
      <c r="N1554" s="230"/>
      <c r="O1554" s="230"/>
      <c r="P1554" s="230"/>
      <c r="Q1554" s="230"/>
      <c r="R1554" s="230"/>
      <c r="S1554" s="230"/>
      <c r="T1554" s="229"/>
      <c r="AT1554" s="228" t="s">
        <v>117</v>
      </c>
      <c r="AU1554" s="228" t="s">
        <v>42</v>
      </c>
      <c r="AV1554" s="227" t="s">
        <v>42</v>
      </c>
      <c r="AW1554" s="227" t="s">
        <v>19</v>
      </c>
      <c r="AX1554" s="227" t="s">
        <v>37</v>
      </c>
      <c r="AY1554" s="228" t="s">
        <v>108</v>
      </c>
    </row>
    <row r="1555" spans="2:51" s="227" customFormat="1" x14ac:dyDescent="0.3">
      <c r="B1555" s="232"/>
      <c r="D1555" s="236" t="s">
        <v>117</v>
      </c>
      <c r="E1555" s="228" t="s">
        <v>1</v>
      </c>
      <c r="F1555" s="235" t="s">
        <v>547</v>
      </c>
      <c r="H1555" s="234">
        <v>5.78</v>
      </c>
      <c r="I1555" s="233"/>
      <c r="L1555" s="232"/>
      <c r="M1555" s="231"/>
      <c r="N1555" s="230"/>
      <c r="O1555" s="230"/>
      <c r="P1555" s="230"/>
      <c r="Q1555" s="230"/>
      <c r="R1555" s="230"/>
      <c r="S1555" s="230"/>
      <c r="T1555" s="229"/>
      <c r="AT1555" s="228" t="s">
        <v>117</v>
      </c>
      <c r="AU1555" s="228" t="s">
        <v>42</v>
      </c>
      <c r="AV1555" s="227" t="s">
        <v>42</v>
      </c>
      <c r="AW1555" s="227" t="s">
        <v>19</v>
      </c>
      <c r="AX1555" s="227" t="s">
        <v>37</v>
      </c>
      <c r="AY1555" s="228" t="s">
        <v>108</v>
      </c>
    </row>
    <row r="1556" spans="2:51" s="227" customFormat="1" x14ac:dyDescent="0.3">
      <c r="B1556" s="232"/>
      <c r="D1556" s="236" t="s">
        <v>117</v>
      </c>
      <c r="E1556" s="228" t="s">
        <v>1</v>
      </c>
      <c r="F1556" s="235" t="s">
        <v>548</v>
      </c>
      <c r="H1556" s="234">
        <v>56.96</v>
      </c>
      <c r="I1556" s="233"/>
      <c r="L1556" s="232"/>
      <c r="M1556" s="231"/>
      <c r="N1556" s="230"/>
      <c r="O1556" s="230"/>
      <c r="P1556" s="230"/>
      <c r="Q1556" s="230"/>
      <c r="R1556" s="230"/>
      <c r="S1556" s="230"/>
      <c r="T1556" s="229"/>
      <c r="AT1556" s="228" t="s">
        <v>117</v>
      </c>
      <c r="AU1556" s="228" t="s">
        <v>42</v>
      </c>
      <c r="AV1556" s="227" t="s">
        <v>42</v>
      </c>
      <c r="AW1556" s="227" t="s">
        <v>19</v>
      </c>
      <c r="AX1556" s="227" t="s">
        <v>37</v>
      </c>
      <c r="AY1556" s="228" t="s">
        <v>108</v>
      </c>
    </row>
    <row r="1557" spans="2:51" s="227" customFormat="1" x14ac:dyDescent="0.3">
      <c r="B1557" s="232"/>
      <c r="D1557" s="236" t="s">
        <v>117</v>
      </c>
      <c r="E1557" s="228" t="s">
        <v>1</v>
      </c>
      <c r="F1557" s="235" t="s">
        <v>549</v>
      </c>
      <c r="H1557" s="234">
        <v>2.2000000000000002</v>
      </c>
      <c r="I1557" s="233"/>
      <c r="L1557" s="232"/>
      <c r="M1557" s="231"/>
      <c r="N1557" s="230"/>
      <c r="O1557" s="230"/>
      <c r="P1557" s="230"/>
      <c r="Q1557" s="230"/>
      <c r="R1557" s="230"/>
      <c r="S1557" s="230"/>
      <c r="T1557" s="229"/>
      <c r="AT1557" s="228" t="s">
        <v>117</v>
      </c>
      <c r="AU1557" s="228" t="s">
        <v>42</v>
      </c>
      <c r="AV1557" s="227" t="s">
        <v>42</v>
      </c>
      <c r="AW1557" s="227" t="s">
        <v>19</v>
      </c>
      <c r="AX1557" s="227" t="s">
        <v>37</v>
      </c>
      <c r="AY1557" s="228" t="s">
        <v>108</v>
      </c>
    </row>
    <row r="1558" spans="2:51" s="257" customFormat="1" x14ac:dyDescent="0.3">
      <c r="B1558" s="262"/>
      <c r="D1558" s="236" t="s">
        <v>117</v>
      </c>
      <c r="E1558" s="258" t="s">
        <v>1</v>
      </c>
      <c r="F1558" s="264" t="s">
        <v>388</v>
      </c>
      <c r="H1558" s="258" t="s">
        <v>1</v>
      </c>
      <c r="I1558" s="263"/>
      <c r="L1558" s="262"/>
      <c r="M1558" s="261"/>
      <c r="N1558" s="260"/>
      <c r="O1558" s="260"/>
      <c r="P1558" s="260"/>
      <c r="Q1558" s="260"/>
      <c r="R1558" s="260"/>
      <c r="S1558" s="260"/>
      <c r="T1558" s="259"/>
      <c r="AT1558" s="258" t="s">
        <v>117</v>
      </c>
      <c r="AU1558" s="258" t="s">
        <v>42</v>
      </c>
      <c r="AV1558" s="257" t="s">
        <v>38</v>
      </c>
      <c r="AW1558" s="257" t="s">
        <v>19</v>
      </c>
      <c r="AX1558" s="257" t="s">
        <v>37</v>
      </c>
      <c r="AY1558" s="258" t="s">
        <v>108</v>
      </c>
    </row>
    <row r="1559" spans="2:51" s="227" customFormat="1" x14ac:dyDescent="0.3">
      <c r="B1559" s="232"/>
      <c r="D1559" s="236" t="s">
        <v>117</v>
      </c>
      <c r="E1559" s="228" t="s">
        <v>1</v>
      </c>
      <c r="F1559" s="235" t="s">
        <v>550</v>
      </c>
      <c r="H1559" s="234">
        <v>19.84</v>
      </c>
      <c r="I1559" s="233"/>
      <c r="L1559" s="232"/>
      <c r="M1559" s="231"/>
      <c r="N1559" s="230"/>
      <c r="O1559" s="230"/>
      <c r="P1559" s="230"/>
      <c r="Q1559" s="230"/>
      <c r="R1559" s="230"/>
      <c r="S1559" s="230"/>
      <c r="T1559" s="229"/>
      <c r="AT1559" s="228" t="s">
        <v>117</v>
      </c>
      <c r="AU1559" s="228" t="s">
        <v>42</v>
      </c>
      <c r="AV1559" s="227" t="s">
        <v>42</v>
      </c>
      <c r="AW1559" s="227" t="s">
        <v>19</v>
      </c>
      <c r="AX1559" s="227" t="s">
        <v>37</v>
      </c>
      <c r="AY1559" s="228" t="s">
        <v>108</v>
      </c>
    </row>
    <row r="1560" spans="2:51" s="227" customFormat="1" x14ac:dyDescent="0.3">
      <c r="B1560" s="232"/>
      <c r="D1560" s="236" t="s">
        <v>117</v>
      </c>
      <c r="E1560" s="228" t="s">
        <v>1</v>
      </c>
      <c r="F1560" s="235" t="s">
        <v>551</v>
      </c>
      <c r="H1560" s="234">
        <v>44.32</v>
      </c>
      <c r="I1560" s="233"/>
      <c r="L1560" s="232"/>
      <c r="M1560" s="231"/>
      <c r="N1560" s="230"/>
      <c r="O1560" s="230"/>
      <c r="P1560" s="230"/>
      <c r="Q1560" s="230"/>
      <c r="R1560" s="230"/>
      <c r="S1560" s="230"/>
      <c r="T1560" s="229"/>
      <c r="AT1560" s="228" t="s">
        <v>117</v>
      </c>
      <c r="AU1560" s="228" t="s">
        <v>42</v>
      </c>
      <c r="AV1560" s="227" t="s">
        <v>42</v>
      </c>
      <c r="AW1560" s="227" t="s">
        <v>19</v>
      </c>
      <c r="AX1560" s="227" t="s">
        <v>37</v>
      </c>
      <c r="AY1560" s="228" t="s">
        <v>108</v>
      </c>
    </row>
    <row r="1561" spans="2:51" s="227" customFormat="1" x14ac:dyDescent="0.3">
      <c r="B1561" s="232"/>
      <c r="D1561" s="236" t="s">
        <v>117</v>
      </c>
      <c r="E1561" s="228" t="s">
        <v>1</v>
      </c>
      <c r="F1561" s="235" t="s">
        <v>552</v>
      </c>
      <c r="H1561" s="234">
        <v>6.12</v>
      </c>
      <c r="I1561" s="233"/>
      <c r="L1561" s="232"/>
      <c r="M1561" s="231"/>
      <c r="N1561" s="230"/>
      <c r="O1561" s="230"/>
      <c r="P1561" s="230"/>
      <c r="Q1561" s="230"/>
      <c r="R1561" s="230"/>
      <c r="S1561" s="230"/>
      <c r="T1561" s="229"/>
      <c r="AT1561" s="228" t="s">
        <v>117</v>
      </c>
      <c r="AU1561" s="228" t="s">
        <v>42</v>
      </c>
      <c r="AV1561" s="227" t="s">
        <v>42</v>
      </c>
      <c r="AW1561" s="227" t="s">
        <v>19</v>
      </c>
      <c r="AX1561" s="227" t="s">
        <v>37</v>
      </c>
      <c r="AY1561" s="228" t="s">
        <v>108</v>
      </c>
    </row>
    <row r="1562" spans="2:51" s="227" customFormat="1" x14ac:dyDescent="0.3">
      <c r="B1562" s="232"/>
      <c r="D1562" s="236" t="s">
        <v>117</v>
      </c>
      <c r="E1562" s="228" t="s">
        <v>1</v>
      </c>
      <c r="F1562" s="235" t="s">
        <v>553</v>
      </c>
      <c r="H1562" s="234">
        <v>5.62</v>
      </c>
      <c r="I1562" s="233"/>
      <c r="L1562" s="232"/>
      <c r="M1562" s="231"/>
      <c r="N1562" s="230"/>
      <c r="O1562" s="230"/>
      <c r="P1562" s="230"/>
      <c r="Q1562" s="230"/>
      <c r="R1562" s="230"/>
      <c r="S1562" s="230"/>
      <c r="T1562" s="229"/>
      <c r="AT1562" s="228" t="s">
        <v>117</v>
      </c>
      <c r="AU1562" s="228" t="s">
        <v>42</v>
      </c>
      <c r="AV1562" s="227" t="s">
        <v>42</v>
      </c>
      <c r="AW1562" s="227" t="s">
        <v>19</v>
      </c>
      <c r="AX1562" s="227" t="s">
        <v>37</v>
      </c>
      <c r="AY1562" s="228" t="s">
        <v>108</v>
      </c>
    </row>
    <row r="1563" spans="2:51" s="227" customFormat="1" x14ac:dyDescent="0.3">
      <c r="B1563" s="232"/>
      <c r="D1563" s="236" t="s">
        <v>117</v>
      </c>
      <c r="E1563" s="228" t="s">
        <v>1</v>
      </c>
      <c r="F1563" s="235" t="s">
        <v>547</v>
      </c>
      <c r="H1563" s="234">
        <v>5.78</v>
      </c>
      <c r="I1563" s="233"/>
      <c r="L1563" s="232"/>
      <c r="M1563" s="231"/>
      <c r="N1563" s="230"/>
      <c r="O1563" s="230"/>
      <c r="P1563" s="230"/>
      <c r="Q1563" s="230"/>
      <c r="R1563" s="230"/>
      <c r="S1563" s="230"/>
      <c r="T1563" s="229"/>
      <c r="AT1563" s="228" t="s">
        <v>117</v>
      </c>
      <c r="AU1563" s="228" t="s">
        <v>42</v>
      </c>
      <c r="AV1563" s="227" t="s">
        <v>42</v>
      </c>
      <c r="AW1563" s="227" t="s">
        <v>19</v>
      </c>
      <c r="AX1563" s="227" t="s">
        <v>37</v>
      </c>
      <c r="AY1563" s="228" t="s">
        <v>108</v>
      </c>
    </row>
    <row r="1564" spans="2:51" s="227" customFormat="1" x14ac:dyDescent="0.3">
      <c r="B1564" s="232"/>
      <c r="D1564" s="236" t="s">
        <v>117</v>
      </c>
      <c r="E1564" s="228" t="s">
        <v>1</v>
      </c>
      <c r="F1564" s="235" t="s">
        <v>554</v>
      </c>
      <c r="H1564" s="234">
        <v>9.56</v>
      </c>
      <c r="I1564" s="233"/>
      <c r="L1564" s="232"/>
      <c r="M1564" s="231"/>
      <c r="N1564" s="230"/>
      <c r="O1564" s="230"/>
      <c r="P1564" s="230"/>
      <c r="Q1564" s="230"/>
      <c r="R1564" s="230"/>
      <c r="S1564" s="230"/>
      <c r="T1564" s="229"/>
      <c r="AT1564" s="228" t="s">
        <v>117</v>
      </c>
      <c r="AU1564" s="228" t="s">
        <v>42</v>
      </c>
      <c r="AV1564" s="227" t="s">
        <v>42</v>
      </c>
      <c r="AW1564" s="227" t="s">
        <v>19</v>
      </c>
      <c r="AX1564" s="227" t="s">
        <v>37</v>
      </c>
      <c r="AY1564" s="228" t="s">
        <v>108</v>
      </c>
    </row>
    <row r="1565" spans="2:51" s="227" customFormat="1" x14ac:dyDescent="0.3">
      <c r="B1565" s="232"/>
      <c r="D1565" s="236" t="s">
        <v>117</v>
      </c>
      <c r="E1565" s="228" t="s">
        <v>1</v>
      </c>
      <c r="F1565" s="235" t="s">
        <v>555</v>
      </c>
      <c r="H1565" s="234">
        <v>5.62</v>
      </c>
      <c r="I1565" s="233"/>
      <c r="L1565" s="232"/>
      <c r="M1565" s="231"/>
      <c r="N1565" s="230"/>
      <c r="O1565" s="230"/>
      <c r="P1565" s="230"/>
      <c r="Q1565" s="230"/>
      <c r="R1565" s="230"/>
      <c r="S1565" s="230"/>
      <c r="T1565" s="229"/>
      <c r="AT1565" s="228" t="s">
        <v>117</v>
      </c>
      <c r="AU1565" s="228" t="s">
        <v>42</v>
      </c>
      <c r="AV1565" s="227" t="s">
        <v>42</v>
      </c>
      <c r="AW1565" s="227" t="s">
        <v>19</v>
      </c>
      <c r="AX1565" s="227" t="s">
        <v>37</v>
      </c>
      <c r="AY1565" s="228" t="s">
        <v>108</v>
      </c>
    </row>
    <row r="1566" spans="2:51" s="227" customFormat="1" x14ac:dyDescent="0.3">
      <c r="B1566" s="232"/>
      <c r="D1566" s="236" t="s">
        <v>117</v>
      </c>
      <c r="E1566" s="228" t="s">
        <v>1</v>
      </c>
      <c r="F1566" s="235" t="s">
        <v>556</v>
      </c>
      <c r="H1566" s="234">
        <v>6.22</v>
      </c>
      <c r="I1566" s="233"/>
      <c r="L1566" s="232"/>
      <c r="M1566" s="231"/>
      <c r="N1566" s="230"/>
      <c r="O1566" s="230"/>
      <c r="P1566" s="230"/>
      <c r="Q1566" s="230"/>
      <c r="R1566" s="230"/>
      <c r="S1566" s="230"/>
      <c r="T1566" s="229"/>
      <c r="AT1566" s="228" t="s">
        <v>117</v>
      </c>
      <c r="AU1566" s="228" t="s">
        <v>42</v>
      </c>
      <c r="AV1566" s="227" t="s">
        <v>42</v>
      </c>
      <c r="AW1566" s="227" t="s">
        <v>19</v>
      </c>
      <c r="AX1566" s="227" t="s">
        <v>37</v>
      </c>
      <c r="AY1566" s="228" t="s">
        <v>108</v>
      </c>
    </row>
    <row r="1567" spans="2:51" s="227" customFormat="1" x14ac:dyDescent="0.3">
      <c r="B1567" s="232"/>
      <c r="D1567" s="236" t="s">
        <v>117</v>
      </c>
      <c r="E1567" s="228" t="s">
        <v>1</v>
      </c>
      <c r="F1567" s="235" t="s">
        <v>557</v>
      </c>
      <c r="H1567" s="234">
        <v>56.16</v>
      </c>
      <c r="I1567" s="233"/>
      <c r="L1567" s="232"/>
      <c r="M1567" s="231"/>
      <c r="N1567" s="230"/>
      <c r="O1567" s="230"/>
      <c r="P1567" s="230"/>
      <c r="Q1567" s="230"/>
      <c r="R1567" s="230"/>
      <c r="S1567" s="230"/>
      <c r="T1567" s="229"/>
      <c r="AT1567" s="228" t="s">
        <v>117</v>
      </c>
      <c r="AU1567" s="228" t="s">
        <v>42</v>
      </c>
      <c r="AV1567" s="227" t="s">
        <v>42</v>
      </c>
      <c r="AW1567" s="227" t="s">
        <v>19</v>
      </c>
      <c r="AX1567" s="227" t="s">
        <v>37</v>
      </c>
      <c r="AY1567" s="228" t="s">
        <v>108</v>
      </c>
    </row>
    <row r="1568" spans="2:51" s="227" customFormat="1" x14ac:dyDescent="0.3">
      <c r="B1568" s="232"/>
      <c r="D1568" s="236" t="s">
        <v>117</v>
      </c>
      <c r="E1568" s="228" t="s">
        <v>1</v>
      </c>
      <c r="F1568" s="235" t="s">
        <v>558</v>
      </c>
      <c r="H1568" s="234">
        <v>14.56</v>
      </c>
      <c r="I1568" s="233"/>
      <c r="L1568" s="232"/>
      <c r="M1568" s="231"/>
      <c r="N1568" s="230"/>
      <c r="O1568" s="230"/>
      <c r="P1568" s="230"/>
      <c r="Q1568" s="230"/>
      <c r="R1568" s="230"/>
      <c r="S1568" s="230"/>
      <c r="T1568" s="229"/>
      <c r="AT1568" s="228" t="s">
        <v>117</v>
      </c>
      <c r="AU1568" s="228" t="s">
        <v>42</v>
      </c>
      <c r="AV1568" s="227" t="s">
        <v>42</v>
      </c>
      <c r="AW1568" s="227" t="s">
        <v>19</v>
      </c>
      <c r="AX1568" s="227" t="s">
        <v>37</v>
      </c>
      <c r="AY1568" s="228" t="s">
        <v>108</v>
      </c>
    </row>
    <row r="1569" spans="2:65" s="227" customFormat="1" x14ac:dyDescent="0.3">
      <c r="B1569" s="232"/>
      <c r="D1569" s="236" t="s">
        <v>117</v>
      </c>
      <c r="E1569" s="228" t="s">
        <v>1</v>
      </c>
      <c r="F1569" s="235" t="s">
        <v>559</v>
      </c>
      <c r="H1569" s="234">
        <v>14.44</v>
      </c>
      <c r="I1569" s="233"/>
      <c r="L1569" s="232"/>
      <c r="M1569" s="231"/>
      <c r="N1569" s="230"/>
      <c r="O1569" s="230"/>
      <c r="P1569" s="230"/>
      <c r="Q1569" s="230"/>
      <c r="R1569" s="230"/>
      <c r="S1569" s="230"/>
      <c r="T1569" s="229"/>
      <c r="AT1569" s="228" t="s">
        <v>117</v>
      </c>
      <c r="AU1569" s="228" t="s">
        <v>42</v>
      </c>
      <c r="AV1569" s="227" t="s">
        <v>42</v>
      </c>
      <c r="AW1569" s="227" t="s">
        <v>19</v>
      </c>
      <c r="AX1569" s="227" t="s">
        <v>37</v>
      </c>
      <c r="AY1569" s="228" t="s">
        <v>108</v>
      </c>
    </row>
    <row r="1570" spans="2:65" s="227" customFormat="1" x14ac:dyDescent="0.3">
      <c r="B1570" s="232"/>
      <c r="D1570" s="240" t="s">
        <v>117</v>
      </c>
      <c r="E1570" s="239" t="s">
        <v>1</v>
      </c>
      <c r="F1570" s="238" t="s">
        <v>1905</v>
      </c>
      <c r="H1570" s="237">
        <v>2.76</v>
      </c>
      <c r="I1570" s="233"/>
      <c r="L1570" s="232"/>
      <c r="M1570" s="231"/>
      <c r="N1570" s="230"/>
      <c r="O1570" s="230"/>
      <c r="P1570" s="230"/>
      <c r="Q1570" s="230"/>
      <c r="R1570" s="230"/>
      <c r="S1570" s="230"/>
      <c r="T1570" s="229"/>
      <c r="AT1570" s="228" t="s">
        <v>117</v>
      </c>
      <c r="AU1570" s="228" t="s">
        <v>42</v>
      </c>
      <c r="AV1570" s="227" t="s">
        <v>42</v>
      </c>
      <c r="AW1570" s="227" t="s">
        <v>19</v>
      </c>
      <c r="AX1570" s="227" t="s">
        <v>37</v>
      </c>
      <c r="AY1570" s="228" t="s">
        <v>108</v>
      </c>
    </row>
    <row r="1571" spans="2:65" s="188" customFormat="1" ht="22.5" customHeight="1" x14ac:dyDescent="0.3">
      <c r="B1571" s="207"/>
      <c r="C1571" s="206" t="s">
        <v>1952</v>
      </c>
      <c r="D1571" s="206" t="s">
        <v>110</v>
      </c>
      <c r="E1571" s="205" t="s">
        <v>1907</v>
      </c>
      <c r="F1571" s="200" t="s">
        <v>1908</v>
      </c>
      <c r="G1571" s="204" t="s">
        <v>254</v>
      </c>
      <c r="H1571" s="203">
        <v>5</v>
      </c>
      <c r="I1571" s="202"/>
      <c r="J1571" s="201">
        <f>ROUND(I1571*H1571,2)</f>
        <v>0</v>
      </c>
      <c r="K1571" s="200" t="s">
        <v>114</v>
      </c>
      <c r="L1571" s="189"/>
      <c r="M1571" s="199" t="s">
        <v>1</v>
      </c>
      <c r="N1571" s="224" t="s">
        <v>26</v>
      </c>
      <c r="O1571" s="223"/>
      <c r="P1571" s="222">
        <f>O1571*H1571</f>
        <v>0</v>
      </c>
      <c r="Q1571" s="222">
        <v>0</v>
      </c>
      <c r="R1571" s="222">
        <f>Q1571*H1571</f>
        <v>0</v>
      </c>
      <c r="S1571" s="222">
        <v>0</v>
      </c>
      <c r="T1571" s="221">
        <f>S1571*H1571</f>
        <v>0</v>
      </c>
      <c r="AR1571" s="193" t="s">
        <v>199</v>
      </c>
      <c r="AT1571" s="193" t="s">
        <v>110</v>
      </c>
      <c r="AU1571" s="193" t="s">
        <v>42</v>
      </c>
      <c r="AY1571" s="193" t="s">
        <v>108</v>
      </c>
      <c r="BE1571" s="194">
        <f>IF(N1571="základní",J1571,0)</f>
        <v>0</v>
      </c>
      <c r="BF1571" s="194">
        <f>IF(N1571="snížená",J1571,0)</f>
        <v>0</v>
      </c>
      <c r="BG1571" s="194">
        <f>IF(N1571="zákl. přenesená",J1571,0)</f>
        <v>0</v>
      </c>
      <c r="BH1571" s="194">
        <f>IF(N1571="sníž. přenesená",J1571,0)</f>
        <v>0</v>
      </c>
      <c r="BI1571" s="194">
        <f>IF(N1571="nulová",J1571,0)</f>
        <v>0</v>
      </c>
      <c r="BJ1571" s="193" t="s">
        <v>38</v>
      </c>
      <c r="BK1571" s="194">
        <f>ROUND(I1571*H1571,2)</f>
        <v>0</v>
      </c>
      <c r="BL1571" s="193" t="s">
        <v>199</v>
      </c>
      <c r="BM1571" s="193" t="s">
        <v>1909</v>
      </c>
    </row>
    <row r="1572" spans="2:65" s="227" customFormat="1" x14ac:dyDescent="0.3">
      <c r="B1572" s="232"/>
      <c r="D1572" s="240" t="s">
        <v>117</v>
      </c>
      <c r="E1572" s="239" t="s">
        <v>1</v>
      </c>
      <c r="F1572" s="238" t="s">
        <v>1910</v>
      </c>
      <c r="H1572" s="237">
        <v>5</v>
      </c>
      <c r="I1572" s="233"/>
      <c r="L1572" s="232"/>
      <c r="M1572" s="231"/>
      <c r="N1572" s="230"/>
      <c r="O1572" s="230"/>
      <c r="P1572" s="230"/>
      <c r="Q1572" s="230"/>
      <c r="R1572" s="230"/>
      <c r="S1572" s="230"/>
      <c r="T1572" s="229"/>
      <c r="AT1572" s="228" t="s">
        <v>117</v>
      </c>
      <c r="AU1572" s="228" t="s">
        <v>42</v>
      </c>
      <c r="AV1572" s="227" t="s">
        <v>42</v>
      </c>
      <c r="AW1572" s="227" t="s">
        <v>19</v>
      </c>
      <c r="AX1572" s="227" t="s">
        <v>37</v>
      </c>
      <c r="AY1572" s="228" t="s">
        <v>108</v>
      </c>
    </row>
    <row r="1573" spans="2:65" s="188" customFormat="1" ht="22.5" customHeight="1" x14ac:dyDescent="0.3">
      <c r="B1573" s="207"/>
      <c r="C1573" s="252" t="s">
        <v>1956</v>
      </c>
      <c r="D1573" s="252" t="s">
        <v>213</v>
      </c>
      <c r="E1573" s="251" t="s">
        <v>1912</v>
      </c>
      <c r="F1573" s="246" t="s">
        <v>1913</v>
      </c>
      <c r="G1573" s="250" t="s">
        <v>254</v>
      </c>
      <c r="H1573" s="249">
        <v>1</v>
      </c>
      <c r="I1573" s="248"/>
      <c r="J1573" s="247">
        <f>ROUND(I1573*H1573,2)</f>
        <v>0</v>
      </c>
      <c r="K1573" s="246" t="s">
        <v>114</v>
      </c>
      <c r="L1573" s="245"/>
      <c r="M1573" s="244" t="s">
        <v>1</v>
      </c>
      <c r="N1573" s="243" t="s">
        <v>26</v>
      </c>
      <c r="O1573" s="223"/>
      <c r="P1573" s="222">
        <f>O1573*H1573</f>
        <v>0</v>
      </c>
      <c r="Q1573" s="222">
        <v>2.1000000000000001E-2</v>
      </c>
      <c r="R1573" s="222">
        <f>Q1573*H1573</f>
        <v>2.1000000000000001E-2</v>
      </c>
      <c r="S1573" s="222">
        <v>0</v>
      </c>
      <c r="T1573" s="221">
        <f>S1573*H1573</f>
        <v>0</v>
      </c>
      <c r="AR1573" s="193" t="s">
        <v>286</v>
      </c>
      <c r="AT1573" s="193" t="s">
        <v>213</v>
      </c>
      <c r="AU1573" s="193" t="s">
        <v>42</v>
      </c>
      <c r="AY1573" s="193" t="s">
        <v>108</v>
      </c>
      <c r="BE1573" s="194">
        <f>IF(N1573="základní",J1573,0)</f>
        <v>0</v>
      </c>
      <c r="BF1573" s="194">
        <f>IF(N1573="snížená",J1573,0)</f>
        <v>0</v>
      </c>
      <c r="BG1573" s="194">
        <f>IF(N1573="zákl. přenesená",J1573,0)</f>
        <v>0</v>
      </c>
      <c r="BH1573" s="194">
        <f>IF(N1573="sníž. přenesená",J1573,0)</f>
        <v>0</v>
      </c>
      <c r="BI1573" s="194">
        <f>IF(N1573="nulová",J1573,0)</f>
        <v>0</v>
      </c>
      <c r="BJ1573" s="193" t="s">
        <v>38</v>
      </c>
      <c r="BK1573" s="194">
        <f>ROUND(I1573*H1573,2)</f>
        <v>0</v>
      </c>
      <c r="BL1573" s="193" t="s">
        <v>199</v>
      </c>
      <c r="BM1573" s="193" t="s">
        <v>1914</v>
      </c>
    </row>
    <row r="1574" spans="2:65" s="227" customFormat="1" x14ac:dyDescent="0.3">
      <c r="B1574" s="232"/>
      <c r="D1574" s="240" t="s">
        <v>117</v>
      </c>
      <c r="E1574" s="239" t="s">
        <v>1</v>
      </c>
      <c r="F1574" s="238" t="s">
        <v>256</v>
      </c>
      <c r="H1574" s="237">
        <v>1</v>
      </c>
      <c r="I1574" s="233"/>
      <c r="L1574" s="232"/>
      <c r="M1574" s="231"/>
      <c r="N1574" s="230"/>
      <c r="O1574" s="230"/>
      <c r="P1574" s="230"/>
      <c r="Q1574" s="230"/>
      <c r="R1574" s="230"/>
      <c r="S1574" s="230"/>
      <c r="T1574" s="229"/>
      <c r="AT1574" s="228" t="s">
        <v>117</v>
      </c>
      <c r="AU1574" s="228" t="s">
        <v>42</v>
      </c>
      <c r="AV1574" s="227" t="s">
        <v>42</v>
      </c>
      <c r="AW1574" s="227" t="s">
        <v>19</v>
      </c>
      <c r="AX1574" s="227" t="s">
        <v>37</v>
      </c>
      <c r="AY1574" s="228" t="s">
        <v>108</v>
      </c>
    </row>
    <row r="1575" spans="2:65" s="188" customFormat="1" ht="22.5" customHeight="1" x14ac:dyDescent="0.3">
      <c r="B1575" s="207"/>
      <c r="C1575" s="252" t="s">
        <v>1961</v>
      </c>
      <c r="D1575" s="252" t="s">
        <v>213</v>
      </c>
      <c r="E1575" s="251" t="s">
        <v>1916</v>
      </c>
      <c r="F1575" s="246" t="s">
        <v>1917</v>
      </c>
      <c r="G1575" s="250" t="s">
        <v>254</v>
      </c>
      <c r="H1575" s="249">
        <v>4</v>
      </c>
      <c r="I1575" s="248"/>
      <c r="J1575" s="247">
        <f>ROUND(I1575*H1575,2)</f>
        <v>0</v>
      </c>
      <c r="K1575" s="246" t="s">
        <v>114</v>
      </c>
      <c r="L1575" s="245"/>
      <c r="M1575" s="244" t="s">
        <v>1</v>
      </c>
      <c r="N1575" s="243" t="s">
        <v>26</v>
      </c>
      <c r="O1575" s="223"/>
      <c r="P1575" s="222">
        <f>O1575*H1575</f>
        <v>0</v>
      </c>
      <c r="Q1575" s="222">
        <v>2.5000000000000001E-2</v>
      </c>
      <c r="R1575" s="222">
        <f>Q1575*H1575</f>
        <v>0.1</v>
      </c>
      <c r="S1575" s="222">
        <v>0</v>
      </c>
      <c r="T1575" s="221">
        <f>S1575*H1575</f>
        <v>0</v>
      </c>
      <c r="AR1575" s="193" t="s">
        <v>286</v>
      </c>
      <c r="AT1575" s="193" t="s">
        <v>213</v>
      </c>
      <c r="AU1575" s="193" t="s">
        <v>42</v>
      </c>
      <c r="AY1575" s="193" t="s">
        <v>108</v>
      </c>
      <c r="BE1575" s="194">
        <f>IF(N1575="základní",J1575,0)</f>
        <v>0</v>
      </c>
      <c r="BF1575" s="194">
        <f>IF(N1575="snížená",J1575,0)</f>
        <v>0</v>
      </c>
      <c r="BG1575" s="194">
        <f>IF(N1575="zákl. přenesená",J1575,0)</f>
        <v>0</v>
      </c>
      <c r="BH1575" s="194">
        <f>IF(N1575="sníž. přenesená",J1575,0)</f>
        <v>0</v>
      </c>
      <c r="BI1575" s="194">
        <f>IF(N1575="nulová",J1575,0)</f>
        <v>0</v>
      </c>
      <c r="BJ1575" s="193" t="s">
        <v>38</v>
      </c>
      <c r="BK1575" s="194">
        <f>ROUND(I1575*H1575,2)</f>
        <v>0</v>
      </c>
      <c r="BL1575" s="193" t="s">
        <v>199</v>
      </c>
      <c r="BM1575" s="193" t="s">
        <v>1918</v>
      </c>
    </row>
    <row r="1576" spans="2:65" s="227" customFormat="1" x14ac:dyDescent="0.3">
      <c r="B1576" s="232"/>
      <c r="D1576" s="240" t="s">
        <v>117</v>
      </c>
      <c r="E1576" s="239" t="s">
        <v>1</v>
      </c>
      <c r="F1576" s="238" t="s">
        <v>886</v>
      </c>
      <c r="H1576" s="237">
        <v>4</v>
      </c>
      <c r="I1576" s="233"/>
      <c r="L1576" s="232"/>
      <c r="M1576" s="231"/>
      <c r="N1576" s="230"/>
      <c r="O1576" s="230"/>
      <c r="P1576" s="230"/>
      <c r="Q1576" s="230"/>
      <c r="R1576" s="230"/>
      <c r="S1576" s="230"/>
      <c r="T1576" s="229"/>
      <c r="AT1576" s="228" t="s">
        <v>117</v>
      </c>
      <c r="AU1576" s="228" t="s">
        <v>42</v>
      </c>
      <c r="AV1576" s="227" t="s">
        <v>42</v>
      </c>
      <c r="AW1576" s="227" t="s">
        <v>19</v>
      </c>
      <c r="AX1576" s="227" t="s">
        <v>37</v>
      </c>
      <c r="AY1576" s="228" t="s">
        <v>108</v>
      </c>
    </row>
    <row r="1577" spans="2:65" s="188" customFormat="1" ht="31.5" customHeight="1" x14ac:dyDescent="0.3">
      <c r="B1577" s="207"/>
      <c r="C1577" s="206" t="s">
        <v>1967</v>
      </c>
      <c r="D1577" s="206" t="s">
        <v>110</v>
      </c>
      <c r="E1577" s="205" t="s">
        <v>1920</v>
      </c>
      <c r="F1577" s="200" t="s">
        <v>1921</v>
      </c>
      <c r="G1577" s="204" t="s">
        <v>254</v>
      </c>
      <c r="H1577" s="203">
        <v>6</v>
      </c>
      <c r="I1577" s="202"/>
      <c r="J1577" s="201">
        <f>ROUND(I1577*H1577,2)</f>
        <v>0</v>
      </c>
      <c r="K1577" s="200" t="s">
        <v>114</v>
      </c>
      <c r="L1577" s="189"/>
      <c r="M1577" s="199" t="s">
        <v>1</v>
      </c>
      <c r="N1577" s="224" t="s">
        <v>26</v>
      </c>
      <c r="O1577" s="223"/>
      <c r="P1577" s="222">
        <f>O1577*H1577</f>
        <v>0</v>
      </c>
      <c r="Q1577" s="222">
        <v>0</v>
      </c>
      <c r="R1577" s="222">
        <f>Q1577*H1577</f>
        <v>0</v>
      </c>
      <c r="S1577" s="222">
        <v>0</v>
      </c>
      <c r="T1577" s="221">
        <f>S1577*H1577</f>
        <v>0</v>
      </c>
      <c r="AR1577" s="193" t="s">
        <v>199</v>
      </c>
      <c r="AT1577" s="193" t="s">
        <v>110</v>
      </c>
      <c r="AU1577" s="193" t="s">
        <v>42</v>
      </c>
      <c r="AY1577" s="193" t="s">
        <v>108</v>
      </c>
      <c r="BE1577" s="194">
        <f>IF(N1577="základní",J1577,0)</f>
        <v>0</v>
      </c>
      <c r="BF1577" s="194">
        <f>IF(N1577="snížená",J1577,0)</f>
        <v>0</v>
      </c>
      <c r="BG1577" s="194">
        <f>IF(N1577="zákl. přenesená",J1577,0)</f>
        <v>0</v>
      </c>
      <c r="BH1577" s="194">
        <f>IF(N1577="sníž. přenesená",J1577,0)</f>
        <v>0</v>
      </c>
      <c r="BI1577" s="194">
        <f>IF(N1577="nulová",J1577,0)</f>
        <v>0</v>
      </c>
      <c r="BJ1577" s="193" t="s">
        <v>38</v>
      </c>
      <c r="BK1577" s="194">
        <f>ROUND(I1577*H1577,2)</f>
        <v>0</v>
      </c>
      <c r="BL1577" s="193" t="s">
        <v>199</v>
      </c>
      <c r="BM1577" s="193" t="s">
        <v>1922</v>
      </c>
    </row>
    <row r="1578" spans="2:65" s="227" customFormat="1" x14ac:dyDescent="0.3">
      <c r="B1578" s="232"/>
      <c r="D1578" s="236" t="s">
        <v>117</v>
      </c>
      <c r="E1578" s="228" t="s">
        <v>1</v>
      </c>
      <c r="F1578" s="235" t="s">
        <v>1810</v>
      </c>
      <c r="H1578" s="234">
        <v>2</v>
      </c>
      <c r="I1578" s="233"/>
      <c r="L1578" s="232"/>
      <c r="M1578" s="231"/>
      <c r="N1578" s="230"/>
      <c r="O1578" s="230"/>
      <c r="P1578" s="230"/>
      <c r="Q1578" s="230"/>
      <c r="R1578" s="230"/>
      <c r="S1578" s="230"/>
      <c r="T1578" s="229"/>
      <c r="AT1578" s="228" t="s">
        <v>117</v>
      </c>
      <c r="AU1578" s="228" t="s">
        <v>42</v>
      </c>
      <c r="AV1578" s="227" t="s">
        <v>42</v>
      </c>
      <c r="AW1578" s="227" t="s">
        <v>19</v>
      </c>
      <c r="AX1578" s="227" t="s">
        <v>37</v>
      </c>
      <c r="AY1578" s="228" t="s">
        <v>108</v>
      </c>
    </row>
    <row r="1579" spans="2:65" s="227" customFormat="1" x14ac:dyDescent="0.3">
      <c r="B1579" s="232"/>
      <c r="D1579" s="240" t="s">
        <v>117</v>
      </c>
      <c r="E1579" s="239" t="s">
        <v>1</v>
      </c>
      <c r="F1579" s="238" t="s">
        <v>1923</v>
      </c>
      <c r="H1579" s="237">
        <v>4</v>
      </c>
      <c r="I1579" s="233"/>
      <c r="L1579" s="232"/>
      <c r="M1579" s="231"/>
      <c r="N1579" s="230"/>
      <c r="O1579" s="230"/>
      <c r="P1579" s="230"/>
      <c r="Q1579" s="230"/>
      <c r="R1579" s="230"/>
      <c r="S1579" s="230"/>
      <c r="T1579" s="229"/>
      <c r="AT1579" s="228" t="s">
        <v>117</v>
      </c>
      <c r="AU1579" s="228" t="s">
        <v>42</v>
      </c>
      <c r="AV1579" s="227" t="s">
        <v>42</v>
      </c>
      <c r="AW1579" s="227" t="s">
        <v>19</v>
      </c>
      <c r="AX1579" s="227" t="s">
        <v>37</v>
      </c>
      <c r="AY1579" s="228" t="s">
        <v>108</v>
      </c>
    </row>
    <row r="1580" spans="2:65" s="188" customFormat="1" ht="22.5" customHeight="1" x14ac:dyDescent="0.3">
      <c r="B1580" s="207"/>
      <c r="C1580" s="252" t="s">
        <v>1972</v>
      </c>
      <c r="D1580" s="252" t="s">
        <v>213</v>
      </c>
      <c r="E1580" s="251" t="s">
        <v>1925</v>
      </c>
      <c r="F1580" s="246" t="s">
        <v>1926</v>
      </c>
      <c r="G1580" s="250" t="s">
        <v>254</v>
      </c>
      <c r="H1580" s="249">
        <v>5</v>
      </c>
      <c r="I1580" s="248"/>
      <c r="J1580" s="247">
        <f>ROUND(I1580*H1580,2)</f>
        <v>0</v>
      </c>
      <c r="K1580" s="246" t="s">
        <v>114</v>
      </c>
      <c r="L1580" s="245"/>
      <c r="M1580" s="244" t="s">
        <v>1</v>
      </c>
      <c r="N1580" s="243" t="s">
        <v>26</v>
      </c>
      <c r="O1580" s="223"/>
      <c r="P1580" s="222">
        <f>O1580*H1580</f>
        <v>0</v>
      </c>
      <c r="Q1580" s="222">
        <v>2.7E-2</v>
      </c>
      <c r="R1580" s="222">
        <f>Q1580*H1580</f>
        <v>0.13500000000000001</v>
      </c>
      <c r="S1580" s="222">
        <v>0</v>
      </c>
      <c r="T1580" s="221">
        <f>S1580*H1580</f>
        <v>0</v>
      </c>
      <c r="AR1580" s="193" t="s">
        <v>286</v>
      </c>
      <c r="AT1580" s="193" t="s">
        <v>213</v>
      </c>
      <c r="AU1580" s="193" t="s">
        <v>42</v>
      </c>
      <c r="AY1580" s="193" t="s">
        <v>108</v>
      </c>
      <c r="BE1580" s="194">
        <f>IF(N1580="základní",J1580,0)</f>
        <v>0</v>
      </c>
      <c r="BF1580" s="194">
        <f>IF(N1580="snížená",J1580,0)</f>
        <v>0</v>
      </c>
      <c r="BG1580" s="194">
        <f>IF(N1580="zákl. přenesená",J1580,0)</f>
        <v>0</v>
      </c>
      <c r="BH1580" s="194">
        <f>IF(N1580="sníž. přenesená",J1580,0)</f>
        <v>0</v>
      </c>
      <c r="BI1580" s="194">
        <f>IF(N1580="nulová",J1580,0)</f>
        <v>0</v>
      </c>
      <c r="BJ1580" s="193" t="s">
        <v>38</v>
      </c>
      <c r="BK1580" s="194">
        <f>ROUND(I1580*H1580,2)</f>
        <v>0</v>
      </c>
      <c r="BL1580" s="193" t="s">
        <v>199</v>
      </c>
      <c r="BM1580" s="193" t="s">
        <v>1927</v>
      </c>
    </row>
    <row r="1581" spans="2:65" s="227" customFormat="1" x14ac:dyDescent="0.3">
      <c r="B1581" s="232"/>
      <c r="D1581" s="236" t="s">
        <v>117</v>
      </c>
      <c r="E1581" s="228" t="s">
        <v>1</v>
      </c>
      <c r="F1581" s="235" t="s">
        <v>1810</v>
      </c>
      <c r="H1581" s="234">
        <v>2</v>
      </c>
      <c r="I1581" s="233"/>
      <c r="L1581" s="232"/>
      <c r="M1581" s="231"/>
      <c r="N1581" s="230"/>
      <c r="O1581" s="230"/>
      <c r="P1581" s="230"/>
      <c r="Q1581" s="230"/>
      <c r="R1581" s="230"/>
      <c r="S1581" s="230"/>
      <c r="T1581" s="229"/>
      <c r="AT1581" s="228" t="s">
        <v>117</v>
      </c>
      <c r="AU1581" s="228" t="s">
        <v>42</v>
      </c>
      <c r="AV1581" s="227" t="s">
        <v>42</v>
      </c>
      <c r="AW1581" s="227" t="s">
        <v>19</v>
      </c>
      <c r="AX1581" s="227" t="s">
        <v>37</v>
      </c>
      <c r="AY1581" s="228" t="s">
        <v>108</v>
      </c>
    </row>
    <row r="1582" spans="2:65" s="227" customFormat="1" x14ac:dyDescent="0.3">
      <c r="B1582" s="232"/>
      <c r="D1582" s="240" t="s">
        <v>117</v>
      </c>
      <c r="E1582" s="239" t="s">
        <v>1</v>
      </c>
      <c r="F1582" s="238" t="s">
        <v>895</v>
      </c>
      <c r="H1582" s="237">
        <v>3</v>
      </c>
      <c r="I1582" s="233"/>
      <c r="L1582" s="232"/>
      <c r="M1582" s="231"/>
      <c r="N1582" s="230"/>
      <c r="O1582" s="230"/>
      <c r="P1582" s="230"/>
      <c r="Q1582" s="230"/>
      <c r="R1582" s="230"/>
      <c r="S1582" s="230"/>
      <c r="T1582" s="229"/>
      <c r="AT1582" s="228" t="s">
        <v>117</v>
      </c>
      <c r="AU1582" s="228" t="s">
        <v>42</v>
      </c>
      <c r="AV1582" s="227" t="s">
        <v>42</v>
      </c>
      <c r="AW1582" s="227" t="s">
        <v>19</v>
      </c>
      <c r="AX1582" s="227" t="s">
        <v>37</v>
      </c>
      <c r="AY1582" s="228" t="s">
        <v>108</v>
      </c>
    </row>
    <row r="1583" spans="2:65" s="188" customFormat="1" ht="31.5" customHeight="1" x14ac:dyDescent="0.3">
      <c r="B1583" s="207"/>
      <c r="C1583" s="252" t="s">
        <v>1977</v>
      </c>
      <c r="D1583" s="252" t="s">
        <v>213</v>
      </c>
      <c r="E1583" s="251" t="s">
        <v>1929</v>
      </c>
      <c r="F1583" s="246" t="s">
        <v>1930</v>
      </c>
      <c r="G1583" s="250" t="s">
        <v>254</v>
      </c>
      <c r="H1583" s="249">
        <v>1</v>
      </c>
      <c r="I1583" s="248"/>
      <c r="J1583" s="247">
        <f>ROUND(I1583*H1583,2)</f>
        <v>0</v>
      </c>
      <c r="K1583" s="246" t="s">
        <v>1</v>
      </c>
      <c r="L1583" s="245"/>
      <c r="M1583" s="244" t="s">
        <v>1</v>
      </c>
      <c r="N1583" s="243" t="s">
        <v>26</v>
      </c>
      <c r="O1583" s="223"/>
      <c r="P1583" s="222">
        <f>O1583*H1583</f>
        <v>0</v>
      </c>
      <c r="Q1583" s="222">
        <v>2.7E-2</v>
      </c>
      <c r="R1583" s="222">
        <f>Q1583*H1583</f>
        <v>2.7E-2</v>
      </c>
      <c r="S1583" s="222">
        <v>0</v>
      </c>
      <c r="T1583" s="221">
        <f>S1583*H1583</f>
        <v>0</v>
      </c>
      <c r="AR1583" s="193" t="s">
        <v>286</v>
      </c>
      <c r="AT1583" s="193" t="s">
        <v>213</v>
      </c>
      <c r="AU1583" s="193" t="s">
        <v>42</v>
      </c>
      <c r="AY1583" s="193" t="s">
        <v>108</v>
      </c>
      <c r="BE1583" s="194">
        <f>IF(N1583="základní",J1583,0)</f>
        <v>0</v>
      </c>
      <c r="BF1583" s="194">
        <f>IF(N1583="snížená",J1583,0)</f>
        <v>0</v>
      </c>
      <c r="BG1583" s="194">
        <f>IF(N1583="zákl. přenesená",J1583,0)</f>
        <v>0</v>
      </c>
      <c r="BH1583" s="194">
        <f>IF(N1583="sníž. přenesená",J1583,0)</f>
        <v>0</v>
      </c>
      <c r="BI1583" s="194">
        <f>IF(N1583="nulová",J1583,0)</f>
        <v>0</v>
      </c>
      <c r="BJ1583" s="193" t="s">
        <v>38</v>
      </c>
      <c r="BK1583" s="194">
        <f>ROUND(I1583*H1583,2)</f>
        <v>0</v>
      </c>
      <c r="BL1583" s="193" t="s">
        <v>199</v>
      </c>
      <c r="BM1583" s="193" t="s">
        <v>1931</v>
      </c>
    </row>
    <row r="1584" spans="2:65" s="227" customFormat="1" x14ac:dyDescent="0.3">
      <c r="B1584" s="232"/>
      <c r="D1584" s="240" t="s">
        <v>117</v>
      </c>
      <c r="E1584" s="239" t="s">
        <v>1</v>
      </c>
      <c r="F1584" s="238" t="s">
        <v>900</v>
      </c>
      <c r="H1584" s="237">
        <v>1</v>
      </c>
      <c r="I1584" s="233"/>
      <c r="L1584" s="232"/>
      <c r="M1584" s="231"/>
      <c r="N1584" s="230"/>
      <c r="O1584" s="230"/>
      <c r="P1584" s="230"/>
      <c r="Q1584" s="230"/>
      <c r="R1584" s="230"/>
      <c r="S1584" s="230"/>
      <c r="T1584" s="229"/>
      <c r="AT1584" s="228" t="s">
        <v>117</v>
      </c>
      <c r="AU1584" s="228" t="s">
        <v>42</v>
      </c>
      <c r="AV1584" s="227" t="s">
        <v>42</v>
      </c>
      <c r="AW1584" s="227" t="s">
        <v>19</v>
      </c>
      <c r="AX1584" s="227" t="s">
        <v>37</v>
      </c>
      <c r="AY1584" s="228" t="s">
        <v>108</v>
      </c>
    </row>
    <row r="1585" spans="2:65" s="188" customFormat="1" ht="31.5" customHeight="1" x14ac:dyDescent="0.3">
      <c r="B1585" s="207"/>
      <c r="C1585" s="206" t="s">
        <v>1981</v>
      </c>
      <c r="D1585" s="206" t="s">
        <v>110</v>
      </c>
      <c r="E1585" s="205" t="s">
        <v>1933</v>
      </c>
      <c r="F1585" s="200" t="s">
        <v>1934</v>
      </c>
      <c r="G1585" s="204" t="s">
        <v>254</v>
      </c>
      <c r="H1585" s="203">
        <v>11</v>
      </c>
      <c r="I1585" s="202"/>
      <c r="J1585" s="201">
        <f>ROUND(I1585*H1585,2)</f>
        <v>0</v>
      </c>
      <c r="K1585" s="200" t="s">
        <v>1</v>
      </c>
      <c r="L1585" s="189"/>
      <c r="M1585" s="199" t="s">
        <v>1</v>
      </c>
      <c r="N1585" s="224" t="s">
        <v>26</v>
      </c>
      <c r="O1585" s="223"/>
      <c r="P1585" s="222">
        <f>O1585*H1585</f>
        <v>0</v>
      </c>
      <c r="Q1585" s="222">
        <v>0</v>
      </c>
      <c r="R1585" s="222">
        <f>Q1585*H1585</f>
        <v>0</v>
      </c>
      <c r="S1585" s="222">
        <v>0</v>
      </c>
      <c r="T1585" s="221">
        <f>S1585*H1585</f>
        <v>0</v>
      </c>
      <c r="AR1585" s="193" t="s">
        <v>199</v>
      </c>
      <c r="AT1585" s="193" t="s">
        <v>110</v>
      </c>
      <c r="AU1585" s="193" t="s">
        <v>42</v>
      </c>
      <c r="AY1585" s="193" t="s">
        <v>108</v>
      </c>
      <c r="BE1585" s="194">
        <f>IF(N1585="základní",J1585,0)</f>
        <v>0</v>
      </c>
      <c r="BF1585" s="194">
        <f>IF(N1585="snížená",J1585,0)</f>
        <v>0</v>
      </c>
      <c r="BG1585" s="194">
        <f>IF(N1585="zákl. přenesená",J1585,0)</f>
        <v>0</v>
      </c>
      <c r="BH1585" s="194">
        <f>IF(N1585="sníž. přenesená",J1585,0)</f>
        <v>0</v>
      </c>
      <c r="BI1585" s="194">
        <f>IF(N1585="nulová",J1585,0)</f>
        <v>0</v>
      </c>
      <c r="BJ1585" s="193" t="s">
        <v>38</v>
      </c>
      <c r="BK1585" s="194">
        <f>ROUND(I1585*H1585,2)</f>
        <v>0</v>
      </c>
      <c r="BL1585" s="193" t="s">
        <v>199</v>
      </c>
      <c r="BM1585" s="193" t="s">
        <v>1935</v>
      </c>
    </row>
    <row r="1586" spans="2:65" s="227" customFormat="1" x14ac:dyDescent="0.3">
      <c r="B1586" s="232"/>
      <c r="D1586" s="236" t="s">
        <v>117</v>
      </c>
      <c r="E1586" s="228" t="s">
        <v>1</v>
      </c>
      <c r="F1586" s="235" t="s">
        <v>872</v>
      </c>
      <c r="H1586" s="234">
        <v>7</v>
      </c>
      <c r="I1586" s="233"/>
      <c r="L1586" s="232"/>
      <c r="M1586" s="231"/>
      <c r="N1586" s="230"/>
      <c r="O1586" s="230"/>
      <c r="P1586" s="230"/>
      <c r="Q1586" s="230"/>
      <c r="R1586" s="230"/>
      <c r="S1586" s="230"/>
      <c r="T1586" s="229"/>
      <c r="AT1586" s="228" t="s">
        <v>117</v>
      </c>
      <c r="AU1586" s="228" t="s">
        <v>42</v>
      </c>
      <c r="AV1586" s="227" t="s">
        <v>42</v>
      </c>
      <c r="AW1586" s="227" t="s">
        <v>19</v>
      </c>
      <c r="AX1586" s="227" t="s">
        <v>37</v>
      </c>
      <c r="AY1586" s="228" t="s">
        <v>108</v>
      </c>
    </row>
    <row r="1587" spans="2:65" s="227" customFormat="1" x14ac:dyDescent="0.3">
      <c r="B1587" s="232"/>
      <c r="D1587" s="240" t="s">
        <v>117</v>
      </c>
      <c r="E1587" s="239" t="s">
        <v>1</v>
      </c>
      <c r="F1587" s="238" t="s">
        <v>873</v>
      </c>
      <c r="H1587" s="237">
        <v>4</v>
      </c>
      <c r="I1587" s="233"/>
      <c r="L1587" s="232"/>
      <c r="M1587" s="231"/>
      <c r="N1587" s="230"/>
      <c r="O1587" s="230"/>
      <c r="P1587" s="230"/>
      <c r="Q1587" s="230"/>
      <c r="R1587" s="230"/>
      <c r="S1587" s="230"/>
      <c r="T1587" s="229"/>
      <c r="AT1587" s="228" t="s">
        <v>117</v>
      </c>
      <c r="AU1587" s="228" t="s">
        <v>42</v>
      </c>
      <c r="AV1587" s="227" t="s">
        <v>42</v>
      </c>
      <c r="AW1587" s="227" t="s">
        <v>19</v>
      </c>
      <c r="AX1587" s="227" t="s">
        <v>37</v>
      </c>
      <c r="AY1587" s="228" t="s">
        <v>108</v>
      </c>
    </row>
    <row r="1588" spans="2:65" s="188" customFormat="1" ht="22.5" customHeight="1" x14ac:dyDescent="0.3">
      <c r="B1588" s="207"/>
      <c r="C1588" s="206" t="s">
        <v>1987</v>
      </c>
      <c r="D1588" s="206" t="s">
        <v>110</v>
      </c>
      <c r="E1588" s="205" t="s">
        <v>1937</v>
      </c>
      <c r="F1588" s="200" t="s">
        <v>1938</v>
      </c>
      <c r="G1588" s="204" t="s">
        <v>254</v>
      </c>
      <c r="H1588" s="203">
        <v>11</v>
      </c>
      <c r="I1588" s="202"/>
      <c r="J1588" s="201">
        <f>ROUND(I1588*H1588,2)</f>
        <v>0</v>
      </c>
      <c r="K1588" s="200" t="s">
        <v>114</v>
      </c>
      <c r="L1588" s="189"/>
      <c r="M1588" s="199" t="s">
        <v>1</v>
      </c>
      <c r="N1588" s="224" t="s">
        <v>26</v>
      </c>
      <c r="O1588" s="223"/>
      <c r="P1588" s="222">
        <f>O1588*H1588</f>
        <v>0</v>
      </c>
      <c r="Q1588" s="222">
        <v>0</v>
      </c>
      <c r="R1588" s="222">
        <f>Q1588*H1588</f>
        <v>0</v>
      </c>
      <c r="S1588" s="222">
        <v>0</v>
      </c>
      <c r="T1588" s="221">
        <f>S1588*H1588</f>
        <v>0</v>
      </c>
      <c r="AR1588" s="193" t="s">
        <v>199</v>
      </c>
      <c r="AT1588" s="193" t="s">
        <v>110</v>
      </c>
      <c r="AU1588" s="193" t="s">
        <v>42</v>
      </c>
      <c r="AY1588" s="193" t="s">
        <v>108</v>
      </c>
      <c r="BE1588" s="194">
        <f>IF(N1588="základní",J1588,0)</f>
        <v>0</v>
      </c>
      <c r="BF1588" s="194">
        <f>IF(N1588="snížená",J1588,0)</f>
        <v>0</v>
      </c>
      <c r="BG1588" s="194">
        <f>IF(N1588="zákl. přenesená",J1588,0)</f>
        <v>0</v>
      </c>
      <c r="BH1588" s="194">
        <f>IF(N1588="sníž. přenesená",J1588,0)</f>
        <v>0</v>
      </c>
      <c r="BI1588" s="194">
        <f>IF(N1588="nulová",J1588,0)</f>
        <v>0</v>
      </c>
      <c r="BJ1588" s="193" t="s">
        <v>38</v>
      </c>
      <c r="BK1588" s="194">
        <f>ROUND(I1588*H1588,2)</f>
        <v>0</v>
      </c>
      <c r="BL1588" s="193" t="s">
        <v>199</v>
      </c>
      <c r="BM1588" s="193" t="s">
        <v>1939</v>
      </c>
    </row>
    <row r="1589" spans="2:65" s="227" customFormat="1" x14ac:dyDescent="0.3">
      <c r="B1589" s="232"/>
      <c r="D1589" s="236" t="s">
        <v>117</v>
      </c>
      <c r="E1589" s="228" t="s">
        <v>1</v>
      </c>
      <c r="F1589" s="235" t="s">
        <v>872</v>
      </c>
      <c r="H1589" s="234">
        <v>7</v>
      </c>
      <c r="I1589" s="233"/>
      <c r="L1589" s="232"/>
      <c r="M1589" s="231"/>
      <c r="N1589" s="230"/>
      <c r="O1589" s="230"/>
      <c r="P1589" s="230"/>
      <c r="Q1589" s="230"/>
      <c r="R1589" s="230"/>
      <c r="S1589" s="230"/>
      <c r="T1589" s="229"/>
      <c r="AT1589" s="228" t="s">
        <v>117</v>
      </c>
      <c r="AU1589" s="228" t="s">
        <v>42</v>
      </c>
      <c r="AV1589" s="227" t="s">
        <v>42</v>
      </c>
      <c r="AW1589" s="227" t="s">
        <v>19</v>
      </c>
      <c r="AX1589" s="227" t="s">
        <v>37</v>
      </c>
      <c r="AY1589" s="228" t="s">
        <v>108</v>
      </c>
    </row>
    <row r="1590" spans="2:65" s="227" customFormat="1" x14ac:dyDescent="0.3">
      <c r="B1590" s="232"/>
      <c r="D1590" s="240" t="s">
        <v>117</v>
      </c>
      <c r="E1590" s="239" t="s">
        <v>1</v>
      </c>
      <c r="F1590" s="238" t="s">
        <v>873</v>
      </c>
      <c r="H1590" s="237">
        <v>4</v>
      </c>
      <c r="I1590" s="233"/>
      <c r="L1590" s="232"/>
      <c r="M1590" s="231"/>
      <c r="N1590" s="230"/>
      <c r="O1590" s="230"/>
      <c r="P1590" s="230"/>
      <c r="Q1590" s="230"/>
      <c r="R1590" s="230"/>
      <c r="S1590" s="230"/>
      <c r="T1590" s="229"/>
      <c r="AT1590" s="228" t="s">
        <v>117</v>
      </c>
      <c r="AU1590" s="228" t="s">
        <v>42</v>
      </c>
      <c r="AV1590" s="227" t="s">
        <v>42</v>
      </c>
      <c r="AW1590" s="227" t="s">
        <v>19</v>
      </c>
      <c r="AX1590" s="227" t="s">
        <v>37</v>
      </c>
      <c r="AY1590" s="228" t="s">
        <v>108</v>
      </c>
    </row>
    <row r="1591" spans="2:65" s="188" customFormat="1" ht="22.5" customHeight="1" x14ac:dyDescent="0.3">
      <c r="B1591" s="207"/>
      <c r="C1591" s="252" t="s">
        <v>1993</v>
      </c>
      <c r="D1591" s="252" t="s">
        <v>213</v>
      </c>
      <c r="E1591" s="251" t="s">
        <v>1941</v>
      </c>
      <c r="F1591" s="246" t="s">
        <v>1942</v>
      </c>
      <c r="G1591" s="250" t="s">
        <v>254</v>
      </c>
      <c r="H1591" s="249">
        <v>11</v>
      </c>
      <c r="I1591" s="248"/>
      <c r="J1591" s="247">
        <f>ROUND(I1591*H1591,2)</f>
        <v>0</v>
      </c>
      <c r="K1591" s="246" t="s">
        <v>1</v>
      </c>
      <c r="L1591" s="245"/>
      <c r="M1591" s="244" t="s">
        <v>1</v>
      </c>
      <c r="N1591" s="243" t="s">
        <v>26</v>
      </c>
      <c r="O1591" s="223"/>
      <c r="P1591" s="222">
        <f>O1591*H1591</f>
        <v>0</v>
      </c>
      <c r="Q1591" s="222">
        <v>3.8E-3</v>
      </c>
      <c r="R1591" s="222">
        <f>Q1591*H1591</f>
        <v>4.1799999999999997E-2</v>
      </c>
      <c r="S1591" s="222">
        <v>0</v>
      </c>
      <c r="T1591" s="221">
        <f>S1591*H1591</f>
        <v>0</v>
      </c>
      <c r="AR1591" s="193" t="s">
        <v>286</v>
      </c>
      <c r="AT1591" s="193" t="s">
        <v>213</v>
      </c>
      <c r="AU1591" s="193" t="s">
        <v>42</v>
      </c>
      <c r="AY1591" s="193" t="s">
        <v>108</v>
      </c>
      <c r="BE1591" s="194">
        <f>IF(N1591="základní",J1591,0)</f>
        <v>0</v>
      </c>
      <c r="BF1591" s="194">
        <f>IF(N1591="snížená",J1591,0)</f>
        <v>0</v>
      </c>
      <c r="BG1591" s="194">
        <f>IF(N1591="zákl. přenesená",J1591,0)</f>
        <v>0</v>
      </c>
      <c r="BH1591" s="194">
        <f>IF(N1591="sníž. přenesená",J1591,0)</f>
        <v>0</v>
      </c>
      <c r="BI1591" s="194">
        <f>IF(N1591="nulová",J1591,0)</f>
        <v>0</v>
      </c>
      <c r="BJ1591" s="193" t="s">
        <v>38</v>
      </c>
      <c r="BK1591" s="194">
        <f>ROUND(I1591*H1591,2)</f>
        <v>0</v>
      </c>
      <c r="BL1591" s="193" t="s">
        <v>199</v>
      </c>
      <c r="BM1591" s="193" t="s">
        <v>1943</v>
      </c>
    </row>
    <row r="1592" spans="2:65" s="188" customFormat="1" ht="22.5" customHeight="1" x14ac:dyDescent="0.3">
      <c r="B1592" s="207"/>
      <c r="C1592" s="206" t="s">
        <v>2001</v>
      </c>
      <c r="D1592" s="206" t="s">
        <v>110</v>
      </c>
      <c r="E1592" s="205" t="s">
        <v>1945</v>
      </c>
      <c r="F1592" s="200" t="s">
        <v>1946</v>
      </c>
      <c r="G1592" s="204" t="s">
        <v>254</v>
      </c>
      <c r="H1592" s="203">
        <v>11</v>
      </c>
      <c r="I1592" s="202"/>
      <c r="J1592" s="201">
        <f>ROUND(I1592*H1592,2)</f>
        <v>0</v>
      </c>
      <c r="K1592" s="200" t="s">
        <v>114</v>
      </c>
      <c r="L1592" s="189"/>
      <c r="M1592" s="199" t="s">
        <v>1</v>
      </c>
      <c r="N1592" s="224" t="s">
        <v>26</v>
      </c>
      <c r="O1592" s="223"/>
      <c r="P1592" s="222">
        <f>O1592*H1592</f>
        <v>0</v>
      </c>
      <c r="Q1592" s="222">
        <v>0</v>
      </c>
      <c r="R1592" s="222">
        <f>Q1592*H1592</f>
        <v>0</v>
      </c>
      <c r="S1592" s="222">
        <v>0</v>
      </c>
      <c r="T1592" s="221">
        <f>S1592*H1592</f>
        <v>0</v>
      </c>
      <c r="AR1592" s="193" t="s">
        <v>199</v>
      </c>
      <c r="AT1592" s="193" t="s">
        <v>110</v>
      </c>
      <c r="AU1592" s="193" t="s">
        <v>42</v>
      </c>
      <c r="AY1592" s="193" t="s">
        <v>108</v>
      </c>
      <c r="BE1592" s="194">
        <f>IF(N1592="základní",J1592,0)</f>
        <v>0</v>
      </c>
      <c r="BF1592" s="194">
        <f>IF(N1592="snížená",J1592,0)</f>
        <v>0</v>
      </c>
      <c r="BG1592" s="194">
        <f>IF(N1592="zákl. přenesená",J1592,0)</f>
        <v>0</v>
      </c>
      <c r="BH1592" s="194">
        <f>IF(N1592="sníž. přenesená",J1592,0)</f>
        <v>0</v>
      </c>
      <c r="BI1592" s="194">
        <f>IF(N1592="nulová",J1592,0)</f>
        <v>0</v>
      </c>
      <c r="BJ1592" s="193" t="s">
        <v>38</v>
      </c>
      <c r="BK1592" s="194">
        <f>ROUND(I1592*H1592,2)</f>
        <v>0</v>
      </c>
      <c r="BL1592" s="193" t="s">
        <v>199</v>
      </c>
      <c r="BM1592" s="193" t="s">
        <v>1947</v>
      </c>
    </row>
    <row r="1593" spans="2:65" s="227" customFormat="1" x14ac:dyDescent="0.3">
      <c r="B1593" s="232"/>
      <c r="D1593" s="236" t="s">
        <v>117</v>
      </c>
      <c r="E1593" s="228" t="s">
        <v>1</v>
      </c>
      <c r="F1593" s="235" t="s">
        <v>872</v>
      </c>
      <c r="H1593" s="234">
        <v>7</v>
      </c>
      <c r="I1593" s="233"/>
      <c r="L1593" s="232"/>
      <c r="M1593" s="231"/>
      <c r="N1593" s="230"/>
      <c r="O1593" s="230"/>
      <c r="P1593" s="230"/>
      <c r="Q1593" s="230"/>
      <c r="R1593" s="230"/>
      <c r="S1593" s="230"/>
      <c r="T1593" s="229"/>
      <c r="AT1593" s="228" t="s">
        <v>117</v>
      </c>
      <c r="AU1593" s="228" t="s">
        <v>42</v>
      </c>
      <c r="AV1593" s="227" t="s">
        <v>42</v>
      </c>
      <c r="AW1593" s="227" t="s">
        <v>19</v>
      </c>
      <c r="AX1593" s="227" t="s">
        <v>37</v>
      </c>
      <c r="AY1593" s="228" t="s">
        <v>108</v>
      </c>
    </row>
    <row r="1594" spans="2:65" s="227" customFormat="1" x14ac:dyDescent="0.3">
      <c r="B1594" s="232"/>
      <c r="D1594" s="240" t="s">
        <v>117</v>
      </c>
      <c r="E1594" s="239" t="s">
        <v>1</v>
      </c>
      <c r="F1594" s="238" t="s">
        <v>873</v>
      </c>
      <c r="H1594" s="237">
        <v>4</v>
      </c>
      <c r="I1594" s="233"/>
      <c r="L1594" s="232"/>
      <c r="M1594" s="231"/>
      <c r="N1594" s="230"/>
      <c r="O1594" s="230"/>
      <c r="P1594" s="230"/>
      <c r="Q1594" s="230"/>
      <c r="R1594" s="230"/>
      <c r="S1594" s="230"/>
      <c r="T1594" s="229"/>
      <c r="AT1594" s="228" t="s">
        <v>117</v>
      </c>
      <c r="AU1594" s="228" t="s">
        <v>42</v>
      </c>
      <c r="AV1594" s="227" t="s">
        <v>42</v>
      </c>
      <c r="AW1594" s="227" t="s">
        <v>19</v>
      </c>
      <c r="AX1594" s="227" t="s">
        <v>37</v>
      </c>
      <c r="AY1594" s="228" t="s">
        <v>108</v>
      </c>
    </row>
    <row r="1595" spans="2:65" s="188" customFormat="1" ht="22.5" customHeight="1" x14ac:dyDescent="0.3">
      <c r="B1595" s="207"/>
      <c r="C1595" s="252" t="s">
        <v>2007</v>
      </c>
      <c r="D1595" s="252" t="s">
        <v>213</v>
      </c>
      <c r="E1595" s="251" t="s">
        <v>1949</v>
      </c>
      <c r="F1595" s="246" t="s">
        <v>1950</v>
      </c>
      <c r="G1595" s="250" t="s">
        <v>254</v>
      </c>
      <c r="H1595" s="249">
        <v>11</v>
      </c>
      <c r="I1595" s="248"/>
      <c r="J1595" s="247">
        <f>ROUND(I1595*H1595,2)</f>
        <v>0</v>
      </c>
      <c r="K1595" s="246" t="s">
        <v>114</v>
      </c>
      <c r="L1595" s="245"/>
      <c r="M1595" s="244" t="s">
        <v>1</v>
      </c>
      <c r="N1595" s="243" t="s">
        <v>26</v>
      </c>
      <c r="O1595" s="223"/>
      <c r="P1595" s="222">
        <f>O1595*H1595</f>
        <v>0</v>
      </c>
      <c r="Q1595" s="222">
        <v>1.4999999999999999E-4</v>
      </c>
      <c r="R1595" s="222">
        <f>Q1595*H1595</f>
        <v>1.6499999999999998E-3</v>
      </c>
      <c r="S1595" s="222">
        <v>0</v>
      </c>
      <c r="T1595" s="221">
        <f>S1595*H1595</f>
        <v>0</v>
      </c>
      <c r="AR1595" s="193" t="s">
        <v>286</v>
      </c>
      <c r="AT1595" s="193" t="s">
        <v>213</v>
      </c>
      <c r="AU1595" s="193" t="s">
        <v>42</v>
      </c>
      <c r="AY1595" s="193" t="s">
        <v>108</v>
      </c>
      <c r="BE1595" s="194">
        <f>IF(N1595="základní",J1595,0)</f>
        <v>0</v>
      </c>
      <c r="BF1595" s="194">
        <f>IF(N1595="snížená",J1595,0)</f>
        <v>0</v>
      </c>
      <c r="BG1595" s="194">
        <f>IF(N1595="zákl. přenesená",J1595,0)</f>
        <v>0</v>
      </c>
      <c r="BH1595" s="194">
        <f>IF(N1595="sníž. přenesená",J1595,0)</f>
        <v>0</v>
      </c>
      <c r="BI1595" s="194">
        <f>IF(N1595="nulová",J1595,0)</f>
        <v>0</v>
      </c>
      <c r="BJ1595" s="193" t="s">
        <v>38</v>
      </c>
      <c r="BK1595" s="194">
        <f>ROUND(I1595*H1595,2)</f>
        <v>0</v>
      </c>
      <c r="BL1595" s="193" t="s">
        <v>199</v>
      </c>
      <c r="BM1595" s="193" t="s">
        <v>1951</v>
      </c>
    </row>
    <row r="1596" spans="2:65" s="188" customFormat="1" ht="22.5" customHeight="1" x14ac:dyDescent="0.3">
      <c r="B1596" s="207"/>
      <c r="C1596" s="206" t="s">
        <v>2014</v>
      </c>
      <c r="D1596" s="206" t="s">
        <v>110</v>
      </c>
      <c r="E1596" s="205" t="s">
        <v>1953</v>
      </c>
      <c r="F1596" s="200" t="s">
        <v>1954</v>
      </c>
      <c r="G1596" s="204" t="s">
        <v>254</v>
      </c>
      <c r="H1596" s="203">
        <v>11</v>
      </c>
      <c r="I1596" s="202"/>
      <c r="J1596" s="201">
        <f>ROUND(I1596*H1596,2)</f>
        <v>0</v>
      </c>
      <c r="K1596" s="200" t="s">
        <v>1</v>
      </c>
      <c r="L1596" s="189"/>
      <c r="M1596" s="199" t="s">
        <v>1</v>
      </c>
      <c r="N1596" s="224" t="s">
        <v>26</v>
      </c>
      <c r="O1596" s="223"/>
      <c r="P1596" s="222">
        <f>O1596*H1596</f>
        <v>0</v>
      </c>
      <c r="Q1596" s="222">
        <v>0</v>
      </c>
      <c r="R1596" s="222">
        <f>Q1596*H1596</f>
        <v>0</v>
      </c>
      <c r="S1596" s="222">
        <v>0</v>
      </c>
      <c r="T1596" s="221">
        <f>S1596*H1596</f>
        <v>0</v>
      </c>
      <c r="AR1596" s="193" t="s">
        <v>199</v>
      </c>
      <c r="AT1596" s="193" t="s">
        <v>110</v>
      </c>
      <c r="AU1596" s="193" t="s">
        <v>42</v>
      </c>
      <c r="AY1596" s="193" t="s">
        <v>108</v>
      </c>
      <c r="BE1596" s="194">
        <f>IF(N1596="základní",J1596,0)</f>
        <v>0</v>
      </c>
      <c r="BF1596" s="194">
        <f>IF(N1596="snížená",J1596,0)</f>
        <v>0</v>
      </c>
      <c r="BG1596" s="194">
        <f>IF(N1596="zákl. přenesená",J1596,0)</f>
        <v>0</v>
      </c>
      <c r="BH1596" s="194">
        <f>IF(N1596="sníž. přenesená",J1596,0)</f>
        <v>0</v>
      </c>
      <c r="BI1596" s="194">
        <f>IF(N1596="nulová",J1596,0)</f>
        <v>0</v>
      </c>
      <c r="BJ1596" s="193" t="s">
        <v>38</v>
      </c>
      <c r="BK1596" s="194">
        <f>ROUND(I1596*H1596,2)</f>
        <v>0</v>
      </c>
      <c r="BL1596" s="193" t="s">
        <v>199</v>
      </c>
      <c r="BM1596" s="193" t="s">
        <v>1955</v>
      </c>
    </row>
    <row r="1597" spans="2:65" s="227" customFormat="1" x14ac:dyDescent="0.3">
      <c r="B1597" s="232"/>
      <c r="D1597" s="236" t="s">
        <v>117</v>
      </c>
      <c r="E1597" s="228" t="s">
        <v>1</v>
      </c>
      <c r="F1597" s="235" t="s">
        <v>872</v>
      </c>
      <c r="H1597" s="234">
        <v>7</v>
      </c>
      <c r="I1597" s="233"/>
      <c r="L1597" s="232"/>
      <c r="M1597" s="231"/>
      <c r="N1597" s="230"/>
      <c r="O1597" s="230"/>
      <c r="P1597" s="230"/>
      <c r="Q1597" s="230"/>
      <c r="R1597" s="230"/>
      <c r="S1597" s="230"/>
      <c r="T1597" s="229"/>
      <c r="AT1597" s="228" t="s">
        <v>117</v>
      </c>
      <c r="AU1597" s="228" t="s">
        <v>42</v>
      </c>
      <c r="AV1597" s="227" t="s">
        <v>42</v>
      </c>
      <c r="AW1597" s="227" t="s">
        <v>19</v>
      </c>
      <c r="AX1597" s="227" t="s">
        <v>37</v>
      </c>
      <c r="AY1597" s="228" t="s">
        <v>108</v>
      </c>
    </row>
    <row r="1598" spans="2:65" s="227" customFormat="1" x14ac:dyDescent="0.3">
      <c r="B1598" s="232"/>
      <c r="D1598" s="240" t="s">
        <v>117</v>
      </c>
      <c r="E1598" s="239" t="s">
        <v>1</v>
      </c>
      <c r="F1598" s="238" t="s">
        <v>873</v>
      </c>
      <c r="H1598" s="237">
        <v>4</v>
      </c>
      <c r="I1598" s="233"/>
      <c r="L1598" s="232"/>
      <c r="M1598" s="231"/>
      <c r="N1598" s="230"/>
      <c r="O1598" s="230"/>
      <c r="P1598" s="230"/>
      <c r="Q1598" s="230"/>
      <c r="R1598" s="230"/>
      <c r="S1598" s="230"/>
      <c r="T1598" s="229"/>
      <c r="AT1598" s="228" t="s">
        <v>117</v>
      </c>
      <c r="AU1598" s="228" t="s">
        <v>42</v>
      </c>
      <c r="AV1598" s="227" t="s">
        <v>42</v>
      </c>
      <c r="AW1598" s="227" t="s">
        <v>19</v>
      </c>
      <c r="AX1598" s="227" t="s">
        <v>37</v>
      </c>
      <c r="AY1598" s="228" t="s">
        <v>108</v>
      </c>
    </row>
    <row r="1599" spans="2:65" s="188" customFormat="1" ht="22.5" customHeight="1" x14ac:dyDescent="0.3">
      <c r="B1599" s="207"/>
      <c r="C1599" s="252" t="s">
        <v>2018</v>
      </c>
      <c r="D1599" s="252" t="s">
        <v>213</v>
      </c>
      <c r="E1599" s="251" t="s">
        <v>1957</v>
      </c>
      <c r="F1599" s="246" t="s">
        <v>1958</v>
      </c>
      <c r="G1599" s="250" t="s">
        <v>254</v>
      </c>
      <c r="H1599" s="249">
        <v>11</v>
      </c>
      <c r="I1599" s="248"/>
      <c r="J1599" s="247">
        <f>ROUND(I1599*H1599,2)</f>
        <v>0</v>
      </c>
      <c r="K1599" s="246" t="s">
        <v>114</v>
      </c>
      <c r="L1599" s="245"/>
      <c r="M1599" s="244" t="s">
        <v>1</v>
      </c>
      <c r="N1599" s="243" t="s">
        <v>26</v>
      </c>
      <c r="O1599" s="223"/>
      <c r="P1599" s="222">
        <f>O1599*H1599</f>
        <v>0</v>
      </c>
      <c r="Q1599" s="222">
        <v>1.1999999999999999E-3</v>
      </c>
      <c r="R1599" s="222">
        <f>Q1599*H1599</f>
        <v>1.3199999999999998E-2</v>
      </c>
      <c r="S1599" s="222">
        <v>0</v>
      </c>
      <c r="T1599" s="221">
        <f>S1599*H1599</f>
        <v>0</v>
      </c>
      <c r="AR1599" s="193" t="s">
        <v>286</v>
      </c>
      <c r="AT1599" s="193" t="s">
        <v>213</v>
      </c>
      <c r="AU1599" s="193" t="s">
        <v>42</v>
      </c>
      <c r="AY1599" s="193" t="s">
        <v>108</v>
      </c>
      <c r="BE1599" s="194">
        <f>IF(N1599="základní",J1599,0)</f>
        <v>0</v>
      </c>
      <c r="BF1599" s="194">
        <f>IF(N1599="snížená",J1599,0)</f>
        <v>0</v>
      </c>
      <c r="BG1599" s="194">
        <f>IF(N1599="zákl. přenesená",J1599,0)</f>
        <v>0</v>
      </c>
      <c r="BH1599" s="194">
        <f>IF(N1599="sníž. přenesená",J1599,0)</f>
        <v>0</v>
      </c>
      <c r="BI1599" s="194">
        <f>IF(N1599="nulová",J1599,0)</f>
        <v>0</v>
      </c>
      <c r="BJ1599" s="193" t="s">
        <v>38</v>
      </c>
      <c r="BK1599" s="194">
        <f>ROUND(I1599*H1599,2)</f>
        <v>0</v>
      </c>
      <c r="BL1599" s="193" t="s">
        <v>199</v>
      </c>
      <c r="BM1599" s="193" t="s">
        <v>1959</v>
      </c>
    </row>
    <row r="1600" spans="2:65" s="188" customFormat="1" ht="27" x14ac:dyDescent="0.3">
      <c r="B1600" s="189"/>
      <c r="D1600" s="240" t="s">
        <v>315</v>
      </c>
      <c r="F1600" s="265" t="s">
        <v>1960</v>
      </c>
      <c r="I1600" s="255"/>
      <c r="L1600" s="189"/>
      <c r="M1600" s="254"/>
      <c r="N1600" s="223"/>
      <c r="O1600" s="223"/>
      <c r="P1600" s="223"/>
      <c r="Q1600" s="223"/>
      <c r="R1600" s="223"/>
      <c r="S1600" s="223"/>
      <c r="T1600" s="253"/>
      <c r="AT1600" s="193" t="s">
        <v>315</v>
      </c>
      <c r="AU1600" s="193" t="s">
        <v>42</v>
      </c>
    </row>
    <row r="1601" spans="2:65" s="188" customFormat="1" ht="22.5" customHeight="1" x14ac:dyDescent="0.3">
      <c r="B1601" s="207"/>
      <c r="C1601" s="206" t="s">
        <v>2022</v>
      </c>
      <c r="D1601" s="206" t="s">
        <v>110</v>
      </c>
      <c r="E1601" s="205" t="s">
        <v>1962</v>
      </c>
      <c r="F1601" s="200" t="s">
        <v>1963</v>
      </c>
      <c r="G1601" s="204" t="s">
        <v>135</v>
      </c>
      <c r="H1601" s="203">
        <v>70</v>
      </c>
      <c r="I1601" s="202"/>
      <c r="J1601" s="201">
        <f>ROUND(I1601*H1601,2)</f>
        <v>0</v>
      </c>
      <c r="K1601" s="200" t="s">
        <v>114</v>
      </c>
      <c r="L1601" s="189"/>
      <c r="M1601" s="199" t="s">
        <v>1</v>
      </c>
      <c r="N1601" s="224" t="s">
        <v>26</v>
      </c>
      <c r="O1601" s="223"/>
      <c r="P1601" s="222">
        <f>O1601*H1601</f>
        <v>0</v>
      </c>
      <c r="Q1601" s="222">
        <v>0</v>
      </c>
      <c r="R1601" s="222">
        <f>Q1601*H1601</f>
        <v>0</v>
      </c>
      <c r="S1601" s="222">
        <v>0</v>
      </c>
      <c r="T1601" s="221">
        <f>S1601*H1601</f>
        <v>0</v>
      </c>
      <c r="AR1601" s="193" t="s">
        <v>199</v>
      </c>
      <c r="AT1601" s="193" t="s">
        <v>110</v>
      </c>
      <c r="AU1601" s="193" t="s">
        <v>42</v>
      </c>
      <c r="AY1601" s="193" t="s">
        <v>108</v>
      </c>
      <c r="BE1601" s="194">
        <f>IF(N1601="základní",J1601,0)</f>
        <v>0</v>
      </c>
      <c r="BF1601" s="194">
        <f>IF(N1601="snížená",J1601,0)</f>
        <v>0</v>
      </c>
      <c r="BG1601" s="194">
        <f>IF(N1601="zákl. přenesená",J1601,0)</f>
        <v>0</v>
      </c>
      <c r="BH1601" s="194">
        <f>IF(N1601="sníž. přenesená",J1601,0)</f>
        <v>0</v>
      </c>
      <c r="BI1601" s="194">
        <f>IF(N1601="nulová",J1601,0)</f>
        <v>0</v>
      </c>
      <c r="BJ1601" s="193" t="s">
        <v>38</v>
      </c>
      <c r="BK1601" s="194">
        <f>ROUND(I1601*H1601,2)</f>
        <v>0</v>
      </c>
      <c r="BL1601" s="193" t="s">
        <v>199</v>
      </c>
      <c r="BM1601" s="193" t="s">
        <v>1964</v>
      </c>
    </row>
    <row r="1602" spans="2:65" s="257" customFormat="1" x14ac:dyDescent="0.3">
      <c r="B1602" s="262"/>
      <c r="D1602" s="236" t="s">
        <v>117</v>
      </c>
      <c r="E1602" s="258" t="s">
        <v>1</v>
      </c>
      <c r="F1602" s="264" t="s">
        <v>1965</v>
      </c>
      <c r="H1602" s="258" t="s">
        <v>1</v>
      </c>
      <c r="I1602" s="263"/>
      <c r="L1602" s="262"/>
      <c r="M1602" s="261"/>
      <c r="N1602" s="260"/>
      <c r="O1602" s="260"/>
      <c r="P1602" s="260"/>
      <c r="Q1602" s="260"/>
      <c r="R1602" s="260"/>
      <c r="S1602" s="260"/>
      <c r="T1602" s="259"/>
      <c r="AT1602" s="258" t="s">
        <v>117</v>
      </c>
      <c r="AU1602" s="258" t="s">
        <v>42</v>
      </c>
      <c r="AV1602" s="257" t="s">
        <v>38</v>
      </c>
      <c r="AW1602" s="257" t="s">
        <v>19</v>
      </c>
      <c r="AX1602" s="257" t="s">
        <v>37</v>
      </c>
      <c r="AY1602" s="258" t="s">
        <v>108</v>
      </c>
    </row>
    <row r="1603" spans="2:65" s="227" customFormat="1" x14ac:dyDescent="0.3">
      <c r="B1603" s="232"/>
      <c r="D1603" s="240" t="s">
        <v>117</v>
      </c>
      <c r="E1603" s="239" t="s">
        <v>1</v>
      </c>
      <c r="F1603" s="238" t="s">
        <v>1966</v>
      </c>
      <c r="H1603" s="237">
        <v>70</v>
      </c>
      <c r="I1603" s="233"/>
      <c r="L1603" s="232"/>
      <c r="M1603" s="231"/>
      <c r="N1603" s="230"/>
      <c r="O1603" s="230"/>
      <c r="P1603" s="230"/>
      <c r="Q1603" s="230"/>
      <c r="R1603" s="230"/>
      <c r="S1603" s="230"/>
      <c r="T1603" s="229"/>
      <c r="AT1603" s="228" t="s">
        <v>117</v>
      </c>
      <c r="AU1603" s="228" t="s">
        <v>42</v>
      </c>
      <c r="AV1603" s="227" t="s">
        <v>42</v>
      </c>
      <c r="AW1603" s="227" t="s">
        <v>19</v>
      </c>
      <c r="AX1603" s="227" t="s">
        <v>37</v>
      </c>
      <c r="AY1603" s="228" t="s">
        <v>108</v>
      </c>
    </row>
    <row r="1604" spans="2:65" s="188" customFormat="1" ht="22.5" customHeight="1" x14ac:dyDescent="0.3">
      <c r="B1604" s="207"/>
      <c r="C1604" s="252" t="s">
        <v>2026</v>
      </c>
      <c r="D1604" s="252" t="s">
        <v>213</v>
      </c>
      <c r="E1604" s="251" t="s">
        <v>1968</v>
      </c>
      <c r="F1604" s="246" t="s">
        <v>1969</v>
      </c>
      <c r="G1604" s="250" t="s">
        <v>135</v>
      </c>
      <c r="H1604" s="249">
        <v>71.400000000000006</v>
      </c>
      <c r="I1604" s="248"/>
      <c r="J1604" s="247">
        <f>ROUND(I1604*H1604,2)</f>
        <v>0</v>
      </c>
      <c r="K1604" s="246" t="s">
        <v>1</v>
      </c>
      <c r="L1604" s="245"/>
      <c r="M1604" s="244" t="s">
        <v>1</v>
      </c>
      <c r="N1604" s="243" t="s">
        <v>26</v>
      </c>
      <c r="O1604" s="223"/>
      <c r="P1604" s="222">
        <f>O1604*H1604</f>
        <v>0</v>
      </c>
      <c r="Q1604" s="222">
        <v>6.0000000000000002E-5</v>
      </c>
      <c r="R1604" s="222">
        <f>Q1604*H1604</f>
        <v>4.2840000000000005E-3</v>
      </c>
      <c r="S1604" s="222">
        <v>0</v>
      </c>
      <c r="T1604" s="221">
        <f>S1604*H1604</f>
        <v>0</v>
      </c>
      <c r="AR1604" s="193" t="s">
        <v>286</v>
      </c>
      <c r="AT1604" s="193" t="s">
        <v>213</v>
      </c>
      <c r="AU1604" s="193" t="s">
        <v>42</v>
      </c>
      <c r="AY1604" s="193" t="s">
        <v>108</v>
      </c>
      <c r="BE1604" s="194">
        <f>IF(N1604="základní",J1604,0)</f>
        <v>0</v>
      </c>
      <c r="BF1604" s="194">
        <f>IF(N1604="snížená",J1604,0)</f>
        <v>0</v>
      </c>
      <c r="BG1604" s="194">
        <f>IF(N1604="zákl. přenesená",J1604,0)</f>
        <v>0</v>
      </c>
      <c r="BH1604" s="194">
        <f>IF(N1604="sníž. přenesená",J1604,0)</f>
        <v>0</v>
      </c>
      <c r="BI1604" s="194">
        <f>IF(N1604="nulová",J1604,0)</f>
        <v>0</v>
      </c>
      <c r="BJ1604" s="193" t="s">
        <v>38</v>
      </c>
      <c r="BK1604" s="194">
        <f>ROUND(I1604*H1604,2)</f>
        <v>0</v>
      </c>
      <c r="BL1604" s="193" t="s">
        <v>199</v>
      </c>
      <c r="BM1604" s="193" t="s">
        <v>1970</v>
      </c>
    </row>
    <row r="1605" spans="2:65" s="227" customFormat="1" x14ac:dyDescent="0.3">
      <c r="B1605" s="232"/>
      <c r="D1605" s="240" t="s">
        <v>117</v>
      </c>
      <c r="F1605" s="238" t="s">
        <v>1971</v>
      </c>
      <c r="H1605" s="237">
        <v>71.400000000000006</v>
      </c>
      <c r="I1605" s="233"/>
      <c r="L1605" s="232"/>
      <c r="M1605" s="231"/>
      <c r="N1605" s="230"/>
      <c r="O1605" s="230"/>
      <c r="P1605" s="230"/>
      <c r="Q1605" s="230"/>
      <c r="R1605" s="230"/>
      <c r="S1605" s="230"/>
      <c r="T1605" s="229"/>
      <c r="AT1605" s="228" t="s">
        <v>117</v>
      </c>
      <c r="AU1605" s="228" t="s">
        <v>42</v>
      </c>
      <c r="AV1605" s="227" t="s">
        <v>42</v>
      </c>
      <c r="AW1605" s="227" t="s">
        <v>2</v>
      </c>
      <c r="AX1605" s="227" t="s">
        <v>38</v>
      </c>
      <c r="AY1605" s="228" t="s">
        <v>108</v>
      </c>
    </row>
    <row r="1606" spans="2:65" s="188" customFormat="1" ht="22.5" customHeight="1" x14ac:dyDescent="0.3">
      <c r="B1606" s="207"/>
      <c r="C1606" s="206" t="s">
        <v>2030</v>
      </c>
      <c r="D1606" s="206" t="s">
        <v>110</v>
      </c>
      <c r="E1606" s="205" t="s">
        <v>1973</v>
      </c>
      <c r="F1606" s="200" t="s">
        <v>1974</v>
      </c>
      <c r="G1606" s="204" t="s">
        <v>254</v>
      </c>
      <c r="H1606" s="203">
        <v>10</v>
      </c>
      <c r="I1606" s="202"/>
      <c r="J1606" s="201">
        <f>ROUND(I1606*H1606,2)</f>
        <v>0</v>
      </c>
      <c r="K1606" s="200" t="s">
        <v>114</v>
      </c>
      <c r="L1606" s="189"/>
      <c r="M1606" s="199" t="s">
        <v>1</v>
      </c>
      <c r="N1606" s="224" t="s">
        <v>26</v>
      </c>
      <c r="O1606" s="223"/>
      <c r="P1606" s="222">
        <f>O1606*H1606</f>
        <v>0</v>
      </c>
      <c r="Q1606" s="222">
        <v>0</v>
      </c>
      <c r="R1606" s="222">
        <f>Q1606*H1606</f>
        <v>0</v>
      </c>
      <c r="S1606" s="222">
        <v>2.4E-2</v>
      </c>
      <c r="T1606" s="221">
        <f>S1606*H1606</f>
        <v>0.24</v>
      </c>
      <c r="AR1606" s="193" t="s">
        <v>199</v>
      </c>
      <c r="AT1606" s="193" t="s">
        <v>110</v>
      </c>
      <c r="AU1606" s="193" t="s">
        <v>42</v>
      </c>
      <c r="AY1606" s="193" t="s">
        <v>108</v>
      </c>
      <c r="BE1606" s="194">
        <f>IF(N1606="základní",J1606,0)</f>
        <v>0</v>
      </c>
      <c r="BF1606" s="194">
        <f>IF(N1606="snížená",J1606,0)</f>
        <v>0</v>
      </c>
      <c r="BG1606" s="194">
        <f>IF(N1606="zákl. přenesená",J1606,0)</f>
        <v>0</v>
      </c>
      <c r="BH1606" s="194">
        <f>IF(N1606="sníž. přenesená",J1606,0)</f>
        <v>0</v>
      </c>
      <c r="BI1606" s="194">
        <f>IF(N1606="nulová",J1606,0)</f>
        <v>0</v>
      </c>
      <c r="BJ1606" s="193" t="s">
        <v>38</v>
      </c>
      <c r="BK1606" s="194">
        <f>ROUND(I1606*H1606,2)</f>
        <v>0</v>
      </c>
      <c r="BL1606" s="193" t="s">
        <v>199</v>
      </c>
      <c r="BM1606" s="193" t="s">
        <v>1975</v>
      </c>
    </row>
    <row r="1607" spans="2:65" s="227" customFormat="1" x14ac:dyDescent="0.3">
      <c r="B1607" s="232"/>
      <c r="D1607" s="236" t="s">
        <v>117</v>
      </c>
      <c r="E1607" s="228" t="s">
        <v>1</v>
      </c>
      <c r="F1607" s="235" t="s">
        <v>1976</v>
      </c>
      <c r="H1607" s="234">
        <v>6</v>
      </c>
      <c r="I1607" s="233"/>
      <c r="L1607" s="232"/>
      <c r="M1607" s="231"/>
      <c r="N1607" s="230"/>
      <c r="O1607" s="230"/>
      <c r="P1607" s="230"/>
      <c r="Q1607" s="230"/>
      <c r="R1607" s="230"/>
      <c r="S1607" s="230"/>
      <c r="T1607" s="229"/>
      <c r="AT1607" s="228" t="s">
        <v>117</v>
      </c>
      <c r="AU1607" s="228" t="s">
        <v>42</v>
      </c>
      <c r="AV1607" s="227" t="s">
        <v>42</v>
      </c>
      <c r="AW1607" s="227" t="s">
        <v>19</v>
      </c>
      <c r="AX1607" s="227" t="s">
        <v>37</v>
      </c>
      <c r="AY1607" s="228" t="s">
        <v>108</v>
      </c>
    </row>
    <row r="1608" spans="2:65" s="227" customFormat="1" x14ac:dyDescent="0.3">
      <c r="B1608" s="232"/>
      <c r="D1608" s="240" t="s">
        <v>117</v>
      </c>
      <c r="E1608" s="239" t="s">
        <v>1</v>
      </c>
      <c r="F1608" s="238" t="s">
        <v>873</v>
      </c>
      <c r="H1608" s="237">
        <v>4</v>
      </c>
      <c r="I1608" s="233"/>
      <c r="L1608" s="232"/>
      <c r="M1608" s="231"/>
      <c r="N1608" s="230"/>
      <c r="O1608" s="230"/>
      <c r="P1608" s="230"/>
      <c r="Q1608" s="230"/>
      <c r="R1608" s="230"/>
      <c r="S1608" s="230"/>
      <c r="T1608" s="229"/>
      <c r="AT1608" s="228" t="s">
        <v>117</v>
      </c>
      <c r="AU1608" s="228" t="s">
        <v>42</v>
      </c>
      <c r="AV1608" s="227" t="s">
        <v>42</v>
      </c>
      <c r="AW1608" s="227" t="s">
        <v>19</v>
      </c>
      <c r="AX1608" s="227" t="s">
        <v>37</v>
      </c>
      <c r="AY1608" s="228" t="s">
        <v>108</v>
      </c>
    </row>
    <row r="1609" spans="2:65" s="188" customFormat="1" ht="22.5" customHeight="1" x14ac:dyDescent="0.3">
      <c r="B1609" s="207"/>
      <c r="C1609" s="366" t="s">
        <v>2034</v>
      </c>
      <c r="D1609" s="366" t="s">
        <v>110</v>
      </c>
      <c r="E1609" s="367" t="s">
        <v>1978</v>
      </c>
      <c r="F1609" s="368" t="s">
        <v>1979</v>
      </c>
      <c r="G1609" s="369" t="s">
        <v>254</v>
      </c>
      <c r="H1609" s="370">
        <v>2</v>
      </c>
      <c r="I1609" s="371"/>
      <c r="J1609" s="371">
        <f>ROUND(I1609*H1609,2)</f>
        <v>0</v>
      </c>
      <c r="K1609" s="368" t="s">
        <v>114</v>
      </c>
      <c r="L1609" s="189"/>
      <c r="M1609" s="199" t="s">
        <v>1</v>
      </c>
      <c r="N1609" s="224" t="s">
        <v>26</v>
      </c>
      <c r="O1609" s="223"/>
      <c r="P1609" s="222">
        <f>O1609*H1609</f>
        <v>0</v>
      </c>
      <c r="Q1609" s="222">
        <v>0</v>
      </c>
      <c r="R1609" s="222">
        <f>Q1609*H1609</f>
        <v>0</v>
      </c>
      <c r="S1609" s="222">
        <v>0</v>
      </c>
      <c r="T1609" s="221">
        <f>S1609*H1609</f>
        <v>0</v>
      </c>
      <c r="AR1609" s="193" t="s">
        <v>199</v>
      </c>
      <c r="AT1609" s="193" t="s">
        <v>110</v>
      </c>
      <c r="AU1609" s="193" t="s">
        <v>42</v>
      </c>
      <c r="AY1609" s="193" t="s">
        <v>108</v>
      </c>
      <c r="BE1609" s="194">
        <f>IF(N1609="základní",J1609,0)</f>
        <v>0</v>
      </c>
      <c r="BF1609" s="194">
        <f>IF(N1609="snížená",J1609,0)</f>
        <v>0</v>
      </c>
      <c r="BG1609" s="194">
        <f>IF(N1609="zákl. přenesená",J1609,0)</f>
        <v>0</v>
      </c>
      <c r="BH1609" s="194">
        <f>IF(N1609="sníž. přenesená",J1609,0)</f>
        <v>0</v>
      </c>
      <c r="BI1609" s="194">
        <f>IF(N1609="nulová",J1609,0)</f>
        <v>0</v>
      </c>
      <c r="BJ1609" s="193" t="s">
        <v>38</v>
      </c>
      <c r="BK1609" s="194">
        <f>ROUND(I1609*H1609,2)</f>
        <v>0</v>
      </c>
      <c r="BL1609" s="193" t="s">
        <v>199</v>
      </c>
      <c r="BM1609" s="193" t="s">
        <v>1980</v>
      </c>
    </row>
    <row r="1610" spans="2:65" s="227" customFormat="1" x14ac:dyDescent="0.3">
      <c r="B1610" s="232"/>
      <c r="D1610" s="236" t="s">
        <v>117</v>
      </c>
      <c r="E1610" s="228" t="s">
        <v>1</v>
      </c>
      <c r="F1610" s="235" t="s">
        <v>1795</v>
      </c>
      <c r="H1610" s="234">
        <v>1</v>
      </c>
      <c r="I1610" s="233"/>
      <c r="L1610" s="232"/>
      <c r="M1610" s="231"/>
      <c r="N1610" s="230"/>
      <c r="O1610" s="230"/>
      <c r="P1610" s="230"/>
      <c r="Q1610" s="230"/>
      <c r="R1610" s="230"/>
      <c r="S1610" s="230"/>
      <c r="T1610" s="229"/>
      <c r="AT1610" s="228" t="s">
        <v>117</v>
      </c>
      <c r="AU1610" s="228" t="s">
        <v>42</v>
      </c>
      <c r="AV1610" s="227" t="s">
        <v>42</v>
      </c>
      <c r="AW1610" s="227" t="s">
        <v>19</v>
      </c>
      <c r="AX1610" s="227" t="s">
        <v>37</v>
      </c>
      <c r="AY1610" s="228" t="s">
        <v>108</v>
      </c>
    </row>
    <row r="1611" spans="2:65" s="227" customFormat="1" x14ac:dyDescent="0.3">
      <c r="B1611" s="232"/>
      <c r="D1611" s="240" t="s">
        <v>117</v>
      </c>
      <c r="E1611" s="239" t="s">
        <v>1</v>
      </c>
      <c r="F1611" s="238" t="s">
        <v>1796</v>
      </c>
      <c r="H1611" s="237">
        <v>1</v>
      </c>
      <c r="I1611" s="233"/>
      <c r="L1611" s="232"/>
      <c r="M1611" s="231"/>
      <c r="N1611" s="230"/>
      <c r="O1611" s="230"/>
      <c r="P1611" s="230"/>
      <c r="Q1611" s="230"/>
      <c r="R1611" s="230"/>
      <c r="S1611" s="230"/>
      <c r="T1611" s="229"/>
      <c r="AT1611" s="228" t="s">
        <v>117</v>
      </c>
      <c r="AU1611" s="228" t="s">
        <v>42</v>
      </c>
      <c r="AV1611" s="227" t="s">
        <v>42</v>
      </c>
      <c r="AW1611" s="227" t="s">
        <v>19</v>
      </c>
      <c r="AX1611" s="227" t="s">
        <v>37</v>
      </c>
      <c r="AY1611" s="228" t="s">
        <v>108</v>
      </c>
    </row>
    <row r="1612" spans="2:65" s="188" customFormat="1" ht="22.5" customHeight="1" x14ac:dyDescent="0.3">
      <c r="B1612" s="207"/>
      <c r="C1612" s="366" t="s">
        <v>2038</v>
      </c>
      <c r="D1612" s="366" t="s">
        <v>110</v>
      </c>
      <c r="E1612" s="367" t="s">
        <v>1982</v>
      </c>
      <c r="F1612" s="368" t="s">
        <v>1983</v>
      </c>
      <c r="G1612" s="369" t="s">
        <v>254</v>
      </c>
      <c r="H1612" s="370">
        <v>36</v>
      </c>
      <c r="I1612" s="371"/>
      <c r="J1612" s="371">
        <f>ROUND(I1612*H1612,2)</f>
        <v>0</v>
      </c>
      <c r="K1612" s="368" t="s">
        <v>114</v>
      </c>
      <c r="L1612" s="189"/>
      <c r="M1612" s="199" t="s">
        <v>1</v>
      </c>
      <c r="N1612" s="224" t="s">
        <v>26</v>
      </c>
      <c r="O1612" s="223"/>
      <c r="P1612" s="222">
        <f>O1612*H1612</f>
        <v>0</v>
      </c>
      <c r="Q1612" s="222">
        <v>0</v>
      </c>
      <c r="R1612" s="222">
        <f>Q1612*H1612</f>
        <v>0</v>
      </c>
      <c r="S1612" s="222">
        <v>0</v>
      </c>
      <c r="T1612" s="221">
        <f>S1612*H1612</f>
        <v>0</v>
      </c>
      <c r="AR1612" s="193" t="s">
        <v>199</v>
      </c>
      <c r="AT1612" s="193" t="s">
        <v>110</v>
      </c>
      <c r="AU1612" s="193" t="s">
        <v>42</v>
      </c>
      <c r="AY1612" s="193" t="s">
        <v>108</v>
      </c>
      <c r="BE1612" s="194">
        <f>IF(N1612="základní",J1612,0)</f>
        <v>0</v>
      </c>
      <c r="BF1612" s="194">
        <f>IF(N1612="snížená",J1612,0)</f>
        <v>0</v>
      </c>
      <c r="BG1612" s="194">
        <f>IF(N1612="zákl. přenesená",J1612,0)</f>
        <v>0</v>
      </c>
      <c r="BH1612" s="194">
        <f>IF(N1612="sníž. přenesená",J1612,0)</f>
        <v>0</v>
      </c>
      <c r="BI1612" s="194">
        <f>IF(N1612="nulová",J1612,0)</f>
        <v>0</v>
      </c>
      <c r="BJ1612" s="193" t="s">
        <v>38</v>
      </c>
      <c r="BK1612" s="194">
        <f>ROUND(I1612*H1612,2)</f>
        <v>0</v>
      </c>
      <c r="BL1612" s="193" t="s">
        <v>199</v>
      </c>
      <c r="BM1612" s="193" t="s">
        <v>1984</v>
      </c>
    </row>
    <row r="1613" spans="2:65" s="227" customFormat="1" x14ac:dyDescent="0.3">
      <c r="B1613" s="232"/>
      <c r="D1613" s="236" t="s">
        <v>117</v>
      </c>
      <c r="E1613" s="228" t="s">
        <v>1</v>
      </c>
      <c r="F1613" s="235" t="s">
        <v>1985</v>
      </c>
      <c r="H1613" s="234">
        <v>18</v>
      </c>
      <c r="I1613" s="233"/>
      <c r="L1613" s="232"/>
      <c r="M1613" s="231"/>
      <c r="N1613" s="230"/>
      <c r="O1613" s="230"/>
      <c r="P1613" s="230"/>
      <c r="Q1613" s="230"/>
      <c r="R1613" s="230"/>
      <c r="S1613" s="230"/>
      <c r="T1613" s="229"/>
      <c r="AT1613" s="228" t="s">
        <v>117</v>
      </c>
      <c r="AU1613" s="228" t="s">
        <v>42</v>
      </c>
      <c r="AV1613" s="227" t="s">
        <v>42</v>
      </c>
      <c r="AW1613" s="227" t="s">
        <v>19</v>
      </c>
      <c r="AX1613" s="227" t="s">
        <v>37</v>
      </c>
      <c r="AY1613" s="228" t="s">
        <v>108</v>
      </c>
    </row>
    <row r="1614" spans="2:65" s="227" customFormat="1" x14ac:dyDescent="0.3">
      <c r="B1614" s="232"/>
      <c r="D1614" s="240" t="s">
        <v>117</v>
      </c>
      <c r="E1614" s="239" t="s">
        <v>1</v>
      </c>
      <c r="F1614" s="238" t="s">
        <v>1986</v>
      </c>
      <c r="H1614" s="237">
        <v>18</v>
      </c>
      <c r="I1614" s="233"/>
      <c r="L1614" s="232"/>
      <c r="M1614" s="231"/>
      <c r="N1614" s="230"/>
      <c r="O1614" s="230"/>
      <c r="P1614" s="230"/>
      <c r="Q1614" s="230"/>
      <c r="R1614" s="230"/>
      <c r="S1614" s="230"/>
      <c r="T1614" s="229"/>
      <c r="AT1614" s="228" t="s">
        <v>117</v>
      </c>
      <c r="AU1614" s="228" t="s">
        <v>42</v>
      </c>
      <c r="AV1614" s="227" t="s">
        <v>42</v>
      </c>
      <c r="AW1614" s="227" t="s">
        <v>19</v>
      </c>
      <c r="AX1614" s="227" t="s">
        <v>37</v>
      </c>
      <c r="AY1614" s="228" t="s">
        <v>108</v>
      </c>
    </row>
    <row r="1615" spans="2:65" s="188" customFormat="1" ht="22.5" customHeight="1" x14ac:dyDescent="0.3">
      <c r="B1615" s="207"/>
      <c r="C1615" s="366" t="s">
        <v>2044</v>
      </c>
      <c r="D1615" s="366" t="s">
        <v>110</v>
      </c>
      <c r="E1615" s="367" t="s">
        <v>1988</v>
      </c>
      <c r="F1615" s="368" t="s">
        <v>1989</v>
      </c>
      <c r="G1615" s="369" t="s">
        <v>254</v>
      </c>
      <c r="H1615" s="370">
        <v>16</v>
      </c>
      <c r="I1615" s="371"/>
      <c r="J1615" s="371">
        <f>ROUND(I1615*H1615,2)</f>
        <v>0</v>
      </c>
      <c r="K1615" s="368" t="s">
        <v>114</v>
      </c>
      <c r="L1615" s="189"/>
      <c r="M1615" s="199" t="s">
        <v>1</v>
      </c>
      <c r="N1615" s="224" t="s">
        <v>26</v>
      </c>
      <c r="O1615" s="223"/>
      <c r="P1615" s="222">
        <f>O1615*H1615</f>
        <v>0</v>
      </c>
      <c r="Q1615" s="222">
        <v>0</v>
      </c>
      <c r="R1615" s="222">
        <f>Q1615*H1615</f>
        <v>0</v>
      </c>
      <c r="S1615" s="222">
        <v>0</v>
      </c>
      <c r="T1615" s="221">
        <f>S1615*H1615</f>
        <v>0</v>
      </c>
      <c r="AR1615" s="193" t="s">
        <v>199</v>
      </c>
      <c r="AT1615" s="193" t="s">
        <v>110</v>
      </c>
      <c r="AU1615" s="193" t="s">
        <v>42</v>
      </c>
      <c r="AY1615" s="193" t="s">
        <v>108</v>
      </c>
      <c r="BE1615" s="194">
        <f>IF(N1615="základní",J1615,0)</f>
        <v>0</v>
      </c>
      <c r="BF1615" s="194">
        <f>IF(N1615="snížená",J1615,0)</f>
        <v>0</v>
      </c>
      <c r="BG1615" s="194">
        <f>IF(N1615="zákl. přenesená",J1615,0)</f>
        <v>0</v>
      </c>
      <c r="BH1615" s="194">
        <f>IF(N1615="sníž. přenesená",J1615,0)</f>
        <v>0</v>
      </c>
      <c r="BI1615" s="194">
        <f>IF(N1615="nulová",J1615,0)</f>
        <v>0</v>
      </c>
      <c r="BJ1615" s="193" t="s">
        <v>38</v>
      </c>
      <c r="BK1615" s="194">
        <f>ROUND(I1615*H1615,2)</f>
        <v>0</v>
      </c>
      <c r="BL1615" s="193" t="s">
        <v>199</v>
      </c>
      <c r="BM1615" s="193" t="s">
        <v>1990</v>
      </c>
    </row>
    <row r="1616" spans="2:65" s="227" customFormat="1" x14ac:dyDescent="0.3">
      <c r="B1616" s="232"/>
      <c r="D1616" s="236" t="s">
        <v>117</v>
      </c>
      <c r="E1616" s="228" t="s">
        <v>1</v>
      </c>
      <c r="F1616" s="235" t="s">
        <v>1991</v>
      </c>
      <c r="H1616" s="234">
        <v>8</v>
      </c>
      <c r="I1616" s="233"/>
      <c r="L1616" s="232"/>
      <c r="M1616" s="231"/>
      <c r="N1616" s="230"/>
      <c r="O1616" s="230"/>
      <c r="P1616" s="230"/>
      <c r="Q1616" s="230"/>
      <c r="R1616" s="230"/>
      <c r="S1616" s="230"/>
      <c r="T1616" s="229"/>
      <c r="AT1616" s="228" t="s">
        <v>117</v>
      </c>
      <c r="AU1616" s="228" t="s">
        <v>42</v>
      </c>
      <c r="AV1616" s="227" t="s">
        <v>42</v>
      </c>
      <c r="AW1616" s="227" t="s">
        <v>19</v>
      </c>
      <c r="AX1616" s="227" t="s">
        <v>37</v>
      </c>
      <c r="AY1616" s="228" t="s">
        <v>108</v>
      </c>
    </row>
    <row r="1617" spans="2:65" s="227" customFormat="1" x14ac:dyDescent="0.3">
      <c r="B1617" s="232"/>
      <c r="D1617" s="240" t="s">
        <v>117</v>
      </c>
      <c r="E1617" s="239" t="s">
        <v>1</v>
      </c>
      <c r="F1617" s="238" t="s">
        <v>1992</v>
      </c>
      <c r="H1617" s="237">
        <v>8</v>
      </c>
      <c r="I1617" s="233"/>
      <c r="L1617" s="232"/>
      <c r="M1617" s="231"/>
      <c r="N1617" s="230"/>
      <c r="O1617" s="230"/>
      <c r="P1617" s="230"/>
      <c r="Q1617" s="230"/>
      <c r="R1617" s="230"/>
      <c r="S1617" s="230"/>
      <c r="T1617" s="229"/>
      <c r="AT1617" s="228" t="s">
        <v>117</v>
      </c>
      <c r="AU1617" s="228" t="s">
        <v>42</v>
      </c>
      <c r="AV1617" s="227" t="s">
        <v>42</v>
      </c>
      <c r="AW1617" s="227" t="s">
        <v>19</v>
      </c>
      <c r="AX1617" s="227" t="s">
        <v>37</v>
      </c>
      <c r="AY1617" s="228" t="s">
        <v>108</v>
      </c>
    </row>
    <row r="1618" spans="2:65" s="188" customFormat="1" ht="22.5" customHeight="1" x14ac:dyDescent="0.3">
      <c r="B1618" s="207"/>
      <c r="C1618" s="372" t="s">
        <v>2048</v>
      </c>
      <c r="D1618" s="372" t="s">
        <v>213</v>
      </c>
      <c r="E1618" s="373" t="s">
        <v>1994</v>
      </c>
      <c r="F1618" s="374" t="s">
        <v>1995</v>
      </c>
      <c r="G1618" s="375" t="s">
        <v>135</v>
      </c>
      <c r="H1618" s="376">
        <v>85.397000000000006</v>
      </c>
      <c r="I1618" s="377"/>
      <c r="J1618" s="377">
        <f>ROUND(I1618*H1618,2)</f>
        <v>0</v>
      </c>
      <c r="K1618" s="374" t="s">
        <v>114</v>
      </c>
      <c r="L1618" s="245"/>
      <c r="M1618" s="244" t="s">
        <v>1</v>
      </c>
      <c r="N1618" s="243" t="s">
        <v>26</v>
      </c>
      <c r="O1618" s="223"/>
      <c r="P1618" s="222">
        <f>O1618*H1618</f>
        <v>0</v>
      </c>
      <c r="Q1618" s="222">
        <v>8.0000000000000002E-3</v>
      </c>
      <c r="R1618" s="222">
        <f>Q1618*H1618</f>
        <v>0.68317600000000001</v>
      </c>
      <c r="S1618" s="222">
        <v>0</v>
      </c>
      <c r="T1618" s="221">
        <f>S1618*H1618</f>
        <v>0</v>
      </c>
      <c r="AR1618" s="193" t="s">
        <v>286</v>
      </c>
      <c r="AT1618" s="193" t="s">
        <v>213</v>
      </c>
      <c r="AU1618" s="193" t="s">
        <v>42</v>
      </c>
      <c r="AY1618" s="193" t="s">
        <v>108</v>
      </c>
      <c r="BE1618" s="194">
        <f>IF(N1618="základní",J1618,0)</f>
        <v>0</v>
      </c>
      <c r="BF1618" s="194">
        <f>IF(N1618="snížená",J1618,0)</f>
        <v>0</v>
      </c>
      <c r="BG1618" s="194">
        <f>IF(N1618="zákl. přenesená",J1618,0)</f>
        <v>0</v>
      </c>
      <c r="BH1618" s="194">
        <f>IF(N1618="sníž. přenesená",J1618,0)</f>
        <v>0</v>
      </c>
      <c r="BI1618" s="194">
        <f>IF(N1618="nulová",J1618,0)</f>
        <v>0</v>
      </c>
      <c r="BJ1618" s="193" t="s">
        <v>38</v>
      </c>
      <c r="BK1618" s="194">
        <f>ROUND(I1618*H1618,2)</f>
        <v>0</v>
      </c>
      <c r="BL1618" s="193" t="s">
        <v>199</v>
      </c>
      <c r="BM1618" s="193" t="s">
        <v>1996</v>
      </c>
    </row>
    <row r="1619" spans="2:65" s="257" customFormat="1" x14ac:dyDescent="0.3">
      <c r="B1619" s="262"/>
      <c r="D1619" s="236" t="s">
        <v>117</v>
      </c>
      <c r="E1619" s="258" t="s">
        <v>1</v>
      </c>
      <c r="F1619" s="264" t="s">
        <v>1997</v>
      </c>
      <c r="H1619" s="258" t="s">
        <v>1</v>
      </c>
      <c r="I1619" s="263"/>
      <c r="L1619" s="262"/>
      <c r="M1619" s="261"/>
      <c r="N1619" s="260"/>
      <c r="O1619" s="260"/>
      <c r="P1619" s="260"/>
      <c r="Q1619" s="260"/>
      <c r="R1619" s="260"/>
      <c r="S1619" s="260"/>
      <c r="T1619" s="259"/>
      <c r="AT1619" s="258" t="s">
        <v>117</v>
      </c>
      <c r="AU1619" s="258" t="s">
        <v>42</v>
      </c>
      <c r="AV1619" s="257" t="s">
        <v>38</v>
      </c>
      <c r="AW1619" s="257" t="s">
        <v>19</v>
      </c>
      <c r="AX1619" s="257" t="s">
        <v>37</v>
      </c>
      <c r="AY1619" s="258" t="s">
        <v>108</v>
      </c>
    </row>
    <row r="1620" spans="2:65" s="257" customFormat="1" x14ac:dyDescent="0.3">
      <c r="B1620" s="262"/>
      <c r="D1620" s="236" t="s">
        <v>117</v>
      </c>
      <c r="E1620" s="258" t="s">
        <v>1</v>
      </c>
      <c r="F1620" s="264" t="s">
        <v>372</v>
      </c>
      <c r="H1620" s="258" t="s">
        <v>1</v>
      </c>
      <c r="I1620" s="263"/>
      <c r="L1620" s="262"/>
      <c r="M1620" s="261"/>
      <c r="N1620" s="260"/>
      <c r="O1620" s="260"/>
      <c r="P1620" s="260"/>
      <c r="Q1620" s="260"/>
      <c r="R1620" s="260"/>
      <c r="S1620" s="260"/>
      <c r="T1620" s="259"/>
      <c r="AT1620" s="258" t="s">
        <v>117</v>
      </c>
      <c r="AU1620" s="258" t="s">
        <v>42</v>
      </c>
      <c r="AV1620" s="257" t="s">
        <v>38</v>
      </c>
      <c r="AW1620" s="257" t="s">
        <v>19</v>
      </c>
      <c r="AX1620" s="257" t="s">
        <v>37</v>
      </c>
      <c r="AY1620" s="258" t="s">
        <v>108</v>
      </c>
    </row>
    <row r="1621" spans="2:65" s="227" customFormat="1" x14ac:dyDescent="0.3">
      <c r="B1621" s="232"/>
      <c r="D1621" s="236" t="s">
        <v>117</v>
      </c>
      <c r="E1621" s="228" t="s">
        <v>1</v>
      </c>
      <c r="F1621" s="235" t="s">
        <v>1658</v>
      </c>
      <c r="H1621" s="234">
        <v>0.55000000000000004</v>
      </c>
      <c r="I1621" s="233"/>
      <c r="L1621" s="232"/>
      <c r="M1621" s="231"/>
      <c r="N1621" s="230"/>
      <c r="O1621" s="230"/>
      <c r="P1621" s="230"/>
      <c r="Q1621" s="230"/>
      <c r="R1621" s="230"/>
      <c r="S1621" s="230"/>
      <c r="T1621" s="229"/>
      <c r="AT1621" s="228" t="s">
        <v>117</v>
      </c>
      <c r="AU1621" s="228" t="s">
        <v>42</v>
      </c>
      <c r="AV1621" s="227" t="s">
        <v>42</v>
      </c>
      <c r="AW1621" s="227" t="s">
        <v>19</v>
      </c>
      <c r="AX1621" s="227" t="s">
        <v>37</v>
      </c>
      <c r="AY1621" s="228" t="s">
        <v>108</v>
      </c>
    </row>
    <row r="1622" spans="2:65" s="257" customFormat="1" x14ac:dyDescent="0.3">
      <c r="B1622" s="262"/>
      <c r="D1622" s="236" t="s">
        <v>117</v>
      </c>
      <c r="E1622" s="258" t="s">
        <v>1</v>
      </c>
      <c r="F1622" s="264" t="s">
        <v>388</v>
      </c>
      <c r="H1622" s="258" t="s">
        <v>1</v>
      </c>
      <c r="I1622" s="263"/>
      <c r="L1622" s="262"/>
      <c r="M1622" s="261"/>
      <c r="N1622" s="260"/>
      <c r="O1622" s="260"/>
      <c r="P1622" s="260"/>
      <c r="Q1622" s="260"/>
      <c r="R1622" s="260"/>
      <c r="S1622" s="260"/>
      <c r="T1622" s="259"/>
      <c r="AT1622" s="258" t="s">
        <v>117</v>
      </c>
      <c r="AU1622" s="258" t="s">
        <v>42</v>
      </c>
      <c r="AV1622" s="257" t="s">
        <v>38</v>
      </c>
      <c r="AW1622" s="257" t="s">
        <v>19</v>
      </c>
      <c r="AX1622" s="257" t="s">
        <v>37</v>
      </c>
      <c r="AY1622" s="258" t="s">
        <v>108</v>
      </c>
    </row>
    <row r="1623" spans="2:65" s="227" customFormat="1" x14ac:dyDescent="0.3">
      <c r="B1623" s="232"/>
      <c r="D1623" s="236" t="s">
        <v>117</v>
      </c>
      <c r="E1623" s="228" t="s">
        <v>1</v>
      </c>
      <c r="F1623" s="235" t="s">
        <v>1662</v>
      </c>
      <c r="H1623" s="234">
        <v>0.69</v>
      </c>
      <c r="I1623" s="233"/>
      <c r="L1623" s="232"/>
      <c r="M1623" s="231"/>
      <c r="N1623" s="230"/>
      <c r="O1623" s="230"/>
      <c r="P1623" s="230"/>
      <c r="Q1623" s="230"/>
      <c r="R1623" s="230"/>
      <c r="S1623" s="230"/>
      <c r="T1623" s="229"/>
      <c r="AT1623" s="228" t="s">
        <v>117</v>
      </c>
      <c r="AU1623" s="228" t="s">
        <v>42</v>
      </c>
      <c r="AV1623" s="227" t="s">
        <v>42</v>
      </c>
      <c r="AW1623" s="227" t="s">
        <v>19</v>
      </c>
      <c r="AX1623" s="227" t="s">
        <v>37</v>
      </c>
      <c r="AY1623" s="228" t="s">
        <v>108</v>
      </c>
    </row>
    <row r="1624" spans="2:65" s="257" customFormat="1" x14ac:dyDescent="0.3">
      <c r="B1624" s="262"/>
      <c r="D1624" s="236" t="s">
        <v>117</v>
      </c>
      <c r="E1624" s="258" t="s">
        <v>1</v>
      </c>
      <c r="F1624" s="264" t="s">
        <v>1998</v>
      </c>
      <c r="H1624" s="258" t="s">
        <v>1</v>
      </c>
      <c r="I1624" s="263"/>
      <c r="L1624" s="262"/>
      <c r="M1624" s="261"/>
      <c r="N1624" s="260"/>
      <c r="O1624" s="260"/>
      <c r="P1624" s="260"/>
      <c r="Q1624" s="260"/>
      <c r="R1624" s="260"/>
      <c r="S1624" s="260"/>
      <c r="T1624" s="259"/>
      <c r="AT1624" s="258" t="s">
        <v>117</v>
      </c>
      <c r="AU1624" s="258" t="s">
        <v>42</v>
      </c>
      <c r="AV1624" s="257" t="s">
        <v>38</v>
      </c>
      <c r="AW1624" s="257" t="s">
        <v>19</v>
      </c>
      <c r="AX1624" s="257" t="s">
        <v>37</v>
      </c>
      <c r="AY1624" s="258" t="s">
        <v>108</v>
      </c>
    </row>
    <row r="1625" spans="2:65" s="257" customFormat="1" x14ac:dyDescent="0.3">
      <c r="B1625" s="262"/>
      <c r="D1625" s="236" t="s">
        <v>117</v>
      </c>
      <c r="E1625" s="258" t="s">
        <v>1</v>
      </c>
      <c r="F1625" s="264" t="s">
        <v>372</v>
      </c>
      <c r="H1625" s="258" t="s">
        <v>1</v>
      </c>
      <c r="I1625" s="263"/>
      <c r="L1625" s="262"/>
      <c r="M1625" s="261"/>
      <c r="N1625" s="260"/>
      <c r="O1625" s="260"/>
      <c r="P1625" s="260"/>
      <c r="Q1625" s="260"/>
      <c r="R1625" s="260"/>
      <c r="S1625" s="260"/>
      <c r="T1625" s="259"/>
      <c r="AT1625" s="258" t="s">
        <v>117</v>
      </c>
      <c r="AU1625" s="258" t="s">
        <v>42</v>
      </c>
      <c r="AV1625" s="257" t="s">
        <v>38</v>
      </c>
      <c r="AW1625" s="257" t="s">
        <v>19</v>
      </c>
      <c r="AX1625" s="257" t="s">
        <v>37</v>
      </c>
      <c r="AY1625" s="258" t="s">
        <v>108</v>
      </c>
    </row>
    <row r="1626" spans="2:65" s="227" customFormat="1" x14ac:dyDescent="0.3">
      <c r="B1626" s="232"/>
      <c r="D1626" s="236" t="s">
        <v>117</v>
      </c>
      <c r="E1626" s="228" t="s">
        <v>1</v>
      </c>
      <c r="F1626" s="235" t="s">
        <v>1648</v>
      </c>
      <c r="H1626" s="234">
        <v>1.31</v>
      </c>
      <c r="I1626" s="233"/>
      <c r="L1626" s="232"/>
      <c r="M1626" s="231"/>
      <c r="N1626" s="230"/>
      <c r="O1626" s="230"/>
      <c r="P1626" s="230"/>
      <c r="Q1626" s="230"/>
      <c r="R1626" s="230"/>
      <c r="S1626" s="230"/>
      <c r="T1626" s="229"/>
      <c r="AT1626" s="228" t="s">
        <v>117</v>
      </c>
      <c r="AU1626" s="228" t="s">
        <v>42</v>
      </c>
      <c r="AV1626" s="227" t="s">
        <v>42</v>
      </c>
      <c r="AW1626" s="227" t="s">
        <v>19</v>
      </c>
      <c r="AX1626" s="227" t="s">
        <v>37</v>
      </c>
      <c r="AY1626" s="228" t="s">
        <v>108</v>
      </c>
    </row>
    <row r="1627" spans="2:65" s="227" customFormat="1" x14ac:dyDescent="0.3">
      <c r="B1627" s="232"/>
      <c r="D1627" s="236" t="s">
        <v>117</v>
      </c>
      <c r="E1627" s="228" t="s">
        <v>1</v>
      </c>
      <c r="F1627" s="235" t="s">
        <v>1649</v>
      </c>
      <c r="H1627" s="234">
        <v>2.6</v>
      </c>
      <c r="I1627" s="233"/>
      <c r="L1627" s="232"/>
      <c r="M1627" s="231"/>
      <c r="N1627" s="230"/>
      <c r="O1627" s="230"/>
      <c r="P1627" s="230"/>
      <c r="Q1627" s="230"/>
      <c r="R1627" s="230"/>
      <c r="S1627" s="230"/>
      <c r="T1627" s="229"/>
      <c r="AT1627" s="228" t="s">
        <v>117</v>
      </c>
      <c r="AU1627" s="228" t="s">
        <v>42</v>
      </c>
      <c r="AV1627" s="227" t="s">
        <v>42</v>
      </c>
      <c r="AW1627" s="227" t="s">
        <v>19</v>
      </c>
      <c r="AX1627" s="227" t="s">
        <v>37</v>
      </c>
      <c r="AY1627" s="228" t="s">
        <v>108</v>
      </c>
    </row>
    <row r="1628" spans="2:65" s="227" customFormat="1" x14ac:dyDescent="0.3">
      <c r="B1628" s="232"/>
      <c r="D1628" s="236" t="s">
        <v>117</v>
      </c>
      <c r="E1628" s="228" t="s">
        <v>1</v>
      </c>
      <c r="F1628" s="235" t="s">
        <v>1650</v>
      </c>
      <c r="H1628" s="234">
        <v>5.24</v>
      </c>
      <c r="I1628" s="233"/>
      <c r="L1628" s="232"/>
      <c r="M1628" s="231"/>
      <c r="N1628" s="230"/>
      <c r="O1628" s="230"/>
      <c r="P1628" s="230"/>
      <c r="Q1628" s="230"/>
      <c r="R1628" s="230"/>
      <c r="S1628" s="230"/>
      <c r="T1628" s="229"/>
      <c r="AT1628" s="228" t="s">
        <v>117</v>
      </c>
      <c r="AU1628" s="228" t="s">
        <v>42</v>
      </c>
      <c r="AV1628" s="227" t="s">
        <v>42</v>
      </c>
      <c r="AW1628" s="227" t="s">
        <v>19</v>
      </c>
      <c r="AX1628" s="227" t="s">
        <v>37</v>
      </c>
      <c r="AY1628" s="228" t="s">
        <v>108</v>
      </c>
    </row>
    <row r="1629" spans="2:65" s="227" customFormat="1" x14ac:dyDescent="0.3">
      <c r="B1629" s="232"/>
      <c r="D1629" s="236" t="s">
        <v>117</v>
      </c>
      <c r="E1629" s="228" t="s">
        <v>1</v>
      </c>
      <c r="F1629" s="235" t="s">
        <v>1651</v>
      </c>
      <c r="H1629" s="234">
        <v>1.32</v>
      </c>
      <c r="I1629" s="233"/>
      <c r="L1629" s="232"/>
      <c r="M1629" s="231"/>
      <c r="N1629" s="230"/>
      <c r="O1629" s="230"/>
      <c r="P1629" s="230"/>
      <c r="Q1629" s="230"/>
      <c r="R1629" s="230"/>
      <c r="S1629" s="230"/>
      <c r="T1629" s="229"/>
      <c r="AT1629" s="228" t="s">
        <v>117</v>
      </c>
      <c r="AU1629" s="228" t="s">
        <v>42</v>
      </c>
      <c r="AV1629" s="227" t="s">
        <v>42</v>
      </c>
      <c r="AW1629" s="227" t="s">
        <v>19</v>
      </c>
      <c r="AX1629" s="227" t="s">
        <v>37</v>
      </c>
      <c r="AY1629" s="228" t="s">
        <v>108</v>
      </c>
    </row>
    <row r="1630" spans="2:65" s="227" customFormat="1" x14ac:dyDescent="0.3">
      <c r="B1630" s="232"/>
      <c r="D1630" s="236" t="s">
        <v>117</v>
      </c>
      <c r="E1630" s="228" t="s">
        <v>1</v>
      </c>
      <c r="F1630" s="235" t="s">
        <v>1652</v>
      </c>
      <c r="H1630" s="234">
        <v>2.64</v>
      </c>
      <c r="I1630" s="233"/>
      <c r="L1630" s="232"/>
      <c r="M1630" s="231"/>
      <c r="N1630" s="230"/>
      <c r="O1630" s="230"/>
      <c r="P1630" s="230"/>
      <c r="Q1630" s="230"/>
      <c r="R1630" s="230"/>
      <c r="S1630" s="230"/>
      <c r="T1630" s="229"/>
      <c r="AT1630" s="228" t="s">
        <v>117</v>
      </c>
      <c r="AU1630" s="228" t="s">
        <v>42</v>
      </c>
      <c r="AV1630" s="227" t="s">
        <v>42</v>
      </c>
      <c r="AW1630" s="227" t="s">
        <v>19</v>
      </c>
      <c r="AX1630" s="227" t="s">
        <v>37</v>
      </c>
      <c r="AY1630" s="228" t="s">
        <v>108</v>
      </c>
    </row>
    <row r="1631" spans="2:65" s="227" customFormat="1" x14ac:dyDescent="0.3">
      <c r="B1631" s="232"/>
      <c r="D1631" s="236" t="s">
        <v>117</v>
      </c>
      <c r="E1631" s="228" t="s">
        <v>1</v>
      </c>
      <c r="F1631" s="235" t="s">
        <v>1653</v>
      </c>
      <c r="H1631" s="234">
        <v>1.28</v>
      </c>
      <c r="I1631" s="233"/>
      <c r="L1631" s="232"/>
      <c r="M1631" s="231"/>
      <c r="N1631" s="230"/>
      <c r="O1631" s="230"/>
      <c r="P1631" s="230"/>
      <c r="Q1631" s="230"/>
      <c r="R1631" s="230"/>
      <c r="S1631" s="230"/>
      <c r="T1631" s="229"/>
      <c r="AT1631" s="228" t="s">
        <v>117</v>
      </c>
      <c r="AU1631" s="228" t="s">
        <v>42</v>
      </c>
      <c r="AV1631" s="227" t="s">
        <v>42</v>
      </c>
      <c r="AW1631" s="227" t="s">
        <v>19</v>
      </c>
      <c r="AX1631" s="227" t="s">
        <v>37</v>
      </c>
      <c r="AY1631" s="228" t="s">
        <v>108</v>
      </c>
    </row>
    <row r="1632" spans="2:65" s="227" customFormat="1" x14ac:dyDescent="0.3">
      <c r="B1632" s="232"/>
      <c r="D1632" s="236" t="s">
        <v>117</v>
      </c>
      <c r="E1632" s="228" t="s">
        <v>1</v>
      </c>
      <c r="F1632" s="235" t="s">
        <v>1654</v>
      </c>
      <c r="H1632" s="234">
        <v>2.56</v>
      </c>
      <c r="I1632" s="233"/>
      <c r="L1632" s="232"/>
      <c r="M1632" s="231"/>
      <c r="N1632" s="230"/>
      <c r="O1632" s="230"/>
      <c r="P1632" s="230"/>
      <c r="Q1632" s="230"/>
      <c r="R1632" s="230"/>
      <c r="S1632" s="230"/>
      <c r="T1632" s="229"/>
      <c r="AT1632" s="228" t="s">
        <v>117</v>
      </c>
      <c r="AU1632" s="228" t="s">
        <v>42</v>
      </c>
      <c r="AV1632" s="227" t="s">
        <v>42</v>
      </c>
      <c r="AW1632" s="227" t="s">
        <v>19</v>
      </c>
      <c r="AX1632" s="227" t="s">
        <v>37</v>
      </c>
      <c r="AY1632" s="228" t="s">
        <v>108</v>
      </c>
    </row>
    <row r="1633" spans="2:51" s="227" customFormat="1" x14ac:dyDescent="0.3">
      <c r="B1633" s="232"/>
      <c r="D1633" s="236" t="s">
        <v>117</v>
      </c>
      <c r="E1633" s="228" t="s">
        <v>1</v>
      </c>
      <c r="F1633" s="235" t="s">
        <v>1655</v>
      </c>
      <c r="H1633" s="234">
        <v>1.1599999999999999</v>
      </c>
      <c r="I1633" s="233"/>
      <c r="L1633" s="232"/>
      <c r="M1633" s="231"/>
      <c r="N1633" s="230"/>
      <c r="O1633" s="230"/>
      <c r="P1633" s="230"/>
      <c r="Q1633" s="230"/>
      <c r="R1633" s="230"/>
      <c r="S1633" s="230"/>
      <c r="T1633" s="229"/>
      <c r="AT1633" s="228" t="s">
        <v>117</v>
      </c>
      <c r="AU1633" s="228" t="s">
        <v>42</v>
      </c>
      <c r="AV1633" s="227" t="s">
        <v>42</v>
      </c>
      <c r="AW1633" s="227" t="s">
        <v>19</v>
      </c>
      <c r="AX1633" s="227" t="s">
        <v>37</v>
      </c>
      <c r="AY1633" s="228" t="s">
        <v>108</v>
      </c>
    </row>
    <row r="1634" spans="2:51" s="227" customFormat="1" x14ac:dyDescent="0.3">
      <c r="B1634" s="232"/>
      <c r="D1634" s="236" t="s">
        <v>117</v>
      </c>
      <c r="E1634" s="228" t="s">
        <v>1</v>
      </c>
      <c r="F1634" s="235" t="s">
        <v>1651</v>
      </c>
      <c r="H1634" s="234">
        <v>1.32</v>
      </c>
      <c r="I1634" s="233"/>
      <c r="L1634" s="232"/>
      <c r="M1634" s="231"/>
      <c r="N1634" s="230"/>
      <c r="O1634" s="230"/>
      <c r="P1634" s="230"/>
      <c r="Q1634" s="230"/>
      <c r="R1634" s="230"/>
      <c r="S1634" s="230"/>
      <c r="T1634" s="229"/>
      <c r="AT1634" s="228" t="s">
        <v>117</v>
      </c>
      <c r="AU1634" s="228" t="s">
        <v>42</v>
      </c>
      <c r="AV1634" s="227" t="s">
        <v>42</v>
      </c>
      <c r="AW1634" s="227" t="s">
        <v>19</v>
      </c>
      <c r="AX1634" s="227" t="s">
        <v>37</v>
      </c>
      <c r="AY1634" s="228" t="s">
        <v>108</v>
      </c>
    </row>
    <row r="1635" spans="2:51" s="227" customFormat="1" x14ac:dyDescent="0.3">
      <c r="B1635" s="232"/>
      <c r="D1635" s="236" t="s">
        <v>117</v>
      </c>
      <c r="E1635" s="228" t="s">
        <v>1</v>
      </c>
      <c r="F1635" s="235" t="s">
        <v>1656</v>
      </c>
      <c r="H1635" s="234">
        <v>1.34</v>
      </c>
      <c r="I1635" s="233"/>
      <c r="L1635" s="232"/>
      <c r="M1635" s="231"/>
      <c r="N1635" s="230"/>
      <c r="O1635" s="230"/>
      <c r="P1635" s="230"/>
      <c r="Q1635" s="230"/>
      <c r="R1635" s="230"/>
      <c r="S1635" s="230"/>
      <c r="T1635" s="229"/>
      <c r="AT1635" s="228" t="s">
        <v>117</v>
      </c>
      <c r="AU1635" s="228" t="s">
        <v>42</v>
      </c>
      <c r="AV1635" s="227" t="s">
        <v>42</v>
      </c>
      <c r="AW1635" s="227" t="s">
        <v>19</v>
      </c>
      <c r="AX1635" s="227" t="s">
        <v>37</v>
      </c>
      <c r="AY1635" s="228" t="s">
        <v>108</v>
      </c>
    </row>
    <row r="1636" spans="2:51" s="227" customFormat="1" x14ac:dyDescent="0.3">
      <c r="B1636" s="232"/>
      <c r="D1636" s="236" t="s">
        <v>117</v>
      </c>
      <c r="E1636" s="228" t="s">
        <v>1</v>
      </c>
      <c r="F1636" s="235" t="s">
        <v>1648</v>
      </c>
      <c r="H1636" s="234">
        <v>1.31</v>
      </c>
      <c r="I1636" s="233"/>
      <c r="L1636" s="232"/>
      <c r="M1636" s="231"/>
      <c r="N1636" s="230"/>
      <c r="O1636" s="230"/>
      <c r="P1636" s="230"/>
      <c r="Q1636" s="230"/>
      <c r="R1636" s="230"/>
      <c r="S1636" s="230"/>
      <c r="T1636" s="229"/>
      <c r="AT1636" s="228" t="s">
        <v>117</v>
      </c>
      <c r="AU1636" s="228" t="s">
        <v>42</v>
      </c>
      <c r="AV1636" s="227" t="s">
        <v>42</v>
      </c>
      <c r="AW1636" s="227" t="s">
        <v>19</v>
      </c>
      <c r="AX1636" s="227" t="s">
        <v>37</v>
      </c>
      <c r="AY1636" s="228" t="s">
        <v>108</v>
      </c>
    </row>
    <row r="1637" spans="2:51" s="227" customFormat="1" x14ac:dyDescent="0.3">
      <c r="B1637" s="232"/>
      <c r="D1637" s="236" t="s">
        <v>117</v>
      </c>
      <c r="E1637" s="228" t="s">
        <v>1</v>
      </c>
      <c r="F1637" s="235" t="s">
        <v>1651</v>
      </c>
      <c r="H1637" s="234">
        <v>1.32</v>
      </c>
      <c r="I1637" s="233"/>
      <c r="L1637" s="232"/>
      <c r="M1637" s="231"/>
      <c r="N1637" s="230"/>
      <c r="O1637" s="230"/>
      <c r="P1637" s="230"/>
      <c r="Q1637" s="230"/>
      <c r="R1637" s="230"/>
      <c r="S1637" s="230"/>
      <c r="T1637" s="229"/>
      <c r="AT1637" s="228" t="s">
        <v>117</v>
      </c>
      <c r="AU1637" s="228" t="s">
        <v>42</v>
      </c>
      <c r="AV1637" s="227" t="s">
        <v>42</v>
      </c>
      <c r="AW1637" s="227" t="s">
        <v>19</v>
      </c>
      <c r="AX1637" s="227" t="s">
        <v>37</v>
      </c>
      <c r="AY1637" s="228" t="s">
        <v>108</v>
      </c>
    </row>
    <row r="1638" spans="2:51" s="257" customFormat="1" x14ac:dyDescent="0.3">
      <c r="B1638" s="262"/>
      <c r="D1638" s="236" t="s">
        <v>117</v>
      </c>
      <c r="E1638" s="258" t="s">
        <v>1</v>
      </c>
      <c r="F1638" s="264" t="s">
        <v>388</v>
      </c>
      <c r="H1638" s="258" t="s">
        <v>1</v>
      </c>
      <c r="I1638" s="263"/>
      <c r="L1638" s="262"/>
      <c r="M1638" s="261"/>
      <c r="N1638" s="260"/>
      <c r="O1638" s="260"/>
      <c r="P1638" s="260"/>
      <c r="Q1638" s="260"/>
      <c r="R1638" s="260"/>
      <c r="S1638" s="260"/>
      <c r="T1638" s="259"/>
      <c r="AT1638" s="258" t="s">
        <v>117</v>
      </c>
      <c r="AU1638" s="258" t="s">
        <v>42</v>
      </c>
      <c r="AV1638" s="257" t="s">
        <v>38</v>
      </c>
      <c r="AW1638" s="257" t="s">
        <v>19</v>
      </c>
      <c r="AX1638" s="257" t="s">
        <v>37</v>
      </c>
      <c r="AY1638" s="258" t="s">
        <v>108</v>
      </c>
    </row>
    <row r="1639" spans="2:51" s="227" customFormat="1" x14ac:dyDescent="0.3">
      <c r="B1639" s="232"/>
      <c r="D1639" s="236" t="s">
        <v>117</v>
      </c>
      <c r="E1639" s="228" t="s">
        <v>1</v>
      </c>
      <c r="F1639" s="235" t="s">
        <v>1650</v>
      </c>
      <c r="H1639" s="234">
        <v>5.24</v>
      </c>
      <c r="I1639" s="233"/>
      <c r="L1639" s="232"/>
      <c r="M1639" s="231"/>
      <c r="N1639" s="230"/>
      <c r="O1639" s="230"/>
      <c r="P1639" s="230"/>
      <c r="Q1639" s="230"/>
      <c r="R1639" s="230"/>
      <c r="S1639" s="230"/>
      <c r="T1639" s="229"/>
      <c r="AT1639" s="228" t="s">
        <v>117</v>
      </c>
      <c r="AU1639" s="228" t="s">
        <v>42</v>
      </c>
      <c r="AV1639" s="227" t="s">
        <v>42</v>
      </c>
      <c r="AW1639" s="227" t="s">
        <v>19</v>
      </c>
      <c r="AX1639" s="227" t="s">
        <v>37</v>
      </c>
      <c r="AY1639" s="228" t="s">
        <v>108</v>
      </c>
    </row>
    <row r="1640" spans="2:51" s="227" customFormat="1" x14ac:dyDescent="0.3">
      <c r="B1640" s="232"/>
      <c r="D1640" s="236" t="s">
        <v>117</v>
      </c>
      <c r="E1640" s="228" t="s">
        <v>1</v>
      </c>
      <c r="F1640" s="235" t="s">
        <v>1659</v>
      </c>
      <c r="H1640" s="234">
        <v>10.48</v>
      </c>
      <c r="I1640" s="233"/>
      <c r="L1640" s="232"/>
      <c r="M1640" s="231"/>
      <c r="N1640" s="230"/>
      <c r="O1640" s="230"/>
      <c r="P1640" s="230"/>
      <c r="Q1640" s="230"/>
      <c r="R1640" s="230"/>
      <c r="S1640" s="230"/>
      <c r="T1640" s="229"/>
      <c r="AT1640" s="228" t="s">
        <v>117</v>
      </c>
      <c r="AU1640" s="228" t="s">
        <v>42</v>
      </c>
      <c r="AV1640" s="227" t="s">
        <v>42</v>
      </c>
      <c r="AW1640" s="227" t="s">
        <v>19</v>
      </c>
      <c r="AX1640" s="227" t="s">
        <v>37</v>
      </c>
      <c r="AY1640" s="228" t="s">
        <v>108</v>
      </c>
    </row>
    <row r="1641" spans="2:51" s="227" customFormat="1" x14ac:dyDescent="0.3">
      <c r="B1641" s="232"/>
      <c r="D1641" s="236" t="s">
        <v>117</v>
      </c>
      <c r="E1641" s="228" t="s">
        <v>1</v>
      </c>
      <c r="F1641" s="235" t="s">
        <v>1660</v>
      </c>
      <c r="H1641" s="234">
        <v>1.3</v>
      </c>
      <c r="I1641" s="233"/>
      <c r="L1641" s="232"/>
      <c r="M1641" s="231"/>
      <c r="N1641" s="230"/>
      <c r="O1641" s="230"/>
      <c r="P1641" s="230"/>
      <c r="Q1641" s="230"/>
      <c r="R1641" s="230"/>
      <c r="S1641" s="230"/>
      <c r="T1641" s="229"/>
      <c r="AT1641" s="228" t="s">
        <v>117</v>
      </c>
      <c r="AU1641" s="228" t="s">
        <v>42</v>
      </c>
      <c r="AV1641" s="227" t="s">
        <v>42</v>
      </c>
      <c r="AW1641" s="227" t="s">
        <v>19</v>
      </c>
      <c r="AX1641" s="227" t="s">
        <v>37</v>
      </c>
      <c r="AY1641" s="228" t="s">
        <v>108</v>
      </c>
    </row>
    <row r="1642" spans="2:51" s="227" customFormat="1" x14ac:dyDescent="0.3">
      <c r="B1642" s="232"/>
      <c r="D1642" s="236" t="s">
        <v>117</v>
      </c>
      <c r="E1642" s="228" t="s">
        <v>1</v>
      </c>
      <c r="F1642" s="235" t="s">
        <v>1648</v>
      </c>
      <c r="H1642" s="234">
        <v>1.31</v>
      </c>
      <c r="I1642" s="233"/>
      <c r="L1642" s="232"/>
      <c r="M1642" s="231"/>
      <c r="N1642" s="230"/>
      <c r="O1642" s="230"/>
      <c r="P1642" s="230"/>
      <c r="Q1642" s="230"/>
      <c r="R1642" s="230"/>
      <c r="S1642" s="230"/>
      <c r="T1642" s="229"/>
      <c r="AT1642" s="228" t="s">
        <v>117</v>
      </c>
      <c r="AU1642" s="228" t="s">
        <v>42</v>
      </c>
      <c r="AV1642" s="227" t="s">
        <v>42</v>
      </c>
      <c r="AW1642" s="227" t="s">
        <v>19</v>
      </c>
      <c r="AX1642" s="227" t="s">
        <v>37</v>
      </c>
      <c r="AY1642" s="228" t="s">
        <v>108</v>
      </c>
    </row>
    <row r="1643" spans="2:51" s="227" customFormat="1" x14ac:dyDescent="0.3">
      <c r="B1643" s="232"/>
      <c r="D1643" s="236" t="s">
        <v>117</v>
      </c>
      <c r="E1643" s="228" t="s">
        <v>1</v>
      </c>
      <c r="F1643" s="235" t="s">
        <v>1661</v>
      </c>
      <c r="H1643" s="234">
        <v>2.62</v>
      </c>
      <c r="I1643" s="233"/>
      <c r="L1643" s="232"/>
      <c r="M1643" s="231"/>
      <c r="N1643" s="230"/>
      <c r="O1643" s="230"/>
      <c r="P1643" s="230"/>
      <c r="Q1643" s="230"/>
      <c r="R1643" s="230"/>
      <c r="S1643" s="230"/>
      <c r="T1643" s="229"/>
      <c r="AT1643" s="228" t="s">
        <v>117</v>
      </c>
      <c r="AU1643" s="228" t="s">
        <v>42</v>
      </c>
      <c r="AV1643" s="227" t="s">
        <v>42</v>
      </c>
      <c r="AW1643" s="227" t="s">
        <v>19</v>
      </c>
      <c r="AX1643" s="227" t="s">
        <v>37</v>
      </c>
      <c r="AY1643" s="228" t="s">
        <v>108</v>
      </c>
    </row>
    <row r="1644" spans="2:51" s="227" customFormat="1" x14ac:dyDescent="0.3">
      <c r="B1644" s="232"/>
      <c r="D1644" s="236" t="s">
        <v>117</v>
      </c>
      <c r="E1644" s="228" t="s">
        <v>1</v>
      </c>
      <c r="F1644" s="235" t="s">
        <v>1651</v>
      </c>
      <c r="H1644" s="234">
        <v>1.32</v>
      </c>
      <c r="I1644" s="233"/>
      <c r="L1644" s="232"/>
      <c r="M1644" s="231"/>
      <c r="N1644" s="230"/>
      <c r="O1644" s="230"/>
      <c r="P1644" s="230"/>
      <c r="Q1644" s="230"/>
      <c r="R1644" s="230"/>
      <c r="S1644" s="230"/>
      <c r="T1644" s="229"/>
      <c r="AT1644" s="228" t="s">
        <v>117</v>
      </c>
      <c r="AU1644" s="228" t="s">
        <v>42</v>
      </c>
      <c r="AV1644" s="227" t="s">
        <v>42</v>
      </c>
      <c r="AW1644" s="227" t="s">
        <v>19</v>
      </c>
      <c r="AX1644" s="227" t="s">
        <v>37</v>
      </c>
      <c r="AY1644" s="228" t="s">
        <v>108</v>
      </c>
    </row>
    <row r="1645" spans="2:51" s="227" customFormat="1" x14ac:dyDescent="0.3">
      <c r="B1645" s="232"/>
      <c r="D1645" s="236" t="s">
        <v>117</v>
      </c>
      <c r="E1645" s="228" t="s">
        <v>1</v>
      </c>
      <c r="F1645" s="235" t="s">
        <v>1660</v>
      </c>
      <c r="H1645" s="234">
        <v>1.3</v>
      </c>
      <c r="I1645" s="233"/>
      <c r="L1645" s="232"/>
      <c r="M1645" s="231"/>
      <c r="N1645" s="230"/>
      <c r="O1645" s="230"/>
      <c r="P1645" s="230"/>
      <c r="Q1645" s="230"/>
      <c r="R1645" s="230"/>
      <c r="S1645" s="230"/>
      <c r="T1645" s="229"/>
      <c r="AT1645" s="228" t="s">
        <v>117</v>
      </c>
      <c r="AU1645" s="228" t="s">
        <v>42</v>
      </c>
      <c r="AV1645" s="227" t="s">
        <v>42</v>
      </c>
      <c r="AW1645" s="227" t="s">
        <v>19</v>
      </c>
      <c r="AX1645" s="227" t="s">
        <v>37</v>
      </c>
      <c r="AY1645" s="228" t="s">
        <v>108</v>
      </c>
    </row>
    <row r="1646" spans="2:51" s="257" customFormat="1" x14ac:dyDescent="0.3">
      <c r="B1646" s="262"/>
      <c r="D1646" s="236" t="s">
        <v>117</v>
      </c>
      <c r="E1646" s="258" t="s">
        <v>1</v>
      </c>
      <c r="F1646" s="264" t="s">
        <v>1999</v>
      </c>
      <c r="H1646" s="258" t="s">
        <v>1</v>
      </c>
      <c r="I1646" s="263"/>
      <c r="L1646" s="262"/>
      <c r="M1646" s="261"/>
      <c r="N1646" s="260"/>
      <c r="O1646" s="260"/>
      <c r="P1646" s="260"/>
      <c r="Q1646" s="260"/>
      <c r="R1646" s="260"/>
      <c r="S1646" s="260"/>
      <c r="T1646" s="259"/>
      <c r="AT1646" s="258" t="s">
        <v>117</v>
      </c>
      <c r="AU1646" s="258" t="s">
        <v>42</v>
      </c>
      <c r="AV1646" s="257" t="s">
        <v>38</v>
      </c>
      <c r="AW1646" s="257" t="s">
        <v>19</v>
      </c>
      <c r="AX1646" s="257" t="s">
        <v>37</v>
      </c>
      <c r="AY1646" s="258" t="s">
        <v>108</v>
      </c>
    </row>
    <row r="1647" spans="2:51" s="257" customFormat="1" x14ac:dyDescent="0.3">
      <c r="B1647" s="262"/>
      <c r="D1647" s="236" t="s">
        <v>117</v>
      </c>
      <c r="E1647" s="258" t="s">
        <v>1</v>
      </c>
      <c r="F1647" s="264" t="s">
        <v>372</v>
      </c>
      <c r="H1647" s="258" t="s">
        <v>1</v>
      </c>
      <c r="I1647" s="263"/>
      <c r="L1647" s="262"/>
      <c r="M1647" s="261"/>
      <c r="N1647" s="260"/>
      <c r="O1647" s="260"/>
      <c r="P1647" s="260"/>
      <c r="Q1647" s="260"/>
      <c r="R1647" s="260"/>
      <c r="S1647" s="260"/>
      <c r="T1647" s="259"/>
      <c r="AT1647" s="258" t="s">
        <v>117</v>
      </c>
      <c r="AU1647" s="258" t="s">
        <v>42</v>
      </c>
      <c r="AV1647" s="257" t="s">
        <v>38</v>
      </c>
      <c r="AW1647" s="257" t="s">
        <v>19</v>
      </c>
      <c r="AX1647" s="257" t="s">
        <v>37</v>
      </c>
      <c r="AY1647" s="258" t="s">
        <v>108</v>
      </c>
    </row>
    <row r="1648" spans="2:51" s="227" customFormat="1" x14ac:dyDescent="0.3">
      <c r="B1648" s="232"/>
      <c r="D1648" s="236" t="s">
        <v>117</v>
      </c>
      <c r="E1648" s="228" t="s">
        <v>1</v>
      </c>
      <c r="F1648" s="235" t="s">
        <v>1657</v>
      </c>
      <c r="H1648" s="234">
        <v>16.559999999999999</v>
      </c>
      <c r="I1648" s="233"/>
      <c r="L1648" s="232"/>
      <c r="M1648" s="231"/>
      <c r="N1648" s="230"/>
      <c r="O1648" s="230"/>
      <c r="P1648" s="230"/>
      <c r="Q1648" s="230"/>
      <c r="R1648" s="230"/>
      <c r="S1648" s="230"/>
      <c r="T1648" s="229"/>
      <c r="AT1648" s="228" t="s">
        <v>117</v>
      </c>
      <c r="AU1648" s="228" t="s">
        <v>42</v>
      </c>
      <c r="AV1648" s="227" t="s">
        <v>42</v>
      </c>
      <c r="AW1648" s="227" t="s">
        <v>19</v>
      </c>
      <c r="AX1648" s="227" t="s">
        <v>37</v>
      </c>
      <c r="AY1648" s="228" t="s">
        <v>108</v>
      </c>
    </row>
    <row r="1649" spans="2:65" s="257" customFormat="1" x14ac:dyDescent="0.3">
      <c r="B1649" s="262"/>
      <c r="D1649" s="236" t="s">
        <v>117</v>
      </c>
      <c r="E1649" s="258" t="s">
        <v>1</v>
      </c>
      <c r="F1649" s="264" t="s">
        <v>388</v>
      </c>
      <c r="H1649" s="258" t="s">
        <v>1</v>
      </c>
      <c r="I1649" s="263"/>
      <c r="L1649" s="262"/>
      <c r="M1649" s="261"/>
      <c r="N1649" s="260"/>
      <c r="O1649" s="260"/>
      <c r="P1649" s="260"/>
      <c r="Q1649" s="260"/>
      <c r="R1649" s="260"/>
      <c r="S1649" s="260"/>
      <c r="T1649" s="259"/>
      <c r="AT1649" s="258" t="s">
        <v>117</v>
      </c>
      <c r="AU1649" s="258" t="s">
        <v>42</v>
      </c>
      <c r="AV1649" s="257" t="s">
        <v>38</v>
      </c>
      <c r="AW1649" s="257" t="s">
        <v>19</v>
      </c>
      <c r="AX1649" s="257" t="s">
        <v>37</v>
      </c>
      <c r="AY1649" s="258" t="s">
        <v>108</v>
      </c>
    </row>
    <row r="1650" spans="2:65" s="227" customFormat="1" x14ac:dyDescent="0.3">
      <c r="B1650" s="232"/>
      <c r="D1650" s="236" t="s">
        <v>117</v>
      </c>
      <c r="E1650" s="228" t="s">
        <v>1</v>
      </c>
      <c r="F1650" s="235" t="s">
        <v>1657</v>
      </c>
      <c r="H1650" s="234">
        <v>16.559999999999999</v>
      </c>
      <c r="I1650" s="233"/>
      <c r="L1650" s="232"/>
      <c r="M1650" s="231"/>
      <c r="N1650" s="230"/>
      <c r="O1650" s="230"/>
      <c r="P1650" s="230"/>
      <c r="Q1650" s="230"/>
      <c r="R1650" s="230"/>
      <c r="S1650" s="230"/>
      <c r="T1650" s="229"/>
      <c r="AT1650" s="228" t="s">
        <v>117</v>
      </c>
      <c r="AU1650" s="228" t="s">
        <v>42</v>
      </c>
      <c r="AV1650" s="227" t="s">
        <v>42</v>
      </c>
      <c r="AW1650" s="227" t="s">
        <v>19</v>
      </c>
      <c r="AX1650" s="227" t="s">
        <v>37</v>
      </c>
      <c r="AY1650" s="228" t="s">
        <v>108</v>
      </c>
    </row>
    <row r="1651" spans="2:65" s="227" customFormat="1" x14ac:dyDescent="0.3">
      <c r="B1651" s="232"/>
      <c r="D1651" s="240" t="s">
        <v>117</v>
      </c>
      <c r="F1651" s="238" t="s">
        <v>2000</v>
      </c>
      <c r="H1651" s="237">
        <v>85.397000000000006</v>
      </c>
      <c r="I1651" s="233"/>
      <c r="L1651" s="232"/>
      <c r="M1651" s="231"/>
      <c r="N1651" s="230"/>
      <c r="O1651" s="230"/>
      <c r="P1651" s="230"/>
      <c r="Q1651" s="230"/>
      <c r="R1651" s="230"/>
      <c r="S1651" s="230"/>
      <c r="T1651" s="229"/>
      <c r="AT1651" s="228" t="s">
        <v>117</v>
      </c>
      <c r="AU1651" s="228" t="s">
        <v>42</v>
      </c>
      <c r="AV1651" s="227" t="s">
        <v>42</v>
      </c>
      <c r="AW1651" s="227" t="s">
        <v>2</v>
      </c>
      <c r="AX1651" s="227" t="s">
        <v>38</v>
      </c>
      <c r="AY1651" s="228" t="s">
        <v>108</v>
      </c>
    </row>
    <row r="1652" spans="2:65" s="188" customFormat="1" ht="22.5" customHeight="1" x14ac:dyDescent="0.3">
      <c r="B1652" s="207"/>
      <c r="C1652" s="206" t="s">
        <v>2052</v>
      </c>
      <c r="D1652" s="206" t="s">
        <v>110</v>
      </c>
      <c r="E1652" s="205" t="s">
        <v>2002</v>
      </c>
      <c r="F1652" s="200" t="s">
        <v>2003</v>
      </c>
      <c r="G1652" s="204" t="s">
        <v>196</v>
      </c>
      <c r="H1652" s="203">
        <v>1.343</v>
      </c>
      <c r="I1652" s="202"/>
      <c r="J1652" s="201">
        <f>ROUND(I1652*H1652,2)</f>
        <v>0</v>
      </c>
      <c r="K1652" s="200" t="s">
        <v>114</v>
      </c>
      <c r="L1652" s="189"/>
      <c r="M1652" s="199" t="s">
        <v>1</v>
      </c>
      <c r="N1652" s="224" t="s">
        <v>26</v>
      </c>
      <c r="O1652" s="223"/>
      <c r="P1652" s="222">
        <f>O1652*H1652</f>
        <v>0</v>
      </c>
      <c r="Q1652" s="222">
        <v>0</v>
      </c>
      <c r="R1652" s="222">
        <f>Q1652*H1652</f>
        <v>0</v>
      </c>
      <c r="S1652" s="222">
        <v>0</v>
      </c>
      <c r="T1652" s="221">
        <f>S1652*H1652</f>
        <v>0</v>
      </c>
      <c r="AR1652" s="193" t="s">
        <v>199</v>
      </c>
      <c r="AT1652" s="193" t="s">
        <v>110</v>
      </c>
      <c r="AU1652" s="193" t="s">
        <v>42</v>
      </c>
      <c r="AY1652" s="193" t="s">
        <v>108</v>
      </c>
      <c r="BE1652" s="194">
        <f>IF(N1652="základní",J1652,0)</f>
        <v>0</v>
      </c>
      <c r="BF1652" s="194">
        <f>IF(N1652="snížená",J1652,0)</f>
        <v>0</v>
      </c>
      <c r="BG1652" s="194">
        <f>IF(N1652="zákl. přenesená",J1652,0)</f>
        <v>0</v>
      </c>
      <c r="BH1652" s="194">
        <f>IF(N1652="sníž. přenesená",J1652,0)</f>
        <v>0</v>
      </c>
      <c r="BI1652" s="194">
        <f>IF(N1652="nulová",J1652,0)</f>
        <v>0</v>
      </c>
      <c r="BJ1652" s="193" t="s">
        <v>38</v>
      </c>
      <c r="BK1652" s="194">
        <f>ROUND(I1652*H1652,2)</f>
        <v>0</v>
      </c>
      <c r="BL1652" s="193" t="s">
        <v>199</v>
      </c>
      <c r="BM1652" s="193" t="s">
        <v>2004</v>
      </c>
    </row>
    <row r="1653" spans="2:65" s="208" customFormat="1" ht="29.85" customHeight="1" x14ac:dyDescent="0.3">
      <c r="B1653" s="216"/>
      <c r="D1653" s="220" t="s">
        <v>36</v>
      </c>
      <c r="E1653" s="219" t="s">
        <v>2005</v>
      </c>
      <c r="F1653" s="219" t="s">
        <v>2006</v>
      </c>
      <c r="I1653" s="218"/>
      <c r="J1653" s="217">
        <f>BK1653</f>
        <v>0</v>
      </c>
      <c r="L1653" s="216"/>
      <c r="M1653" s="215"/>
      <c r="N1653" s="213"/>
      <c r="O1653" s="213"/>
      <c r="P1653" s="214">
        <f>SUM(P1654:P1675)</f>
        <v>0</v>
      </c>
      <c r="Q1653" s="213"/>
      <c r="R1653" s="214">
        <f>SUM(R1654:R1675)</f>
        <v>4.4050000000000011</v>
      </c>
      <c r="S1653" s="213"/>
      <c r="T1653" s="212">
        <f>SUM(T1654:T1675)</f>
        <v>1.1776</v>
      </c>
      <c r="AR1653" s="210" t="s">
        <v>42</v>
      </c>
      <c r="AT1653" s="211" t="s">
        <v>36</v>
      </c>
      <c r="AU1653" s="211" t="s">
        <v>38</v>
      </c>
      <c r="AY1653" s="210" t="s">
        <v>108</v>
      </c>
      <c r="BK1653" s="209">
        <f>SUM(BK1654:BK1675)</f>
        <v>0</v>
      </c>
    </row>
    <row r="1654" spans="2:65" s="188" customFormat="1" ht="22.5" customHeight="1" x14ac:dyDescent="0.3">
      <c r="B1654" s="207"/>
      <c r="C1654" s="206" t="s">
        <v>2056</v>
      </c>
      <c r="D1654" s="206" t="s">
        <v>110</v>
      </c>
      <c r="E1654" s="205" t="s">
        <v>2008</v>
      </c>
      <c r="F1654" s="200" t="s">
        <v>2009</v>
      </c>
      <c r="G1654" s="204" t="s">
        <v>135</v>
      </c>
      <c r="H1654" s="203">
        <v>13.6</v>
      </c>
      <c r="I1654" s="202"/>
      <c r="J1654" s="201">
        <f>ROUND(I1654*H1654,2)</f>
        <v>0</v>
      </c>
      <c r="K1654" s="200" t="s">
        <v>114</v>
      </c>
      <c r="L1654" s="189"/>
      <c r="M1654" s="199" t="s">
        <v>1</v>
      </c>
      <c r="N1654" s="224" t="s">
        <v>26</v>
      </c>
      <c r="O1654" s="223"/>
      <c r="P1654" s="222">
        <f>O1654*H1654</f>
        <v>0</v>
      </c>
      <c r="Q1654" s="222">
        <v>0</v>
      </c>
      <c r="R1654" s="222">
        <f>Q1654*H1654</f>
        <v>0</v>
      </c>
      <c r="S1654" s="222">
        <v>1.6E-2</v>
      </c>
      <c r="T1654" s="221">
        <f>S1654*H1654</f>
        <v>0.21759999999999999</v>
      </c>
      <c r="AR1654" s="193" t="s">
        <v>199</v>
      </c>
      <c r="AT1654" s="193" t="s">
        <v>110</v>
      </c>
      <c r="AU1654" s="193" t="s">
        <v>42</v>
      </c>
      <c r="AY1654" s="193" t="s">
        <v>108</v>
      </c>
      <c r="BE1654" s="194">
        <f>IF(N1654="základní",J1654,0)</f>
        <v>0</v>
      </c>
      <c r="BF1654" s="194">
        <f>IF(N1654="snížená",J1654,0)</f>
        <v>0</v>
      </c>
      <c r="BG1654" s="194">
        <f>IF(N1654="zákl. přenesená",J1654,0)</f>
        <v>0</v>
      </c>
      <c r="BH1654" s="194">
        <f>IF(N1654="sníž. přenesená",J1654,0)</f>
        <v>0</v>
      </c>
      <c r="BI1654" s="194">
        <f>IF(N1654="nulová",J1654,0)</f>
        <v>0</v>
      </c>
      <c r="BJ1654" s="193" t="s">
        <v>38</v>
      </c>
      <c r="BK1654" s="194">
        <f>ROUND(I1654*H1654,2)</f>
        <v>0</v>
      </c>
      <c r="BL1654" s="193" t="s">
        <v>199</v>
      </c>
      <c r="BM1654" s="193" t="s">
        <v>2010</v>
      </c>
    </row>
    <row r="1655" spans="2:65" s="257" customFormat="1" x14ac:dyDescent="0.3">
      <c r="B1655" s="262"/>
      <c r="D1655" s="236" t="s">
        <v>117</v>
      </c>
      <c r="E1655" s="258" t="s">
        <v>1</v>
      </c>
      <c r="F1655" s="264" t="s">
        <v>1965</v>
      </c>
      <c r="H1655" s="258" t="s">
        <v>1</v>
      </c>
      <c r="I1655" s="263"/>
      <c r="L1655" s="262"/>
      <c r="M1655" s="261"/>
      <c r="N1655" s="260"/>
      <c r="O1655" s="260"/>
      <c r="P1655" s="260"/>
      <c r="Q1655" s="260"/>
      <c r="R1655" s="260"/>
      <c r="S1655" s="260"/>
      <c r="T1655" s="259"/>
      <c r="AT1655" s="258" t="s">
        <v>117</v>
      </c>
      <c r="AU1655" s="258" t="s">
        <v>42</v>
      </c>
      <c r="AV1655" s="257" t="s">
        <v>38</v>
      </c>
      <c r="AW1655" s="257" t="s">
        <v>19</v>
      </c>
      <c r="AX1655" s="257" t="s">
        <v>37</v>
      </c>
      <c r="AY1655" s="258" t="s">
        <v>108</v>
      </c>
    </row>
    <row r="1656" spans="2:65" s="227" customFormat="1" x14ac:dyDescent="0.3">
      <c r="B1656" s="232"/>
      <c r="D1656" s="236" t="s">
        <v>117</v>
      </c>
      <c r="E1656" s="228" t="s">
        <v>1</v>
      </c>
      <c r="F1656" s="235" t="s">
        <v>2011</v>
      </c>
      <c r="H1656" s="234">
        <v>4.5</v>
      </c>
      <c r="I1656" s="233"/>
      <c r="L1656" s="232"/>
      <c r="M1656" s="231"/>
      <c r="N1656" s="230"/>
      <c r="O1656" s="230"/>
      <c r="P1656" s="230"/>
      <c r="Q1656" s="230"/>
      <c r="R1656" s="230"/>
      <c r="S1656" s="230"/>
      <c r="T1656" s="229"/>
      <c r="AT1656" s="228" t="s">
        <v>117</v>
      </c>
      <c r="AU1656" s="228" t="s">
        <v>42</v>
      </c>
      <c r="AV1656" s="227" t="s">
        <v>42</v>
      </c>
      <c r="AW1656" s="227" t="s">
        <v>19</v>
      </c>
      <c r="AX1656" s="227" t="s">
        <v>37</v>
      </c>
      <c r="AY1656" s="228" t="s">
        <v>108</v>
      </c>
    </row>
    <row r="1657" spans="2:65" s="227" customFormat="1" x14ac:dyDescent="0.3">
      <c r="B1657" s="232"/>
      <c r="D1657" s="236" t="s">
        <v>117</v>
      </c>
      <c r="E1657" s="228" t="s">
        <v>1</v>
      </c>
      <c r="F1657" s="235" t="s">
        <v>2012</v>
      </c>
      <c r="H1657" s="234">
        <v>6.5</v>
      </c>
      <c r="I1657" s="233"/>
      <c r="L1657" s="232"/>
      <c r="M1657" s="231"/>
      <c r="N1657" s="230"/>
      <c r="O1657" s="230"/>
      <c r="P1657" s="230"/>
      <c r="Q1657" s="230"/>
      <c r="R1657" s="230"/>
      <c r="S1657" s="230"/>
      <c r="T1657" s="229"/>
      <c r="AT1657" s="228" t="s">
        <v>117</v>
      </c>
      <c r="AU1657" s="228" t="s">
        <v>42</v>
      </c>
      <c r="AV1657" s="227" t="s">
        <v>42</v>
      </c>
      <c r="AW1657" s="227" t="s">
        <v>19</v>
      </c>
      <c r="AX1657" s="227" t="s">
        <v>37</v>
      </c>
      <c r="AY1657" s="228" t="s">
        <v>108</v>
      </c>
    </row>
    <row r="1658" spans="2:65" s="227" customFormat="1" x14ac:dyDescent="0.3">
      <c r="B1658" s="232"/>
      <c r="D1658" s="240" t="s">
        <v>117</v>
      </c>
      <c r="E1658" s="239" t="s">
        <v>1</v>
      </c>
      <c r="F1658" s="238" t="s">
        <v>2013</v>
      </c>
      <c r="H1658" s="237">
        <v>2.6</v>
      </c>
      <c r="I1658" s="233"/>
      <c r="L1658" s="232"/>
      <c r="M1658" s="231"/>
      <c r="N1658" s="230"/>
      <c r="O1658" s="230"/>
      <c r="P1658" s="230"/>
      <c r="Q1658" s="230"/>
      <c r="R1658" s="230"/>
      <c r="S1658" s="230"/>
      <c r="T1658" s="229"/>
      <c r="AT1658" s="228" t="s">
        <v>117</v>
      </c>
      <c r="AU1658" s="228" t="s">
        <v>42</v>
      </c>
      <c r="AV1658" s="227" t="s">
        <v>42</v>
      </c>
      <c r="AW1658" s="227" t="s">
        <v>19</v>
      </c>
      <c r="AX1658" s="227" t="s">
        <v>37</v>
      </c>
      <c r="AY1658" s="228" t="s">
        <v>108</v>
      </c>
    </row>
    <row r="1659" spans="2:65" s="188" customFormat="1" ht="22.5" customHeight="1" x14ac:dyDescent="0.3">
      <c r="B1659" s="207"/>
      <c r="C1659" s="206" t="s">
        <v>2061</v>
      </c>
      <c r="D1659" s="206" t="s">
        <v>110</v>
      </c>
      <c r="E1659" s="205" t="s">
        <v>2015</v>
      </c>
      <c r="F1659" s="200" t="s">
        <v>2016</v>
      </c>
      <c r="G1659" s="204" t="s">
        <v>283</v>
      </c>
      <c r="H1659" s="203">
        <v>1</v>
      </c>
      <c r="I1659" s="202"/>
      <c r="J1659" s="201">
        <f>ROUND(I1659*H1659,2)</f>
        <v>0</v>
      </c>
      <c r="K1659" s="200" t="s">
        <v>1</v>
      </c>
      <c r="L1659" s="189"/>
      <c r="M1659" s="199" t="s">
        <v>1</v>
      </c>
      <c r="N1659" s="224" t="s">
        <v>26</v>
      </c>
      <c r="O1659" s="223"/>
      <c r="P1659" s="222">
        <f>O1659*H1659</f>
        <v>0</v>
      </c>
      <c r="Q1659" s="222">
        <v>0</v>
      </c>
      <c r="R1659" s="222">
        <f>Q1659*H1659</f>
        <v>0</v>
      </c>
      <c r="S1659" s="222">
        <v>1.6E-2</v>
      </c>
      <c r="T1659" s="221">
        <f>S1659*H1659</f>
        <v>1.6E-2</v>
      </c>
      <c r="AR1659" s="193" t="s">
        <v>199</v>
      </c>
      <c r="AT1659" s="193" t="s">
        <v>110</v>
      </c>
      <c r="AU1659" s="193" t="s">
        <v>42</v>
      </c>
      <c r="AY1659" s="193" t="s">
        <v>108</v>
      </c>
      <c r="BE1659" s="194">
        <f>IF(N1659="základní",J1659,0)</f>
        <v>0</v>
      </c>
      <c r="BF1659" s="194">
        <f>IF(N1659="snížená",J1659,0)</f>
        <v>0</v>
      </c>
      <c r="BG1659" s="194">
        <f>IF(N1659="zákl. přenesená",J1659,0)</f>
        <v>0</v>
      </c>
      <c r="BH1659" s="194">
        <f>IF(N1659="sníž. přenesená",J1659,0)</f>
        <v>0</v>
      </c>
      <c r="BI1659" s="194">
        <f>IF(N1659="nulová",J1659,0)</f>
        <v>0</v>
      </c>
      <c r="BJ1659" s="193" t="s">
        <v>38</v>
      </c>
      <c r="BK1659" s="194">
        <f>ROUND(I1659*H1659,2)</f>
        <v>0</v>
      </c>
      <c r="BL1659" s="193" t="s">
        <v>199</v>
      </c>
      <c r="BM1659" s="193" t="s">
        <v>2017</v>
      </c>
    </row>
    <row r="1660" spans="2:65" s="188" customFormat="1" ht="22.5" customHeight="1" x14ac:dyDescent="0.3">
      <c r="B1660" s="207"/>
      <c r="C1660" s="206" t="s">
        <v>2065</v>
      </c>
      <c r="D1660" s="206" t="s">
        <v>110</v>
      </c>
      <c r="E1660" s="205" t="s">
        <v>2019</v>
      </c>
      <c r="F1660" s="200" t="s">
        <v>2020</v>
      </c>
      <c r="G1660" s="204" t="s">
        <v>254</v>
      </c>
      <c r="H1660" s="203">
        <v>4</v>
      </c>
      <c r="I1660" s="202"/>
      <c r="J1660" s="201">
        <f>ROUND(I1660*H1660,2)</f>
        <v>0</v>
      </c>
      <c r="K1660" s="200" t="s">
        <v>1</v>
      </c>
      <c r="L1660" s="189"/>
      <c r="M1660" s="199" t="s">
        <v>1</v>
      </c>
      <c r="N1660" s="224" t="s">
        <v>26</v>
      </c>
      <c r="O1660" s="223"/>
      <c r="P1660" s="222">
        <f>O1660*H1660</f>
        <v>0</v>
      </c>
      <c r="Q1660" s="222">
        <v>0</v>
      </c>
      <c r="R1660" s="222">
        <f>Q1660*H1660</f>
        <v>0</v>
      </c>
      <c r="S1660" s="222">
        <v>1.6E-2</v>
      </c>
      <c r="T1660" s="221">
        <f>S1660*H1660</f>
        <v>6.4000000000000001E-2</v>
      </c>
      <c r="AR1660" s="193" t="s">
        <v>199</v>
      </c>
      <c r="AT1660" s="193" t="s">
        <v>110</v>
      </c>
      <c r="AU1660" s="193" t="s">
        <v>42</v>
      </c>
      <c r="AY1660" s="193" t="s">
        <v>108</v>
      </c>
      <c r="BE1660" s="194">
        <f>IF(N1660="základní",J1660,0)</f>
        <v>0</v>
      </c>
      <c r="BF1660" s="194">
        <f>IF(N1660="snížená",J1660,0)</f>
        <v>0</v>
      </c>
      <c r="BG1660" s="194">
        <f>IF(N1660="zákl. přenesená",J1660,0)</f>
        <v>0</v>
      </c>
      <c r="BH1660" s="194">
        <f>IF(N1660="sníž. přenesená",J1660,0)</f>
        <v>0</v>
      </c>
      <c r="BI1660" s="194">
        <f>IF(N1660="nulová",J1660,0)</f>
        <v>0</v>
      </c>
      <c r="BJ1660" s="193" t="s">
        <v>38</v>
      </c>
      <c r="BK1660" s="194">
        <f>ROUND(I1660*H1660,2)</f>
        <v>0</v>
      </c>
      <c r="BL1660" s="193" t="s">
        <v>199</v>
      </c>
      <c r="BM1660" s="193" t="s">
        <v>2021</v>
      </c>
    </row>
    <row r="1661" spans="2:65" s="188" customFormat="1" ht="22.5" customHeight="1" x14ac:dyDescent="0.3">
      <c r="B1661" s="207"/>
      <c r="C1661" s="206" t="s">
        <v>2069</v>
      </c>
      <c r="D1661" s="206" t="s">
        <v>110</v>
      </c>
      <c r="E1661" s="205" t="s">
        <v>2023</v>
      </c>
      <c r="F1661" s="200" t="s">
        <v>2024</v>
      </c>
      <c r="G1661" s="204" t="s">
        <v>254</v>
      </c>
      <c r="H1661" s="203">
        <v>30</v>
      </c>
      <c r="I1661" s="202"/>
      <c r="J1661" s="201">
        <f>ROUND(I1661*H1661,2)</f>
        <v>0</v>
      </c>
      <c r="K1661" s="200" t="s">
        <v>1</v>
      </c>
      <c r="L1661" s="189"/>
      <c r="M1661" s="199" t="s">
        <v>1</v>
      </c>
      <c r="N1661" s="224" t="s">
        <v>26</v>
      </c>
      <c r="O1661" s="223"/>
      <c r="P1661" s="222">
        <f>O1661*H1661</f>
        <v>0</v>
      </c>
      <c r="Q1661" s="222">
        <v>0</v>
      </c>
      <c r="R1661" s="222">
        <f>Q1661*H1661</f>
        <v>0</v>
      </c>
      <c r="S1661" s="222">
        <v>1.6E-2</v>
      </c>
      <c r="T1661" s="221">
        <f>S1661*H1661</f>
        <v>0.48</v>
      </c>
      <c r="AR1661" s="193" t="s">
        <v>199</v>
      </c>
      <c r="AT1661" s="193" t="s">
        <v>110</v>
      </c>
      <c r="AU1661" s="193" t="s">
        <v>42</v>
      </c>
      <c r="AY1661" s="193" t="s">
        <v>108</v>
      </c>
      <c r="BE1661" s="194">
        <f>IF(N1661="základní",J1661,0)</f>
        <v>0</v>
      </c>
      <c r="BF1661" s="194">
        <f>IF(N1661="snížená",J1661,0)</f>
        <v>0</v>
      </c>
      <c r="BG1661" s="194">
        <f>IF(N1661="zákl. přenesená",J1661,0)</f>
        <v>0</v>
      </c>
      <c r="BH1661" s="194">
        <f>IF(N1661="sníž. přenesená",J1661,0)</f>
        <v>0</v>
      </c>
      <c r="BI1661" s="194">
        <f>IF(N1661="nulová",J1661,0)</f>
        <v>0</v>
      </c>
      <c r="BJ1661" s="193" t="s">
        <v>38</v>
      </c>
      <c r="BK1661" s="194">
        <f>ROUND(I1661*H1661,2)</f>
        <v>0</v>
      </c>
      <c r="BL1661" s="193" t="s">
        <v>199</v>
      </c>
      <c r="BM1661" s="193" t="s">
        <v>2025</v>
      </c>
    </row>
    <row r="1662" spans="2:65" s="188" customFormat="1" ht="31.5" customHeight="1" x14ac:dyDescent="0.3">
      <c r="B1662" s="207"/>
      <c r="C1662" s="206" t="s">
        <v>2075</v>
      </c>
      <c r="D1662" s="206" t="s">
        <v>110</v>
      </c>
      <c r="E1662" s="205" t="s">
        <v>2027</v>
      </c>
      <c r="F1662" s="200" t="s">
        <v>2028</v>
      </c>
      <c r="G1662" s="204" t="s">
        <v>254</v>
      </c>
      <c r="H1662" s="203">
        <v>6</v>
      </c>
      <c r="I1662" s="202"/>
      <c r="J1662" s="201">
        <f>ROUND(I1662*H1662,2)</f>
        <v>0</v>
      </c>
      <c r="K1662" s="200" t="s">
        <v>1</v>
      </c>
      <c r="L1662" s="189"/>
      <c r="M1662" s="199" t="s">
        <v>1</v>
      </c>
      <c r="N1662" s="224" t="s">
        <v>26</v>
      </c>
      <c r="O1662" s="223"/>
      <c r="P1662" s="222">
        <f>O1662*H1662</f>
        <v>0</v>
      </c>
      <c r="Q1662" s="222">
        <v>0</v>
      </c>
      <c r="R1662" s="222">
        <f>Q1662*H1662</f>
        <v>0</v>
      </c>
      <c r="S1662" s="222">
        <v>1.6E-2</v>
      </c>
      <c r="T1662" s="221">
        <f>S1662*H1662</f>
        <v>9.6000000000000002E-2</v>
      </c>
      <c r="AR1662" s="193" t="s">
        <v>199</v>
      </c>
      <c r="AT1662" s="193" t="s">
        <v>110</v>
      </c>
      <c r="AU1662" s="193" t="s">
        <v>42</v>
      </c>
      <c r="AY1662" s="193" t="s">
        <v>108</v>
      </c>
      <c r="BE1662" s="194">
        <f>IF(N1662="základní",J1662,0)</f>
        <v>0</v>
      </c>
      <c r="BF1662" s="194">
        <f>IF(N1662="snížená",J1662,0)</f>
        <v>0</v>
      </c>
      <c r="BG1662" s="194">
        <f>IF(N1662="zákl. přenesená",J1662,0)</f>
        <v>0</v>
      </c>
      <c r="BH1662" s="194">
        <f>IF(N1662="sníž. přenesená",J1662,0)</f>
        <v>0</v>
      </c>
      <c r="BI1662" s="194">
        <f>IF(N1662="nulová",J1662,0)</f>
        <v>0</v>
      </c>
      <c r="BJ1662" s="193" t="s">
        <v>38</v>
      </c>
      <c r="BK1662" s="194">
        <f>ROUND(I1662*H1662,2)</f>
        <v>0</v>
      </c>
      <c r="BL1662" s="193" t="s">
        <v>199</v>
      </c>
      <c r="BM1662" s="193" t="s">
        <v>2029</v>
      </c>
    </row>
    <row r="1663" spans="2:65" s="188" customFormat="1" ht="31.5" customHeight="1" x14ac:dyDescent="0.3">
      <c r="B1663" s="207"/>
      <c r="C1663" s="206" t="s">
        <v>2080</v>
      </c>
      <c r="D1663" s="206" t="s">
        <v>110</v>
      </c>
      <c r="E1663" s="205" t="s">
        <v>2031</v>
      </c>
      <c r="F1663" s="200" t="s">
        <v>2032</v>
      </c>
      <c r="G1663" s="204" t="s">
        <v>254</v>
      </c>
      <c r="H1663" s="203">
        <v>8</v>
      </c>
      <c r="I1663" s="202"/>
      <c r="J1663" s="201">
        <f>ROUND(I1663*H1663,2)</f>
        <v>0</v>
      </c>
      <c r="K1663" s="200" t="s">
        <v>1</v>
      </c>
      <c r="L1663" s="189"/>
      <c r="M1663" s="199" t="s">
        <v>1</v>
      </c>
      <c r="N1663" s="224" t="s">
        <v>26</v>
      </c>
      <c r="O1663" s="223"/>
      <c r="P1663" s="222">
        <f>O1663*H1663</f>
        <v>0</v>
      </c>
      <c r="Q1663" s="222">
        <v>0</v>
      </c>
      <c r="R1663" s="222">
        <f>Q1663*H1663</f>
        <v>0</v>
      </c>
      <c r="S1663" s="222">
        <v>1.6E-2</v>
      </c>
      <c r="T1663" s="221">
        <f>S1663*H1663</f>
        <v>0.128</v>
      </c>
      <c r="AR1663" s="193" t="s">
        <v>199</v>
      </c>
      <c r="AT1663" s="193" t="s">
        <v>110</v>
      </c>
      <c r="AU1663" s="193" t="s">
        <v>42</v>
      </c>
      <c r="AY1663" s="193" t="s">
        <v>108</v>
      </c>
      <c r="BE1663" s="194">
        <f>IF(N1663="základní",J1663,0)</f>
        <v>0</v>
      </c>
      <c r="BF1663" s="194">
        <f>IF(N1663="snížená",J1663,0)</f>
        <v>0</v>
      </c>
      <c r="BG1663" s="194">
        <f>IF(N1663="zákl. přenesená",J1663,0)</f>
        <v>0</v>
      </c>
      <c r="BH1663" s="194">
        <f>IF(N1663="sníž. přenesená",J1663,0)</f>
        <v>0</v>
      </c>
      <c r="BI1663" s="194">
        <f>IF(N1663="nulová",J1663,0)</f>
        <v>0</v>
      </c>
      <c r="BJ1663" s="193" t="s">
        <v>38</v>
      </c>
      <c r="BK1663" s="194">
        <f>ROUND(I1663*H1663,2)</f>
        <v>0</v>
      </c>
      <c r="BL1663" s="193" t="s">
        <v>199</v>
      </c>
      <c r="BM1663" s="193" t="s">
        <v>2033</v>
      </c>
    </row>
    <row r="1664" spans="2:65" s="188" customFormat="1" ht="31.5" customHeight="1" x14ac:dyDescent="0.3">
      <c r="B1664" s="207"/>
      <c r="C1664" s="206" t="s">
        <v>2086</v>
      </c>
      <c r="D1664" s="206" t="s">
        <v>110</v>
      </c>
      <c r="E1664" s="205" t="s">
        <v>2035</v>
      </c>
      <c r="F1664" s="200" t="s">
        <v>2036</v>
      </c>
      <c r="G1664" s="204" t="s">
        <v>254</v>
      </c>
      <c r="H1664" s="203">
        <v>5</v>
      </c>
      <c r="I1664" s="202"/>
      <c r="J1664" s="201">
        <f>ROUND(I1664*H1664,2)</f>
        <v>0</v>
      </c>
      <c r="K1664" s="200" t="s">
        <v>1</v>
      </c>
      <c r="L1664" s="189"/>
      <c r="M1664" s="199" t="s">
        <v>1</v>
      </c>
      <c r="N1664" s="224" t="s">
        <v>26</v>
      </c>
      <c r="O1664" s="223"/>
      <c r="P1664" s="222">
        <f>O1664*H1664</f>
        <v>0</v>
      </c>
      <c r="Q1664" s="222">
        <v>0</v>
      </c>
      <c r="R1664" s="222">
        <f>Q1664*H1664</f>
        <v>0</v>
      </c>
      <c r="S1664" s="222">
        <v>1.6E-2</v>
      </c>
      <c r="T1664" s="221">
        <f>S1664*H1664</f>
        <v>0.08</v>
      </c>
      <c r="AR1664" s="193" t="s">
        <v>199</v>
      </c>
      <c r="AT1664" s="193" t="s">
        <v>110</v>
      </c>
      <c r="AU1664" s="193" t="s">
        <v>42</v>
      </c>
      <c r="AY1664" s="193" t="s">
        <v>108</v>
      </c>
      <c r="BE1664" s="194">
        <f>IF(N1664="základní",J1664,0)</f>
        <v>0</v>
      </c>
      <c r="BF1664" s="194">
        <f>IF(N1664="snížená",J1664,0)</f>
        <v>0</v>
      </c>
      <c r="BG1664" s="194">
        <f>IF(N1664="zákl. přenesená",J1664,0)</f>
        <v>0</v>
      </c>
      <c r="BH1664" s="194">
        <f>IF(N1664="sníž. přenesená",J1664,0)</f>
        <v>0</v>
      </c>
      <c r="BI1664" s="194">
        <f>IF(N1664="nulová",J1664,0)</f>
        <v>0</v>
      </c>
      <c r="BJ1664" s="193" t="s">
        <v>38</v>
      </c>
      <c r="BK1664" s="194">
        <f>ROUND(I1664*H1664,2)</f>
        <v>0</v>
      </c>
      <c r="BL1664" s="193" t="s">
        <v>199</v>
      </c>
      <c r="BM1664" s="193" t="s">
        <v>2037</v>
      </c>
    </row>
    <row r="1665" spans="2:65" s="188" customFormat="1" ht="31.5" customHeight="1" x14ac:dyDescent="0.3">
      <c r="B1665" s="207"/>
      <c r="C1665" s="206" t="s">
        <v>2093</v>
      </c>
      <c r="D1665" s="206" t="s">
        <v>110</v>
      </c>
      <c r="E1665" s="205" t="s">
        <v>2039</v>
      </c>
      <c r="F1665" s="200" t="s">
        <v>2040</v>
      </c>
      <c r="G1665" s="204" t="s">
        <v>254</v>
      </c>
      <c r="H1665" s="203">
        <v>6</v>
      </c>
      <c r="I1665" s="202"/>
      <c r="J1665" s="201">
        <f>ROUND(I1665*H1665,2)</f>
        <v>0</v>
      </c>
      <c r="K1665" s="200" t="s">
        <v>1</v>
      </c>
      <c r="L1665" s="189"/>
      <c r="M1665" s="199" t="s">
        <v>1</v>
      </c>
      <c r="N1665" s="224" t="s">
        <v>26</v>
      </c>
      <c r="O1665" s="223"/>
      <c r="P1665" s="222">
        <f>O1665*H1665</f>
        <v>0</v>
      </c>
      <c r="Q1665" s="222">
        <v>0.02</v>
      </c>
      <c r="R1665" s="222">
        <f>Q1665*H1665</f>
        <v>0.12</v>
      </c>
      <c r="S1665" s="222">
        <v>1.6E-2</v>
      </c>
      <c r="T1665" s="221">
        <f>S1665*H1665</f>
        <v>9.6000000000000002E-2</v>
      </c>
      <c r="AR1665" s="193" t="s">
        <v>199</v>
      </c>
      <c r="AT1665" s="193" t="s">
        <v>110</v>
      </c>
      <c r="AU1665" s="193" t="s">
        <v>42</v>
      </c>
      <c r="AY1665" s="193" t="s">
        <v>108</v>
      </c>
      <c r="BE1665" s="194">
        <f>IF(N1665="základní",J1665,0)</f>
        <v>0</v>
      </c>
      <c r="BF1665" s="194">
        <f>IF(N1665="snížená",J1665,0)</f>
        <v>0</v>
      </c>
      <c r="BG1665" s="194">
        <f>IF(N1665="zákl. přenesená",J1665,0)</f>
        <v>0</v>
      </c>
      <c r="BH1665" s="194">
        <f>IF(N1665="sníž. přenesená",J1665,0)</f>
        <v>0</v>
      </c>
      <c r="BI1665" s="194">
        <f>IF(N1665="nulová",J1665,0)</f>
        <v>0</v>
      </c>
      <c r="BJ1665" s="193" t="s">
        <v>38</v>
      </c>
      <c r="BK1665" s="194">
        <f>ROUND(I1665*H1665,2)</f>
        <v>0</v>
      </c>
      <c r="BL1665" s="193" t="s">
        <v>199</v>
      </c>
      <c r="BM1665" s="193" t="s">
        <v>2041</v>
      </c>
    </row>
    <row r="1666" spans="2:65" s="188" customFormat="1" ht="40.5" x14ac:dyDescent="0.3">
      <c r="B1666" s="189"/>
      <c r="D1666" s="236" t="s">
        <v>315</v>
      </c>
      <c r="F1666" s="256" t="s">
        <v>2042</v>
      </c>
      <c r="I1666" s="255"/>
      <c r="L1666" s="189"/>
      <c r="M1666" s="254"/>
      <c r="N1666" s="223"/>
      <c r="O1666" s="223"/>
      <c r="P1666" s="223"/>
      <c r="Q1666" s="223"/>
      <c r="R1666" s="223"/>
      <c r="S1666" s="223"/>
      <c r="T1666" s="253"/>
      <c r="AT1666" s="193" t="s">
        <v>315</v>
      </c>
      <c r="AU1666" s="193" t="s">
        <v>42</v>
      </c>
    </row>
    <row r="1667" spans="2:65" s="227" customFormat="1" x14ac:dyDescent="0.3">
      <c r="B1667" s="232"/>
      <c r="D1667" s="240" t="s">
        <v>117</v>
      </c>
      <c r="E1667" s="239" t="s">
        <v>1</v>
      </c>
      <c r="F1667" s="238" t="s">
        <v>2043</v>
      </c>
      <c r="H1667" s="237">
        <v>6</v>
      </c>
      <c r="I1667" s="233"/>
      <c r="L1667" s="232"/>
      <c r="M1667" s="231"/>
      <c r="N1667" s="230"/>
      <c r="O1667" s="230"/>
      <c r="P1667" s="230"/>
      <c r="Q1667" s="230"/>
      <c r="R1667" s="230"/>
      <c r="S1667" s="230"/>
      <c r="T1667" s="229"/>
      <c r="AT1667" s="228" t="s">
        <v>117</v>
      </c>
      <c r="AU1667" s="228" t="s">
        <v>42</v>
      </c>
      <c r="AV1667" s="227" t="s">
        <v>42</v>
      </c>
      <c r="AW1667" s="227" t="s">
        <v>19</v>
      </c>
      <c r="AX1667" s="227" t="s">
        <v>37</v>
      </c>
      <c r="AY1667" s="228" t="s">
        <v>108</v>
      </c>
    </row>
    <row r="1668" spans="2:65" s="188" customFormat="1" ht="31.5" customHeight="1" x14ac:dyDescent="0.3">
      <c r="B1668" s="207"/>
      <c r="C1668" s="206" t="s">
        <v>2097</v>
      </c>
      <c r="D1668" s="206" t="s">
        <v>110</v>
      </c>
      <c r="E1668" s="205" t="s">
        <v>2045</v>
      </c>
      <c r="F1668" s="200" t="s">
        <v>2046</v>
      </c>
      <c r="G1668" s="204" t="s">
        <v>254</v>
      </c>
      <c r="H1668" s="203">
        <v>5</v>
      </c>
      <c r="I1668" s="202"/>
      <c r="J1668" s="201">
        <f>ROUND(I1668*H1668,2)</f>
        <v>0</v>
      </c>
      <c r="K1668" s="200" t="s">
        <v>1</v>
      </c>
      <c r="L1668" s="189"/>
      <c r="M1668" s="199" t="s">
        <v>1</v>
      </c>
      <c r="N1668" s="224" t="s">
        <v>26</v>
      </c>
      <c r="O1668" s="223"/>
      <c r="P1668" s="222">
        <f>O1668*H1668</f>
        <v>0</v>
      </c>
      <c r="Q1668" s="222">
        <v>0.05</v>
      </c>
      <c r="R1668" s="222">
        <f>Q1668*H1668</f>
        <v>0.25</v>
      </c>
      <c r="S1668" s="222">
        <v>0</v>
      </c>
      <c r="T1668" s="221">
        <f>S1668*H1668</f>
        <v>0</v>
      </c>
      <c r="AR1668" s="193" t="s">
        <v>199</v>
      </c>
      <c r="AT1668" s="193" t="s">
        <v>110</v>
      </c>
      <c r="AU1668" s="193" t="s">
        <v>42</v>
      </c>
      <c r="AY1668" s="193" t="s">
        <v>108</v>
      </c>
      <c r="BE1668" s="194">
        <f>IF(N1668="základní",J1668,0)</f>
        <v>0</v>
      </c>
      <c r="BF1668" s="194">
        <f>IF(N1668="snížená",J1668,0)</f>
        <v>0</v>
      </c>
      <c r="BG1668" s="194">
        <f>IF(N1668="zákl. přenesená",J1668,0)</f>
        <v>0</v>
      </c>
      <c r="BH1668" s="194">
        <f>IF(N1668="sníž. přenesená",J1668,0)</f>
        <v>0</v>
      </c>
      <c r="BI1668" s="194">
        <f>IF(N1668="nulová",J1668,0)</f>
        <v>0</v>
      </c>
      <c r="BJ1668" s="193" t="s">
        <v>38</v>
      </c>
      <c r="BK1668" s="194">
        <f>ROUND(I1668*H1668,2)</f>
        <v>0</v>
      </c>
      <c r="BL1668" s="193" t="s">
        <v>199</v>
      </c>
      <c r="BM1668" s="193" t="s">
        <v>2047</v>
      </c>
    </row>
    <row r="1669" spans="2:65" s="188" customFormat="1" ht="57" customHeight="1" x14ac:dyDescent="0.3">
      <c r="B1669" s="207"/>
      <c r="C1669" s="206" t="s">
        <v>2102</v>
      </c>
      <c r="D1669" s="206" t="s">
        <v>110</v>
      </c>
      <c r="E1669" s="205" t="s">
        <v>2049</v>
      </c>
      <c r="F1669" s="200" t="s">
        <v>2050</v>
      </c>
      <c r="G1669" s="204" t="s">
        <v>254</v>
      </c>
      <c r="H1669" s="203">
        <v>1</v>
      </c>
      <c r="I1669" s="202"/>
      <c r="J1669" s="201">
        <f>ROUND(I1669*H1669,2)</f>
        <v>0</v>
      </c>
      <c r="K1669" s="200" t="s">
        <v>1</v>
      </c>
      <c r="L1669" s="189"/>
      <c r="M1669" s="199" t="s">
        <v>1</v>
      </c>
      <c r="N1669" s="224" t="s">
        <v>26</v>
      </c>
      <c r="O1669" s="223"/>
      <c r="P1669" s="222">
        <f>O1669*H1669</f>
        <v>0</v>
      </c>
      <c r="Q1669" s="222">
        <v>1.1499999999999999</v>
      </c>
      <c r="R1669" s="222">
        <f>Q1669*H1669</f>
        <v>1.1499999999999999</v>
      </c>
      <c r="S1669" s="222">
        <v>0</v>
      </c>
      <c r="T1669" s="221">
        <f>S1669*H1669</f>
        <v>0</v>
      </c>
      <c r="AR1669" s="193" t="s">
        <v>199</v>
      </c>
      <c r="AT1669" s="193" t="s">
        <v>110</v>
      </c>
      <c r="AU1669" s="193" t="s">
        <v>42</v>
      </c>
      <c r="AY1669" s="193" t="s">
        <v>108</v>
      </c>
      <c r="BE1669" s="194">
        <f>IF(N1669="základní",J1669,0)</f>
        <v>0</v>
      </c>
      <c r="BF1669" s="194">
        <f>IF(N1669="snížená",J1669,0)</f>
        <v>0</v>
      </c>
      <c r="BG1669" s="194">
        <f>IF(N1669="zákl. přenesená",J1669,0)</f>
        <v>0</v>
      </c>
      <c r="BH1669" s="194">
        <f>IF(N1669="sníž. přenesená",J1669,0)</f>
        <v>0</v>
      </c>
      <c r="BI1669" s="194">
        <f>IF(N1669="nulová",J1669,0)</f>
        <v>0</v>
      </c>
      <c r="BJ1669" s="193" t="s">
        <v>38</v>
      </c>
      <c r="BK1669" s="194">
        <f>ROUND(I1669*H1669,2)</f>
        <v>0</v>
      </c>
      <c r="BL1669" s="193" t="s">
        <v>199</v>
      </c>
      <c r="BM1669" s="193" t="s">
        <v>2051</v>
      </c>
    </row>
    <row r="1670" spans="2:65" s="188" customFormat="1" ht="44.25" customHeight="1" x14ac:dyDescent="0.3">
      <c r="B1670" s="207"/>
      <c r="C1670" s="206" t="s">
        <v>2107</v>
      </c>
      <c r="D1670" s="206" t="s">
        <v>110</v>
      </c>
      <c r="E1670" s="205" t="s">
        <v>2053</v>
      </c>
      <c r="F1670" s="200" t="s">
        <v>2054</v>
      </c>
      <c r="G1670" s="204" t="s">
        <v>254</v>
      </c>
      <c r="H1670" s="203">
        <v>5</v>
      </c>
      <c r="I1670" s="202"/>
      <c r="J1670" s="201">
        <f>ROUND(I1670*H1670,2)</f>
        <v>0</v>
      </c>
      <c r="K1670" s="200" t="s">
        <v>1</v>
      </c>
      <c r="L1670" s="189"/>
      <c r="M1670" s="199" t="s">
        <v>1</v>
      </c>
      <c r="N1670" s="224" t="s">
        <v>26</v>
      </c>
      <c r="O1670" s="223"/>
      <c r="P1670" s="222">
        <f>O1670*H1670</f>
        <v>0</v>
      </c>
      <c r="Q1670" s="222">
        <v>0.15</v>
      </c>
      <c r="R1670" s="222">
        <f>Q1670*H1670</f>
        <v>0.75</v>
      </c>
      <c r="S1670" s="222">
        <v>0</v>
      </c>
      <c r="T1670" s="221">
        <f>S1670*H1670</f>
        <v>0</v>
      </c>
      <c r="AR1670" s="193" t="s">
        <v>199</v>
      </c>
      <c r="AT1670" s="193" t="s">
        <v>110</v>
      </c>
      <c r="AU1670" s="193" t="s">
        <v>42</v>
      </c>
      <c r="AY1670" s="193" t="s">
        <v>108</v>
      </c>
      <c r="BE1670" s="194">
        <f>IF(N1670="základní",J1670,0)</f>
        <v>0</v>
      </c>
      <c r="BF1670" s="194">
        <f>IF(N1670="snížená",J1670,0)</f>
        <v>0</v>
      </c>
      <c r="BG1670" s="194">
        <f>IF(N1670="zákl. přenesená",J1670,0)</f>
        <v>0</v>
      </c>
      <c r="BH1670" s="194">
        <f>IF(N1670="sníž. přenesená",J1670,0)</f>
        <v>0</v>
      </c>
      <c r="BI1670" s="194">
        <f>IF(N1670="nulová",J1670,0)</f>
        <v>0</v>
      </c>
      <c r="BJ1670" s="193" t="s">
        <v>38</v>
      </c>
      <c r="BK1670" s="194">
        <f>ROUND(I1670*H1670,2)</f>
        <v>0</v>
      </c>
      <c r="BL1670" s="193" t="s">
        <v>199</v>
      </c>
      <c r="BM1670" s="193" t="s">
        <v>2055</v>
      </c>
    </row>
    <row r="1671" spans="2:65" s="188" customFormat="1" ht="44.25" customHeight="1" x14ac:dyDescent="0.3">
      <c r="B1671" s="207"/>
      <c r="C1671" s="206" t="s">
        <v>2112</v>
      </c>
      <c r="D1671" s="206" t="s">
        <v>110</v>
      </c>
      <c r="E1671" s="205" t="s">
        <v>2057</v>
      </c>
      <c r="F1671" s="200" t="s">
        <v>2058</v>
      </c>
      <c r="G1671" s="204" t="s">
        <v>135</v>
      </c>
      <c r="H1671" s="203">
        <v>3</v>
      </c>
      <c r="I1671" s="202"/>
      <c r="J1671" s="201">
        <f>ROUND(I1671*H1671,2)</f>
        <v>0</v>
      </c>
      <c r="K1671" s="200" t="s">
        <v>1</v>
      </c>
      <c r="L1671" s="189"/>
      <c r="M1671" s="199" t="s">
        <v>1</v>
      </c>
      <c r="N1671" s="224" t="s">
        <v>26</v>
      </c>
      <c r="O1671" s="223"/>
      <c r="P1671" s="222">
        <f>O1671*H1671</f>
        <v>0</v>
      </c>
      <c r="Q1671" s="222">
        <v>3.5000000000000003E-2</v>
      </c>
      <c r="R1671" s="222">
        <f>Q1671*H1671</f>
        <v>0.10500000000000001</v>
      </c>
      <c r="S1671" s="222">
        <v>0</v>
      </c>
      <c r="T1671" s="221">
        <f>S1671*H1671</f>
        <v>0</v>
      </c>
      <c r="AR1671" s="193" t="s">
        <v>199</v>
      </c>
      <c r="AT1671" s="193" t="s">
        <v>110</v>
      </c>
      <c r="AU1671" s="193" t="s">
        <v>42</v>
      </c>
      <c r="AY1671" s="193" t="s">
        <v>108</v>
      </c>
      <c r="BE1671" s="194">
        <f>IF(N1671="základní",J1671,0)</f>
        <v>0</v>
      </c>
      <c r="BF1671" s="194">
        <f>IF(N1671="snížená",J1671,0)</f>
        <v>0</v>
      </c>
      <c r="BG1671" s="194">
        <f>IF(N1671="zákl. přenesená",J1671,0)</f>
        <v>0</v>
      </c>
      <c r="BH1671" s="194">
        <f>IF(N1671="sníž. přenesená",J1671,0)</f>
        <v>0</v>
      </c>
      <c r="BI1671" s="194">
        <f>IF(N1671="nulová",J1671,0)</f>
        <v>0</v>
      </c>
      <c r="BJ1671" s="193" t="s">
        <v>38</v>
      </c>
      <c r="BK1671" s="194">
        <f>ROUND(I1671*H1671,2)</f>
        <v>0</v>
      </c>
      <c r="BL1671" s="193" t="s">
        <v>199</v>
      </c>
      <c r="BM1671" s="193" t="s">
        <v>2059</v>
      </c>
    </row>
    <row r="1672" spans="2:65" s="227" customFormat="1" x14ac:dyDescent="0.3">
      <c r="B1672" s="232"/>
      <c r="D1672" s="240" t="s">
        <v>117</v>
      </c>
      <c r="E1672" s="239" t="s">
        <v>1</v>
      </c>
      <c r="F1672" s="238" t="s">
        <v>2060</v>
      </c>
      <c r="H1672" s="237">
        <v>3</v>
      </c>
      <c r="I1672" s="233"/>
      <c r="L1672" s="232"/>
      <c r="M1672" s="231"/>
      <c r="N1672" s="230"/>
      <c r="O1672" s="230"/>
      <c r="P1672" s="230"/>
      <c r="Q1672" s="230"/>
      <c r="R1672" s="230"/>
      <c r="S1672" s="230"/>
      <c r="T1672" s="229"/>
      <c r="AT1672" s="228" t="s">
        <v>117</v>
      </c>
      <c r="AU1672" s="228" t="s">
        <v>42</v>
      </c>
      <c r="AV1672" s="227" t="s">
        <v>42</v>
      </c>
      <c r="AW1672" s="227" t="s">
        <v>19</v>
      </c>
      <c r="AX1672" s="227" t="s">
        <v>37</v>
      </c>
      <c r="AY1672" s="228" t="s">
        <v>108</v>
      </c>
    </row>
    <row r="1673" spans="2:65" s="188" customFormat="1" ht="31.5" customHeight="1" x14ac:dyDescent="0.3">
      <c r="B1673" s="207"/>
      <c r="C1673" s="206" t="s">
        <v>2118</v>
      </c>
      <c r="D1673" s="206" t="s">
        <v>110</v>
      </c>
      <c r="E1673" s="205" t="s">
        <v>2062</v>
      </c>
      <c r="F1673" s="200" t="s">
        <v>2063</v>
      </c>
      <c r="G1673" s="204" t="s">
        <v>254</v>
      </c>
      <c r="H1673" s="203">
        <v>55</v>
      </c>
      <c r="I1673" s="202"/>
      <c r="J1673" s="201">
        <f>ROUND(I1673*H1673,2)</f>
        <v>0</v>
      </c>
      <c r="K1673" s="200" t="s">
        <v>1</v>
      </c>
      <c r="L1673" s="189"/>
      <c r="M1673" s="199" t="s">
        <v>1</v>
      </c>
      <c r="N1673" s="224" t="s">
        <v>26</v>
      </c>
      <c r="O1673" s="223"/>
      <c r="P1673" s="222">
        <f>O1673*H1673</f>
        <v>0</v>
      </c>
      <c r="Q1673" s="222">
        <v>3.5000000000000003E-2</v>
      </c>
      <c r="R1673" s="222">
        <f>Q1673*H1673</f>
        <v>1.9250000000000003</v>
      </c>
      <c r="S1673" s="222">
        <v>0</v>
      </c>
      <c r="T1673" s="221">
        <f>S1673*H1673</f>
        <v>0</v>
      </c>
      <c r="AR1673" s="193" t="s">
        <v>199</v>
      </c>
      <c r="AT1673" s="193" t="s">
        <v>110</v>
      </c>
      <c r="AU1673" s="193" t="s">
        <v>42</v>
      </c>
      <c r="AY1673" s="193" t="s">
        <v>108</v>
      </c>
      <c r="BE1673" s="194">
        <f>IF(N1673="základní",J1673,0)</f>
        <v>0</v>
      </c>
      <c r="BF1673" s="194">
        <f>IF(N1673="snížená",J1673,0)</f>
        <v>0</v>
      </c>
      <c r="BG1673" s="194">
        <f>IF(N1673="zákl. přenesená",J1673,0)</f>
        <v>0</v>
      </c>
      <c r="BH1673" s="194">
        <f>IF(N1673="sníž. přenesená",J1673,0)</f>
        <v>0</v>
      </c>
      <c r="BI1673" s="194">
        <f>IF(N1673="nulová",J1673,0)</f>
        <v>0</v>
      </c>
      <c r="BJ1673" s="193" t="s">
        <v>38</v>
      </c>
      <c r="BK1673" s="194">
        <f>ROUND(I1673*H1673,2)</f>
        <v>0</v>
      </c>
      <c r="BL1673" s="193" t="s">
        <v>199</v>
      </c>
      <c r="BM1673" s="193" t="s">
        <v>2064</v>
      </c>
    </row>
    <row r="1674" spans="2:65" s="188" customFormat="1" ht="22.5" customHeight="1" x14ac:dyDescent="0.3">
      <c r="B1674" s="207"/>
      <c r="C1674" s="206" t="s">
        <v>2124</v>
      </c>
      <c r="D1674" s="206" t="s">
        <v>110</v>
      </c>
      <c r="E1674" s="205" t="s">
        <v>2066</v>
      </c>
      <c r="F1674" s="200" t="s">
        <v>2067</v>
      </c>
      <c r="G1674" s="204" t="s">
        <v>254</v>
      </c>
      <c r="H1674" s="203">
        <v>3</v>
      </c>
      <c r="I1674" s="202"/>
      <c r="J1674" s="201">
        <f>ROUND(I1674*H1674,2)</f>
        <v>0</v>
      </c>
      <c r="K1674" s="200" t="s">
        <v>1</v>
      </c>
      <c r="L1674" s="189"/>
      <c r="M1674" s="199" t="s">
        <v>1</v>
      </c>
      <c r="N1674" s="224" t="s">
        <v>26</v>
      </c>
      <c r="O1674" s="223"/>
      <c r="P1674" s="222">
        <f>O1674*H1674</f>
        <v>0</v>
      </c>
      <c r="Q1674" s="222">
        <v>3.5000000000000003E-2</v>
      </c>
      <c r="R1674" s="222">
        <f>Q1674*H1674</f>
        <v>0.10500000000000001</v>
      </c>
      <c r="S1674" s="222">
        <v>0</v>
      </c>
      <c r="T1674" s="221">
        <f>S1674*H1674</f>
        <v>0</v>
      </c>
      <c r="AR1674" s="193" t="s">
        <v>199</v>
      </c>
      <c r="AT1674" s="193" t="s">
        <v>110</v>
      </c>
      <c r="AU1674" s="193" t="s">
        <v>42</v>
      </c>
      <c r="AY1674" s="193" t="s">
        <v>108</v>
      </c>
      <c r="BE1674" s="194">
        <f>IF(N1674="základní",J1674,0)</f>
        <v>0</v>
      </c>
      <c r="BF1674" s="194">
        <f>IF(N1674="snížená",J1674,0)</f>
        <v>0</v>
      </c>
      <c r="BG1674" s="194">
        <f>IF(N1674="zákl. přenesená",J1674,0)</f>
        <v>0</v>
      </c>
      <c r="BH1674" s="194">
        <f>IF(N1674="sníž. přenesená",J1674,0)</f>
        <v>0</v>
      </c>
      <c r="BI1674" s="194">
        <f>IF(N1674="nulová",J1674,0)</f>
        <v>0</v>
      </c>
      <c r="BJ1674" s="193" t="s">
        <v>38</v>
      </c>
      <c r="BK1674" s="194">
        <f>ROUND(I1674*H1674,2)</f>
        <v>0</v>
      </c>
      <c r="BL1674" s="193" t="s">
        <v>199</v>
      </c>
      <c r="BM1674" s="193" t="s">
        <v>2068</v>
      </c>
    </row>
    <row r="1675" spans="2:65" s="188" customFormat="1" ht="22.5" customHeight="1" x14ac:dyDescent="0.3">
      <c r="B1675" s="207"/>
      <c r="C1675" s="206" t="s">
        <v>2128</v>
      </c>
      <c r="D1675" s="206" t="s">
        <v>110</v>
      </c>
      <c r="E1675" s="205" t="s">
        <v>2070</v>
      </c>
      <c r="F1675" s="200" t="s">
        <v>2071</v>
      </c>
      <c r="G1675" s="204" t="s">
        <v>196</v>
      </c>
      <c r="H1675" s="203">
        <v>4.4050000000000002</v>
      </c>
      <c r="I1675" s="202"/>
      <c r="J1675" s="201">
        <f>ROUND(I1675*H1675,2)</f>
        <v>0</v>
      </c>
      <c r="K1675" s="200" t="s">
        <v>114</v>
      </c>
      <c r="L1675" s="189"/>
      <c r="M1675" s="199" t="s">
        <v>1</v>
      </c>
      <c r="N1675" s="224" t="s">
        <v>26</v>
      </c>
      <c r="O1675" s="223"/>
      <c r="P1675" s="222">
        <f>O1675*H1675</f>
        <v>0</v>
      </c>
      <c r="Q1675" s="222">
        <v>0</v>
      </c>
      <c r="R1675" s="222">
        <f>Q1675*H1675</f>
        <v>0</v>
      </c>
      <c r="S1675" s="222">
        <v>0</v>
      </c>
      <c r="T1675" s="221">
        <f>S1675*H1675</f>
        <v>0</v>
      </c>
      <c r="AR1675" s="193" t="s">
        <v>199</v>
      </c>
      <c r="AT1675" s="193" t="s">
        <v>110</v>
      </c>
      <c r="AU1675" s="193" t="s">
        <v>42</v>
      </c>
      <c r="AY1675" s="193" t="s">
        <v>108</v>
      </c>
      <c r="BE1675" s="194">
        <f>IF(N1675="základní",J1675,0)</f>
        <v>0</v>
      </c>
      <c r="BF1675" s="194">
        <f>IF(N1675="snížená",J1675,0)</f>
        <v>0</v>
      </c>
      <c r="BG1675" s="194">
        <f>IF(N1675="zákl. přenesená",J1675,0)</f>
        <v>0</v>
      </c>
      <c r="BH1675" s="194">
        <f>IF(N1675="sníž. přenesená",J1675,0)</f>
        <v>0</v>
      </c>
      <c r="BI1675" s="194">
        <f>IF(N1675="nulová",J1675,0)</f>
        <v>0</v>
      </c>
      <c r="BJ1675" s="193" t="s">
        <v>38</v>
      </c>
      <c r="BK1675" s="194">
        <f>ROUND(I1675*H1675,2)</f>
        <v>0</v>
      </c>
      <c r="BL1675" s="193" t="s">
        <v>199</v>
      </c>
      <c r="BM1675" s="193" t="s">
        <v>2072</v>
      </c>
    </row>
    <row r="1676" spans="2:65" s="208" customFormat="1" ht="29.85" customHeight="1" x14ac:dyDescent="0.3">
      <c r="B1676" s="216"/>
      <c r="D1676" s="220" t="s">
        <v>36</v>
      </c>
      <c r="E1676" s="219" t="s">
        <v>2073</v>
      </c>
      <c r="F1676" s="219" t="s">
        <v>2074</v>
      </c>
      <c r="I1676" s="218"/>
      <c r="J1676" s="217">
        <f>BK1676</f>
        <v>0</v>
      </c>
      <c r="L1676" s="216"/>
      <c r="M1676" s="215"/>
      <c r="N1676" s="213"/>
      <c r="O1676" s="213"/>
      <c r="P1676" s="214">
        <f>SUM(P1677:P1695)</f>
        <v>0</v>
      </c>
      <c r="Q1676" s="213"/>
      <c r="R1676" s="214">
        <f>SUM(R1677:R1695)</f>
        <v>0.31817251999999996</v>
      </c>
      <c r="S1676" s="213"/>
      <c r="T1676" s="212">
        <f>SUM(T1677:T1695)</f>
        <v>0</v>
      </c>
      <c r="AR1676" s="210" t="s">
        <v>42</v>
      </c>
      <c r="AT1676" s="211" t="s">
        <v>36</v>
      </c>
      <c r="AU1676" s="211" t="s">
        <v>38</v>
      </c>
      <c r="AY1676" s="210" t="s">
        <v>108</v>
      </c>
      <c r="BK1676" s="209">
        <f>SUM(BK1677:BK1695)</f>
        <v>0</v>
      </c>
    </row>
    <row r="1677" spans="2:65" s="188" customFormat="1" ht="22.5" customHeight="1" x14ac:dyDescent="0.3">
      <c r="B1677" s="207"/>
      <c r="C1677" s="206" t="s">
        <v>2132</v>
      </c>
      <c r="D1677" s="206" t="s">
        <v>110</v>
      </c>
      <c r="E1677" s="205" t="s">
        <v>2076</v>
      </c>
      <c r="F1677" s="200" t="s">
        <v>2077</v>
      </c>
      <c r="G1677" s="204" t="s">
        <v>135</v>
      </c>
      <c r="H1677" s="203">
        <v>5.18</v>
      </c>
      <c r="I1677" s="202"/>
      <c r="J1677" s="201">
        <f>ROUND(I1677*H1677,2)</f>
        <v>0</v>
      </c>
      <c r="K1677" s="200" t="s">
        <v>114</v>
      </c>
      <c r="L1677" s="189"/>
      <c r="M1677" s="199" t="s">
        <v>1</v>
      </c>
      <c r="N1677" s="224" t="s">
        <v>26</v>
      </c>
      <c r="O1677" s="223"/>
      <c r="P1677" s="222">
        <f>O1677*H1677</f>
        <v>0</v>
      </c>
      <c r="Q1677" s="222">
        <v>6.2E-4</v>
      </c>
      <c r="R1677" s="222">
        <f>Q1677*H1677</f>
        <v>3.2115999999999998E-3</v>
      </c>
      <c r="S1677" s="222">
        <v>0</v>
      </c>
      <c r="T1677" s="221">
        <f>S1677*H1677</f>
        <v>0</v>
      </c>
      <c r="AR1677" s="193" t="s">
        <v>199</v>
      </c>
      <c r="AT1677" s="193" t="s">
        <v>110</v>
      </c>
      <c r="AU1677" s="193" t="s">
        <v>42</v>
      </c>
      <c r="AY1677" s="193" t="s">
        <v>108</v>
      </c>
      <c r="BE1677" s="194">
        <f>IF(N1677="základní",J1677,0)</f>
        <v>0</v>
      </c>
      <c r="BF1677" s="194">
        <f>IF(N1677="snížená",J1677,0)</f>
        <v>0</v>
      </c>
      <c r="BG1677" s="194">
        <f>IF(N1677="zákl. přenesená",J1677,0)</f>
        <v>0</v>
      </c>
      <c r="BH1677" s="194">
        <f>IF(N1677="sníž. přenesená",J1677,0)</f>
        <v>0</v>
      </c>
      <c r="BI1677" s="194">
        <f>IF(N1677="nulová",J1677,0)</f>
        <v>0</v>
      </c>
      <c r="BJ1677" s="193" t="s">
        <v>38</v>
      </c>
      <c r="BK1677" s="194">
        <f>ROUND(I1677*H1677,2)</f>
        <v>0</v>
      </c>
      <c r="BL1677" s="193" t="s">
        <v>199</v>
      </c>
      <c r="BM1677" s="193" t="s">
        <v>2078</v>
      </c>
    </row>
    <row r="1678" spans="2:65" s="227" customFormat="1" x14ac:dyDescent="0.3">
      <c r="B1678" s="232"/>
      <c r="D1678" s="240" t="s">
        <v>117</v>
      </c>
      <c r="E1678" s="239" t="s">
        <v>1</v>
      </c>
      <c r="F1678" s="238" t="s">
        <v>2079</v>
      </c>
      <c r="H1678" s="237">
        <v>5.18</v>
      </c>
      <c r="I1678" s="233"/>
      <c r="L1678" s="232"/>
      <c r="M1678" s="231"/>
      <c r="N1678" s="230"/>
      <c r="O1678" s="230"/>
      <c r="P1678" s="230"/>
      <c r="Q1678" s="230"/>
      <c r="R1678" s="230"/>
      <c r="S1678" s="230"/>
      <c r="T1678" s="229"/>
      <c r="AT1678" s="228" t="s">
        <v>117</v>
      </c>
      <c r="AU1678" s="228" t="s">
        <v>42</v>
      </c>
      <c r="AV1678" s="227" t="s">
        <v>42</v>
      </c>
      <c r="AW1678" s="227" t="s">
        <v>19</v>
      </c>
      <c r="AX1678" s="227" t="s">
        <v>37</v>
      </c>
      <c r="AY1678" s="228" t="s">
        <v>108</v>
      </c>
    </row>
    <row r="1679" spans="2:65" s="188" customFormat="1" ht="22.5" customHeight="1" x14ac:dyDescent="0.3">
      <c r="B1679" s="207"/>
      <c r="C1679" s="206" t="s">
        <v>2137</v>
      </c>
      <c r="D1679" s="206" t="s">
        <v>110</v>
      </c>
      <c r="E1679" s="205" t="s">
        <v>2081</v>
      </c>
      <c r="F1679" s="200" t="s">
        <v>2082</v>
      </c>
      <c r="G1679" s="204" t="s">
        <v>113</v>
      </c>
      <c r="H1679" s="203">
        <v>11.516</v>
      </c>
      <c r="I1679" s="202"/>
      <c r="J1679" s="201">
        <f>ROUND(I1679*H1679,2)</f>
        <v>0</v>
      </c>
      <c r="K1679" s="200" t="s">
        <v>114</v>
      </c>
      <c r="L1679" s="189"/>
      <c r="M1679" s="199" t="s">
        <v>1</v>
      </c>
      <c r="N1679" s="224" t="s">
        <v>26</v>
      </c>
      <c r="O1679" s="223"/>
      <c r="P1679" s="222">
        <f>O1679*H1679</f>
        <v>0</v>
      </c>
      <c r="Q1679" s="222">
        <v>3.6700000000000001E-3</v>
      </c>
      <c r="R1679" s="222">
        <f>Q1679*H1679</f>
        <v>4.2263719999999998E-2</v>
      </c>
      <c r="S1679" s="222">
        <v>0</v>
      </c>
      <c r="T1679" s="221">
        <f>S1679*H1679</f>
        <v>0</v>
      </c>
      <c r="AR1679" s="193" t="s">
        <v>199</v>
      </c>
      <c r="AT1679" s="193" t="s">
        <v>110</v>
      </c>
      <c r="AU1679" s="193" t="s">
        <v>42</v>
      </c>
      <c r="AY1679" s="193" t="s">
        <v>108</v>
      </c>
      <c r="BE1679" s="194">
        <f>IF(N1679="základní",J1679,0)</f>
        <v>0</v>
      </c>
      <c r="BF1679" s="194">
        <f>IF(N1679="snížená",J1679,0)</f>
        <v>0</v>
      </c>
      <c r="BG1679" s="194">
        <f>IF(N1679="zákl. přenesená",J1679,0)</f>
        <v>0</v>
      </c>
      <c r="BH1679" s="194">
        <f>IF(N1679="sníž. přenesená",J1679,0)</f>
        <v>0</v>
      </c>
      <c r="BI1679" s="194">
        <f>IF(N1679="nulová",J1679,0)</f>
        <v>0</v>
      </c>
      <c r="BJ1679" s="193" t="s">
        <v>38</v>
      </c>
      <c r="BK1679" s="194">
        <f>ROUND(I1679*H1679,2)</f>
        <v>0</v>
      </c>
      <c r="BL1679" s="193" t="s">
        <v>199</v>
      </c>
      <c r="BM1679" s="193" t="s">
        <v>2083</v>
      </c>
    </row>
    <row r="1680" spans="2:65" s="227" customFormat="1" x14ac:dyDescent="0.3">
      <c r="B1680" s="232"/>
      <c r="D1680" s="236" t="s">
        <v>117</v>
      </c>
      <c r="E1680" s="228" t="s">
        <v>1</v>
      </c>
      <c r="F1680" s="235" t="s">
        <v>2084</v>
      </c>
      <c r="H1680" s="234">
        <v>5.016</v>
      </c>
      <c r="I1680" s="233"/>
      <c r="L1680" s="232"/>
      <c r="M1680" s="231"/>
      <c r="N1680" s="230"/>
      <c r="O1680" s="230"/>
      <c r="P1680" s="230"/>
      <c r="Q1680" s="230"/>
      <c r="R1680" s="230"/>
      <c r="S1680" s="230"/>
      <c r="T1680" s="229"/>
      <c r="AT1680" s="228" t="s">
        <v>117</v>
      </c>
      <c r="AU1680" s="228" t="s">
        <v>42</v>
      </c>
      <c r="AV1680" s="227" t="s">
        <v>42</v>
      </c>
      <c r="AW1680" s="227" t="s">
        <v>19</v>
      </c>
      <c r="AX1680" s="227" t="s">
        <v>37</v>
      </c>
      <c r="AY1680" s="228" t="s">
        <v>108</v>
      </c>
    </row>
    <row r="1681" spans="2:65" s="227" customFormat="1" x14ac:dyDescent="0.3">
      <c r="B1681" s="232"/>
      <c r="D1681" s="240" t="s">
        <v>117</v>
      </c>
      <c r="E1681" s="239" t="s">
        <v>1</v>
      </c>
      <c r="F1681" s="238" t="s">
        <v>2085</v>
      </c>
      <c r="H1681" s="237">
        <v>6.5</v>
      </c>
      <c r="I1681" s="233"/>
      <c r="L1681" s="232"/>
      <c r="M1681" s="231"/>
      <c r="N1681" s="230"/>
      <c r="O1681" s="230"/>
      <c r="P1681" s="230"/>
      <c r="Q1681" s="230"/>
      <c r="R1681" s="230"/>
      <c r="S1681" s="230"/>
      <c r="T1681" s="229"/>
      <c r="AT1681" s="228" t="s">
        <v>117</v>
      </c>
      <c r="AU1681" s="228" t="s">
        <v>42</v>
      </c>
      <c r="AV1681" s="227" t="s">
        <v>42</v>
      </c>
      <c r="AW1681" s="227" t="s">
        <v>19</v>
      </c>
      <c r="AX1681" s="227" t="s">
        <v>37</v>
      </c>
      <c r="AY1681" s="228" t="s">
        <v>108</v>
      </c>
    </row>
    <row r="1682" spans="2:65" s="188" customFormat="1" ht="22.5" customHeight="1" x14ac:dyDescent="0.3">
      <c r="B1682" s="207"/>
      <c r="C1682" s="252" t="s">
        <v>2143</v>
      </c>
      <c r="D1682" s="252" t="s">
        <v>213</v>
      </c>
      <c r="E1682" s="251" t="s">
        <v>2087</v>
      </c>
      <c r="F1682" s="246" t="s">
        <v>2088</v>
      </c>
      <c r="G1682" s="250" t="s">
        <v>113</v>
      </c>
      <c r="H1682" s="249">
        <v>13.959</v>
      </c>
      <c r="I1682" s="248"/>
      <c r="J1682" s="247">
        <f>ROUND(I1682*H1682,2)</f>
        <v>0</v>
      </c>
      <c r="K1682" s="246" t="s">
        <v>114</v>
      </c>
      <c r="L1682" s="245"/>
      <c r="M1682" s="244" t="s">
        <v>1</v>
      </c>
      <c r="N1682" s="243" t="s">
        <v>26</v>
      </c>
      <c r="O1682" s="223"/>
      <c r="P1682" s="222">
        <f>O1682*H1682</f>
        <v>0</v>
      </c>
      <c r="Q1682" s="222">
        <v>1.9199999999999998E-2</v>
      </c>
      <c r="R1682" s="222">
        <f>Q1682*H1682</f>
        <v>0.2680128</v>
      </c>
      <c r="S1682" s="222">
        <v>0</v>
      </c>
      <c r="T1682" s="221">
        <f>S1682*H1682</f>
        <v>0</v>
      </c>
      <c r="AR1682" s="193" t="s">
        <v>286</v>
      </c>
      <c r="AT1682" s="193" t="s">
        <v>213</v>
      </c>
      <c r="AU1682" s="193" t="s">
        <v>42</v>
      </c>
      <c r="AY1682" s="193" t="s">
        <v>108</v>
      </c>
      <c r="BE1682" s="194">
        <f>IF(N1682="základní",J1682,0)</f>
        <v>0</v>
      </c>
      <c r="BF1682" s="194">
        <f>IF(N1682="snížená",J1682,0)</f>
        <v>0</v>
      </c>
      <c r="BG1682" s="194">
        <f>IF(N1682="zákl. přenesená",J1682,0)</f>
        <v>0</v>
      </c>
      <c r="BH1682" s="194">
        <f>IF(N1682="sníž. přenesená",J1682,0)</f>
        <v>0</v>
      </c>
      <c r="BI1682" s="194">
        <f>IF(N1682="nulová",J1682,0)</f>
        <v>0</v>
      </c>
      <c r="BJ1682" s="193" t="s">
        <v>38</v>
      </c>
      <c r="BK1682" s="194">
        <f>ROUND(I1682*H1682,2)</f>
        <v>0</v>
      </c>
      <c r="BL1682" s="193" t="s">
        <v>199</v>
      </c>
      <c r="BM1682" s="193" t="s">
        <v>2089</v>
      </c>
    </row>
    <row r="1683" spans="2:65" s="227" customFormat="1" x14ac:dyDescent="0.3">
      <c r="B1683" s="232"/>
      <c r="D1683" s="236" t="s">
        <v>117</v>
      </c>
      <c r="E1683" s="228" t="s">
        <v>1</v>
      </c>
      <c r="F1683" s="235" t="s">
        <v>2090</v>
      </c>
      <c r="H1683" s="234">
        <v>0.622</v>
      </c>
      <c r="I1683" s="233"/>
      <c r="L1683" s="232"/>
      <c r="M1683" s="231"/>
      <c r="N1683" s="230"/>
      <c r="O1683" s="230"/>
      <c r="P1683" s="230"/>
      <c r="Q1683" s="230"/>
      <c r="R1683" s="230"/>
      <c r="S1683" s="230"/>
      <c r="T1683" s="229"/>
      <c r="AT1683" s="228" t="s">
        <v>117</v>
      </c>
      <c r="AU1683" s="228" t="s">
        <v>42</v>
      </c>
      <c r="AV1683" s="227" t="s">
        <v>42</v>
      </c>
      <c r="AW1683" s="227" t="s">
        <v>19</v>
      </c>
      <c r="AX1683" s="227" t="s">
        <v>37</v>
      </c>
      <c r="AY1683" s="228" t="s">
        <v>108</v>
      </c>
    </row>
    <row r="1684" spans="2:65" s="227" customFormat="1" x14ac:dyDescent="0.3">
      <c r="B1684" s="232"/>
      <c r="D1684" s="236" t="s">
        <v>117</v>
      </c>
      <c r="E1684" s="228" t="s">
        <v>1</v>
      </c>
      <c r="F1684" s="235" t="s">
        <v>2091</v>
      </c>
      <c r="H1684" s="234">
        <v>11.516</v>
      </c>
      <c r="I1684" s="233"/>
      <c r="L1684" s="232"/>
      <c r="M1684" s="231"/>
      <c r="N1684" s="230"/>
      <c r="O1684" s="230"/>
      <c r="P1684" s="230"/>
      <c r="Q1684" s="230"/>
      <c r="R1684" s="230"/>
      <c r="S1684" s="230"/>
      <c r="T1684" s="229"/>
      <c r="AT1684" s="228" t="s">
        <v>117</v>
      </c>
      <c r="AU1684" s="228" t="s">
        <v>42</v>
      </c>
      <c r="AV1684" s="227" t="s">
        <v>42</v>
      </c>
      <c r="AW1684" s="227" t="s">
        <v>19</v>
      </c>
      <c r="AX1684" s="227" t="s">
        <v>37</v>
      </c>
      <c r="AY1684" s="228" t="s">
        <v>108</v>
      </c>
    </row>
    <row r="1685" spans="2:65" s="227" customFormat="1" x14ac:dyDescent="0.3">
      <c r="B1685" s="232"/>
      <c r="D1685" s="240" t="s">
        <v>117</v>
      </c>
      <c r="F1685" s="238" t="s">
        <v>2092</v>
      </c>
      <c r="H1685" s="237">
        <v>13.959</v>
      </c>
      <c r="I1685" s="233"/>
      <c r="L1685" s="232"/>
      <c r="M1685" s="231"/>
      <c r="N1685" s="230"/>
      <c r="O1685" s="230"/>
      <c r="P1685" s="230"/>
      <c r="Q1685" s="230"/>
      <c r="R1685" s="230"/>
      <c r="S1685" s="230"/>
      <c r="T1685" s="229"/>
      <c r="AT1685" s="228" t="s">
        <v>117</v>
      </c>
      <c r="AU1685" s="228" t="s">
        <v>42</v>
      </c>
      <c r="AV1685" s="227" t="s">
        <v>42</v>
      </c>
      <c r="AW1685" s="227" t="s">
        <v>2</v>
      </c>
      <c r="AX1685" s="227" t="s">
        <v>38</v>
      </c>
      <c r="AY1685" s="228" t="s">
        <v>108</v>
      </c>
    </row>
    <row r="1686" spans="2:65" s="188" customFormat="1" ht="22.5" customHeight="1" x14ac:dyDescent="0.3">
      <c r="B1686" s="207"/>
      <c r="C1686" s="206" t="s">
        <v>2148</v>
      </c>
      <c r="D1686" s="206" t="s">
        <v>110</v>
      </c>
      <c r="E1686" s="205" t="s">
        <v>2094</v>
      </c>
      <c r="F1686" s="200" t="s">
        <v>2095</v>
      </c>
      <c r="G1686" s="204" t="s">
        <v>113</v>
      </c>
      <c r="H1686" s="203">
        <v>11.516</v>
      </c>
      <c r="I1686" s="202"/>
      <c r="J1686" s="201">
        <f>ROUND(I1686*H1686,2)</f>
        <v>0</v>
      </c>
      <c r="K1686" s="200" t="s">
        <v>114</v>
      </c>
      <c r="L1686" s="189"/>
      <c r="M1686" s="199" t="s">
        <v>1</v>
      </c>
      <c r="N1686" s="224" t="s">
        <v>26</v>
      </c>
      <c r="O1686" s="223"/>
      <c r="P1686" s="222">
        <f>O1686*H1686</f>
        <v>0</v>
      </c>
      <c r="Q1686" s="222">
        <v>2.9999999999999997E-4</v>
      </c>
      <c r="R1686" s="222">
        <f>Q1686*H1686</f>
        <v>3.4547999999999996E-3</v>
      </c>
      <c r="S1686" s="222">
        <v>0</v>
      </c>
      <c r="T1686" s="221">
        <f>S1686*H1686</f>
        <v>0</v>
      </c>
      <c r="AR1686" s="193" t="s">
        <v>199</v>
      </c>
      <c r="AT1686" s="193" t="s">
        <v>110</v>
      </c>
      <c r="AU1686" s="193" t="s">
        <v>42</v>
      </c>
      <c r="AY1686" s="193" t="s">
        <v>108</v>
      </c>
      <c r="BE1686" s="194">
        <f>IF(N1686="základní",J1686,0)</f>
        <v>0</v>
      </c>
      <c r="BF1686" s="194">
        <f>IF(N1686="snížená",J1686,0)</f>
        <v>0</v>
      </c>
      <c r="BG1686" s="194">
        <f>IF(N1686="zákl. přenesená",J1686,0)</f>
        <v>0</v>
      </c>
      <c r="BH1686" s="194">
        <f>IF(N1686="sníž. přenesená",J1686,0)</f>
        <v>0</v>
      </c>
      <c r="BI1686" s="194">
        <f>IF(N1686="nulová",J1686,0)</f>
        <v>0</v>
      </c>
      <c r="BJ1686" s="193" t="s">
        <v>38</v>
      </c>
      <c r="BK1686" s="194">
        <f>ROUND(I1686*H1686,2)</f>
        <v>0</v>
      </c>
      <c r="BL1686" s="193" t="s">
        <v>199</v>
      </c>
      <c r="BM1686" s="193" t="s">
        <v>2096</v>
      </c>
    </row>
    <row r="1687" spans="2:65" s="227" customFormat="1" x14ac:dyDescent="0.3">
      <c r="B1687" s="232"/>
      <c r="D1687" s="236" t="s">
        <v>117</v>
      </c>
      <c r="E1687" s="228" t="s">
        <v>1</v>
      </c>
      <c r="F1687" s="235" t="s">
        <v>2084</v>
      </c>
      <c r="H1687" s="234">
        <v>5.016</v>
      </c>
      <c r="I1687" s="233"/>
      <c r="L1687" s="232"/>
      <c r="M1687" s="231"/>
      <c r="N1687" s="230"/>
      <c r="O1687" s="230"/>
      <c r="P1687" s="230"/>
      <c r="Q1687" s="230"/>
      <c r="R1687" s="230"/>
      <c r="S1687" s="230"/>
      <c r="T1687" s="229"/>
      <c r="AT1687" s="228" t="s">
        <v>117</v>
      </c>
      <c r="AU1687" s="228" t="s">
        <v>42</v>
      </c>
      <c r="AV1687" s="227" t="s">
        <v>42</v>
      </c>
      <c r="AW1687" s="227" t="s">
        <v>19</v>
      </c>
      <c r="AX1687" s="227" t="s">
        <v>37</v>
      </c>
      <c r="AY1687" s="228" t="s">
        <v>108</v>
      </c>
    </row>
    <row r="1688" spans="2:65" s="227" customFormat="1" x14ac:dyDescent="0.3">
      <c r="B1688" s="232"/>
      <c r="D1688" s="240" t="s">
        <v>117</v>
      </c>
      <c r="E1688" s="239" t="s">
        <v>1</v>
      </c>
      <c r="F1688" s="238" t="s">
        <v>2085</v>
      </c>
      <c r="H1688" s="237">
        <v>6.5</v>
      </c>
      <c r="I1688" s="233"/>
      <c r="L1688" s="232"/>
      <c r="M1688" s="231"/>
      <c r="N1688" s="230"/>
      <c r="O1688" s="230"/>
      <c r="P1688" s="230"/>
      <c r="Q1688" s="230"/>
      <c r="R1688" s="230"/>
      <c r="S1688" s="230"/>
      <c r="T1688" s="229"/>
      <c r="AT1688" s="228" t="s">
        <v>117</v>
      </c>
      <c r="AU1688" s="228" t="s">
        <v>42</v>
      </c>
      <c r="AV1688" s="227" t="s">
        <v>42</v>
      </c>
      <c r="AW1688" s="227" t="s">
        <v>19</v>
      </c>
      <c r="AX1688" s="227" t="s">
        <v>37</v>
      </c>
      <c r="AY1688" s="228" t="s">
        <v>108</v>
      </c>
    </row>
    <row r="1689" spans="2:65" s="188" customFormat="1" ht="22.5" customHeight="1" x14ac:dyDescent="0.3">
      <c r="B1689" s="207"/>
      <c r="C1689" s="206" t="s">
        <v>2154</v>
      </c>
      <c r="D1689" s="206" t="s">
        <v>110</v>
      </c>
      <c r="E1689" s="205" t="s">
        <v>2098</v>
      </c>
      <c r="F1689" s="200" t="s">
        <v>2099</v>
      </c>
      <c r="G1689" s="204" t="s">
        <v>135</v>
      </c>
      <c r="H1689" s="203">
        <v>7.84</v>
      </c>
      <c r="I1689" s="202"/>
      <c r="J1689" s="201">
        <f>ROUND(I1689*H1689,2)</f>
        <v>0</v>
      </c>
      <c r="K1689" s="200" t="s">
        <v>114</v>
      </c>
      <c r="L1689" s="189"/>
      <c r="M1689" s="199" t="s">
        <v>1</v>
      </c>
      <c r="N1689" s="224" t="s">
        <v>26</v>
      </c>
      <c r="O1689" s="223"/>
      <c r="P1689" s="222">
        <f>O1689*H1689</f>
        <v>0</v>
      </c>
      <c r="Q1689" s="222">
        <v>3.0000000000000001E-5</v>
      </c>
      <c r="R1689" s="222">
        <f>Q1689*H1689</f>
        <v>2.352E-4</v>
      </c>
      <c r="S1689" s="222">
        <v>0</v>
      </c>
      <c r="T1689" s="221">
        <f>S1689*H1689</f>
        <v>0</v>
      </c>
      <c r="AR1689" s="193" t="s">
        <v>199</v>
      </c>
      <c r="AT1689" s="193" t="s">
        <v>110</v>
      </c>
      <c r="AU1689" s="193" t="s">
        <v>42</v>
      </c>
      <c r="AY1689" s="193" t="s">
        <v>108</v>
      </c>
      <c r="BE1689" s="194">
        <f>IF(N1689="základní",J1689,0)</f>
        <v>0</v>
      </c>
      <c r="BF1689" s="194">
        <f>IF(N1689="snížená",J1689,0)</f>
        <v>0</v>
      </c>
      <c r="BG1689" s="194">
        <f>IF(N1689="zákl. přenesená",J1689,0)</f>
        <v>0</v>
      </c>
      <c r="BH1689" s="194">
        <f>IF(N1689="sníž. přenesená",J1689,0)</f>
        <v>0</v>
      </c>
      <c r="BI1689" s="194">
        <f>IF(N1689="nulová",J1689,0)</f>
        <v>0</v>
      </c>
      <c r="BJ1689" s="193" t="s">
        <v>38</v>
      </c>
      <c r="BK1689" s="194">
        <f>ROUND(I1689*H1689,2)</f>
        <v>0</v>
      </c>
      <c r="BL1689" s="193" t="s">
        <v>199</v>
      </c>
      <c r="BM1689" s="193" t="s">
        <v>2100</v>
      </c>
    </row>
    <row r="1690" spans="2:65" s="227" customFormat="1" x14ac:dyDescent="0.3">
      <c r="B1690" s="232"/>
      <c r="D1690" s="240" t="s">
        <v>117</v>
      </c>
      <c r="E1690" s="239" t="s">
        <v>1</v>
      </c>
      <c r="F1690" s="238" t="s">
        <v>2101</v>
      </c>
      <c r="H1690" s="237">
        <v>7.84</v>
      </c>
      <c r="I1690" s="233"/>
      <c r="L1690" s="232"/>
      <c r="M1690" s="231"/>
      <c r="N1690" s="230"/>
      <c r="O1690" s="230"/>
      <c r="P1690" s="230"/>
      <c r="Q1690" s="230"/>
      <c r="R1690" s="230"/>
      <c r="S1690" s="230"/>
      <c r="T1690" s="229"/>
      <c r="AT1690" s="228" t="s">
        <v>117</v>
      </c>
      <c r="AU1690" s="228" t="s">
        <v>42</v>
      </c>
      <c r="AV1690" s="227" t="s">
        <v>42</v>
      </c>
      <c r="AW1690" s="227" t="s">
        <v>19</v>
      </c>
      <c r="AX1690" s="227" t="s">
        <v>37</v>
      </c>
      <c r="AY1690" s="228" t="s">
        <v>108</v>
      </c>
    </row>
    <row r="1691" spans="2:65" s="188" customFormat="1" ht="22.5" customHeight="1" x14ac:dyDescent="0.3">
      <c r="B1691" s="207"/>
      <c r="C1691" s="206" t="s">
        <v>2161</v>
      </c>
      <c r="D1691" s="206" t="s">
        <v>110</v>
      </c>
      <c r="E1691" s="205" t="s">
        <v>2103</v>
      </c>
      <c r="F1691" s="200" t="s">
        <v>2104</v>
      </c>
      <c r="G1691" s="204" t="s">
        <v>135</v>
      </c>
      <c r="H1691" s="203">
        <v>2.66</v>
      </c>
      <c r="I1691" s="202"/>
      <c r="J1691" s="201">
        <f>ROUND(I1691*H1691,2)</f>
        <v>0</v>
      </c>
      <c r="K1691" s="200" t="s">
        <v>114</v>
      </c>
      <c r="L1691" s="189"/>
      <c r="M1691" s="199" t="s">
        <v>1</v>
      </c>
      <c r="N1691" s="224" t="s">
        <v>26</v>
      </c>
      <c r="O1691" s="223"/>
      <c r="P1691" s="222">
        <f>O1691*H1691</f>
        <v>0</v>
      </c>
      <c r="Q1691" s="222">
        <v>3.4000000000000002E-4</v>
      </c>
      <c r="R1691" s="222">
        <f>Q1691*H1691</f>
        <v>9.0440000000000008E-4</v>
      </c>
      <c r="S1691" s="222">
        <v>0</v>
      </c>
      <c r="T1691" s="221">
        <f>S1691*H1691</f>
        <v>0</v>
      </c>
      <c r="AR1691" s="193" t="s">
        <v>199</v>
      </c>
      <c r="AT1691" s="193" t="s">
        <v>110</v>
      </c>
      <c r="AU1691" s="193" t="s">
        <v>42</v>
      </c>
      <c r="AY1691" s="193" t="s">
        <v>108</v>
      </c>
      <c r="BE1691" s="194">
        <f>IF(N1691="základní",J1691,0)</f>
        <v>0</v>
      </c>
      <c r="BF1691" s="194">
        <f>IF(N1691="snížená",J1691,0)</f>
        <v>0</v>
      </c>
      <c r="BG1691" s="194">
        <f>IF(N1691="zákl. přenesená",J1691,0)</f>
        <v>0</v>
      </c>
      <c r="BH1691" s="194">
        <f>IF(N1691="sníž. přenesená",J1691,0)</f>
        <v>0</v>
      </c>
      <c r="BI1691" s="194">
        <f>IF(N1691="nulová",J1691,0)</f>
        <v>0</v>
      </c>
      <c r="BJ1691" s="193" t="s">
        <v>38</v>
      </c>
      <c r="BK1691" s="194">
        <f>ROUND(I1691*H1691,2)</f>
        <v>0</v>
      </c>
      <c r="BL1691" s="193" t="s">
        <v>199</v>
      </c>
      <c r="BM1691" s="193" t="s">
        <v>2105</v>
      </c>
    </row>
    <row r="1692" spans="2:65" s="227" customFormat="1" x14ac:dyDescent="0.3">
      <c r="B1692" s="232"/>
      <c r="D1692" s="240" t="s">
        <v>117</v>
      </c>
      <c r="E1692" s="239" t="s">
        <v>1</v>
      </c>
      <c r="F1692" s="238" t="s">
        <v>2106</v>
      </c>
      <c r="H1692" s="237">
        <v>2.66</v>
      </c>
      <c r="I1692" s="233"/>
      <c r="L1692" s="232"/>
      <c r="M1692" s="231"/>
      <c r="N1692" s="230"/>
      <c r="O1692" s="230"/>
      <c r="P1692" s="230"/>
      <c r="Q1692" s="230"/>
      <c r="R1692" s="230"/>
      <c r="S1692" s="230"/>
      <c r="T1692" s="229"/>
      <c r="AT1692" s="228" t="s">
        <v>117</v>
      </c>
      <c r="AU1692" s="228" t="s">
        <v>42</v>
      </c>
      <c r="AV1692" s="227" t="s">
        <v>42</v>
      </c>
      <c r="AW1692" s="227" t="s">
        <v>19</v>
      </c>
      <c r="AX1692" s="227" t="s">
        <v>37</v>
      </c>
      <c r="AY1692" s="228" t="s">
        <v>108</v>
      </c>
    </row>
    <row r="1693" spans="2:65" s="188" customFormat="1" ht="22.5" customHeight="1" x14ac:dyDescent="0.3">
      <c r="B1693" s="207"/>
      <c r="C1693" s="252" t="s">
        <v>2170</v>
      </c>
      <c r="D1693" s="252" t="s">
        <v>213</v>
      </c>
      <c r="E1693" s="251" t="s">
        <v>2108</v>
      </c>
      <c r="F1693" s="246" t="s">
        <v>2109</v>
      </c>
      <c r="G1693" s="250" t="s">
        <v>135</v>
      </c>
      <c r="H1693" s="249">
        <v>3</v>
      </c>
      <c r="I1693" s="248"/>
      <c r="J1693" s="247">
        <f>ROUND(I1693*H1693,2)</f>
        <v>0</v>
      </c>
      <c r="K1693" s="246" t="s">
        <v>114</v>
      </c>
      <c r="L1693" s="245"/>
      <c r="M1693" s="244" t="s">
        <v>1</v>
      </c>
      <c r="N1693" s="243" t="s">
        <v>26</v>
      </c>
      <c r="O1693" s="223"/>
      <c r="P1693" s="222">
        <f>O1693*H1693</f>
        <v>0</v>
      </c>
      <c r="Q1693" s="222">
        <v>3.0000000000000001E-5</v>
      </c>
      <c r="R1693" s="222">
        <f>Q1693*H1693</f>
        <v>9.0000000000000006E-5</v>
      </c>
      <c r="S1693" s="222">
        <v>0</v>
      </c>
      <c r="T1693" s="221">
        <f>S1693*H1693</f>
        <v>0</v>
      </c>
      <c r="AR1693" s="193" t="s">
        <v>286</v>
      </c>
      <c r="AT1693" s="193" t="s">
        <v>213</v>
      </c>
      <c r="AU1693" s="193" t="s">
        <v>42</v>
      </c>
      <c r="AY1693" s="193" t="s">
        <v>108</v>
      </c>
      <c r="BE1693" s="194">
        <f>IF(N1693="základní",J1693,0)</f>
        <v>0</v>
      </c>
      <c r="BF1693" s="194">
        <f>IF(N1693="snížená",J1693,0)</f>
        <v>0</v>
      </c>
      <c r="BG1693" s="194">
        <f>IF(N1693="zákl. přenesená",J1693,0)</f>
        <v>0</v>
      </c>
      <c r="BH1693" s="194">
        <f>IF(N1693="sníž. přenesená",J1693,0)</f>
        <v>0</v>
      </c>
      <c r="BI1693" s="194">
        <f>IF(N1693="nulová",J1693,0)</f>
        <v>0</v>
      </c>
      <c r="BJ1693" s="193" t="s">
        <v>38</v>
      </c>
      <c r="BK1693" s="194">
        <f>ROUND(I1693*H1693,2)</f>
        <v>0</v>
      </c>
      <c r="BL1693" s="193" t="s">
        <v>199</v>
      </c>
      <c r="BM1693" s="193" t="s">
        <v>2110</v>
      </c>
    </row>
    <row r="1694" spans="2:65" s="227" customFormat="1" x14ac:dyDescent="0.3">
      <c r="B1694" s="232"/>
      <c r="D1694" s="240" t="s">
        <v>117</v>
      </c>
      <c r="F1694" s="238" t="s">
        <v>2111</v>
      </c>
      <c r="H1694" s="237">
        <v>3</v>
      </c>
      <c r="I1694" s="233"/>
      <c r="L1694" s="232"/>
      <c r="M1694" s="231"/>
      <c r="N1694" s="230"/>
      <c r="O1694" s="230"/>
      <c r="P1694" s="230"/>
      <c r="Q1694" s="230"/>
      <c r="R1694" s="230"/>
      <c r="S1694" s="230"/>
      <c r="T1694" s="229"/>
      <c r="AT1694" s="228" t="s">
        <v>117</v>
      </c>
      <c r="AU1694" s="228" t="s">
        <v>42</v>
      </c>
      <c r="AV1694" s="227" t="s">
        <v>42</v>
      </c>
      <c r="AW1694" s="227" t="s">
        <v>2</v>
      </c>
      <c r="AX1694" s="227" t="s">
        <v>38</v>
      </c>
      <c r="AY1694" s="228" t="s">
        <v>108</v>
      </c>
    </row>
    <row r="1695" spans="2:65" s="188" customFormat="1" ht="22.5" customHeight="1" x14ac:dyDescent="0.3">
      <c r="B1695" s="207"/>
      <c r="C1695" s="206" t="s">
        <v>2176</v>
      </c>
      <c r="D1695" s="206" t="s">
        <v>110</v>
      </c>
      <c r="E1695" s="205" t="s">
        <v>2113</v>
      </c>
      <c r="F1695" s="200" t="s">
        <v>2114</v>
      </c>
      <c r="G1695" s="204" t="s">
        <v>196</v>
      </c>
      <c r="H1695" s="203">
        <v>0.318</v>
      </c>
      <c r="I1695" s="202"/>
      <c r="J1695" s="201">
        <f>ROUND(I1695*H1695,2)</f>
        <v>0</v>
      </c>
      <c r="K1695" s="200" t="s">
        <v>114</v>
      </c>
      <c r="L1695" s="189"/>
      <c r="M1695" s="199" t="s">
        <v>1</v>
      </c>
      <c r="N1695" s="224" t="s">
        <v>26</v>
      </c>
      <c r="O1695" s="223"/>
      <c r="P1695" s="222">
        <f>O1695*H1695</f>
        <v>0</v>
      </c>
      <c r="Q1695" s="222">
        <v>0</v>
      </c>
      <c r="R1695" s="222">
        <f>Q1695*H1695</f>
        <v>0</v>
      </c>
      <c r="S1695" s="222">
        <v>0</v>
      </c>
      <c r="T1695" s="221">
        <f>S1695*H1695</f>
        <v>0</v>
      </c>
      <c r="AR1695" s="193" t="s">
        <v>199</v>
      </c>
      <c r="AT1695" s="193" t="s">
        <v>110</v>
      </c>
      <c r="AU1695" s="193" t="s">
        <v>42</v>
      </c>
      <c r="AY1695" s="193" t="s">
        <v>108</v>
      </c>
      <c r="BE1695" s="194">
        <f>IF(N1695="základní",J1695,0)</f>
        <v>0</v>
      </c>
      <c r="BF1695" s="194">
        <f>IF(N1695="snížená",J1695,0)</f>
        <v>0</v>
      </c>
      <c r="BG1695" s="194">
        <f>IF(N1695="zákl. přenesená",J1695,0)</f>
        <v>0</v>
      </c>
      <c r="BH1695" s="194">
        <f>IF(N1695="sníž. přenesená",J1695,0)</f>
        <v>0</v>
      </c>
      <c r="BI1695" s="194">
        <f>IF(N1695="nulová",J1695,0)</f>
        <v>0</v>
      </c>
      <c r="BJ1695" s="193" t="s">
        <v>38</v>
      </c>
      <c r="BK1695" s="194">
        <f>ROUND(I1695*H1695,2)</f>
        <v>0</v>
      </c>
      <c r="BL1695" s="193" t="s">
        <v>199</v>
      </c>
      <c r="BM1695" s="193" t="s">
        <v>2115</v>
      </c>
    </row>
    <row r="1696" spans="2:65" s="208" customFormat="1" ht="29.85" customHeight="1" x14ac:dyDescent="0.3">
      <c r="B1696" s="216"/>
      <c r="D1696" s="220" t="s">
        <v>36</v>
      </c>
      <c r="E1696" s="219" t="s">
        <v>2116</v>
      </c>
      <c r="F1696" s="219" t="s">
        <v>2117</v>
      </c>
      <c r="I1696" s="218"/>
      <c r="J1696" s="217">
        <f>BK1696</f>
        <v>0</v>
      </c>
      <c r="L1696" s="216"/>
      <c r="M1696" s="215"/>
      <c r="N1696" s="213"/>
      <c r="O1696" s="213"/>
      <c r="P1696" s="214">
        <f>SUM(P1697:P1709)</f>
        <v>0</v>
      </c>
      <c r="Q1696" s="213"/>
      <c r="R1696" s="214">
        <f>SUM(R1697:R1709)</f>
        <v>1.0325999999999998E-2</v>
      </c>
      <c r="S1696" s="213"/>
      <c r="T1696" s="212">
        <f>SUM(T1697:T1709)</f>
        <v>0</v>
      </c>
      <c r="AR1696" s="210" t="s">
        <v>42</v>
      </c>
      <c r="AT1696" s="211" t="s">
        <v>36</v>
      </c>
      <c r="AU1696" s="211" t="s">
        <v>38</v>
      </c>
      <c r="AY1696" s="210" t="s">
        <v>108</v>
      </c>
      <c r="BK1696" s="209">
        <f>SUM(BK1697:BK1709)</f>
        <v>0</v>
      </c>
    </row>
    <row r="1697" spans="2:65" s="188" customFormat="1" ht="22.5" customHeight="1" x14ac:dyDescent="0.3">
      <c r="B1697" s="207"/>
      <c r="C1697" s="206" t="s">
        <v>2182</v>
      </c>
      <c r="D1697" s="206" t="s">
        <v>110</v>
      </c>
      <c r="E1697" s="205" t="s">
        <v>2119</v>
      </c>
      <c r="F1697" s="200" t="s">
        <v>2120</v>
      </c>
      <c r="G1697" s="204" t="s">
        <v>113</v>
      </c>
      <c r="H1697" s="203">
        <v>13.75</v>
      </c>
      <c r="I1697" s="202"/>
      <c r="J1697" s="201">
        <f>ROUND(I1697*H1697,2)</f>
        <v>0</v>
      </c>
      <c r="K1697" s="200" t="s">
        <v>166</v>
      </c>
      <c r="L1697" s="189"/>
      <c r="M1697" s="199" t="s">
        <v>1</v>
      </c>
      <c r="N1697" s="224" t="s">
        <v>26</v>
      </c>
      <c r="O1697" s="223"/>
      <c r="P1697" s="222">
        <f>O1697*H1697</f>
        <v>0</v>
      </c>
      <c r="Q1697" s="222">
        <v>8.0000000000000007E-5</v>
      </c>
      <c r="R1697" s="222">
        <f>Q1697*H1697</f>
        <v>1.1000000000000001E-3</v>
      </c>
      <c r="S1697" s="222">
        <v>0</v>
      </c>
      <c r="T1697" s="221">
        <f>S1697*H1697</f>
        <v>0</v>
      </c>
      <c r="AR1697" s="193" t="s">
        <v>199</v>
      </c>
      <c r="AT1697" s="193" t="s">
        <v>110</v>
      </c>
      <c r="AU1697" s="193" t="s">
        <v>42</v>
      </c>
      <c r="AY1697" s="193" t="s">
        <v>108</v>
      </c>
      <c r="BE1697" s="194">
        <f>IF(N1697="základní",J1697,0)</f>
        <v>0</v>
      </c>
      <c r="BF1697" s="194">
        <f>IF(N1697="snížená",J1697,0)</f>
        <v>0</v>
      </c>
      <c r="BG1697" s="194">
        <f>IF(N1697="zákl. přenesená",J1697,0)</f>
        <v>0</v>
      </c>
      <c r="BH1697" s="194">
        <f>IF(N1697="sníž. přenesená",J1697,0)</f>
        <v>0</v>
      </c>
      <c r="BI1697" s="194">
        <f>IF(N1697="nulová",J1697,0)</f>
        <v>0</v>
      </c>
      <c r="BJ1697" s="193" t="s">
        <v>38</v>
      </c>
      <c r="BK1697" s="194">
        <f>ROUND(I1697*H1697,2)</f>
        <v>0</v>
      </c>
      <c r="BL1697" s="193" t="s">
        <v>199</v>
      </c>
      <c r="BM1697" s="193" t="s">
        <v>2121</v>
      </c>
    </row>
    <row r="1698" spans="2:65" s="227" customFormat="1" x14ac:dyDescent="0.3">
      <c r="B1698" s="232"/>
      <c r="D1698" s="236" t="s">
        <v>117</v>
      </c>
      <c r="E1698" s="228" t="s">
        <v>1</v>
      </c>
      <c r="F1698" s="235" t="s">
        <v>2122</v>
      </c>
      <c r="H1698" s="234">
        <v>8.75</v>
      </c>
      <c r="I1698" s="233"/>
      <c r="L1698" s="232"/>
      <c r="M1698" s="231"/>
      <c r="N1698" s="230"/>
      <c r="O1698" s="230"/>
      <c r="P1698" s="230"/>
      <c r="Q1698" s="230"/>
      <c r="R1698" s="230"/>
      <c r="S1698" s="230"/>
      <c r="T1698" s="229"/>
      <c r="AT1698" s="228" t="s">
        <v>117</v>
      </c>
      <c r="AU1698" s="228" t="s">
        <v>42</v>
      </c>
      <c r="AV1698" s="227" t="s">
        <v>42</v>
      </c>
      <c r="AW1698" s="227" t="s">
        <v>19</v>
      </c>
      <c r="AX1698" s="227" t="s">
        <v>37</v>
      </c>
      <c r="AY1698" s="228" t="s">
        <v>108</v>
      </c>
    </row>
    <row r="1699" spans="2:65" s="227" customFormat="1" x14ac:dyDescent="0.3">
      <c r="B1699" s="232"/>
      <c r="D1699" s="240" t="s">
        <v>117</v>
      </c>
      <c r="E1699" s="239" t="s">
        <v>1</v>
      </c>
      <c r="F1699" s="238" t="s">
        <v>2123</v>
      </c>
      <c r="H1699" s="237">
        <v>5</v>
      </c>
      <c r="I1699" s="233"/>
      <c r="L1699" s="232"/>
      <c r="M1699" s="231"/>
      <c r="N1699" s="230"/>
      <c r="O1699" s="230"/>
      <c r="P1699" s="230"/>
      <c r="Q1699" s="230"/>
      <c r="R1699" s="230"/>
      <c r="S1699" s="230"/>
      <c r="T1699" s="229"/>
      <c r="AT1699" s="228" t="s">
        <v>117</v>
      </c>
      <c r="AU1699" s="228" t="s">
        <v>42</v>
      </c>
      <c r="AV1699" s="227" t="s">
        <v>42</v>
      </c>
      <c r="AW1699" s="227" t="s">
        <v>19</v>
      </c>
      <c r="AX1699" s="227" t="s">
        <v>37</v>
      </c>
      <c r="AY1699" s="228" t="s">
        <v>108</v>
      </c>
    </row>
    <row r="1700" spans="2:65" s="188" customFormat="1" ht="31.5" customHeight="1" x14ac:dyDescent="0.3">
      <c r="B1700" s="207"/>
      <c r="C1700" s="206" t="s">
        <v>2187</v>
      </c>
      <c r="D1700" s="206" t="s">
        <v>110</v>
      </c>
      <c r="E1700" s="205" t="s">
        <v>2125</v>
      </c>
      <c r="F1700" s="200" t="s">
        <v>2126</v>
      </c>
      <c r="G1700" s="204" t="s">
        <v>113</v>
      </c>
      <c r="H1700" s="203">
        <v>13.75</v>
      </c>
      <c r="I1700" s="202"/>
      <c r="J1700" s="201">
        <f>ROUND(I1700*H1700,2)</f>
        <v>0</v>
      </c>
      <c r="K1700" s="200" t="s">
        <v>166</v>
      </c>
      <c r="L1700" s="189"/>
      <c r="M1700" s="199" t="s">
        <v>1</v>
      </c>
      <c r="N1700" s="224" t="s">
        <v>26</v>
      </c>
      <c r="O1700" s="223"/>
      <c r="P1700" s="222">
        <f>O1700*H1700</f>
        <v>0</v>
      </c>
      <c r="Q1700" s="222">
        <v>1.3999999999999999E-4</v>
      </c>
      <c r="R1700" s="222">
        <f>Q1700*H1700</f>
        <v>1.9249999999999998E-3</v>
      </c>
      <c r="S1700" s="222">
        <v>0</v>
      </c>
      <c r="T1700" s="221">
        <f>S1700*H1700</f>
        <v>0</v>
      </c>
      <c r="AR1700" s="193" t="s">
        <v>199</v>
      </c>
      <c r="AT1700" s="193" t="s">
        <v>110</v>
      </c>
      <c r="AU1700" s="193" t="s">
        <v>42</v>
      </c>
      <c r="AY1700" s="193" t="s">
        <v>108</v>
      </c>
      <c r="BE1700" s="194">
        <f>IF(N1700="základní",J1700,0)</f>
        <v>0</v>
      </c>
      <c r="BF1700" s="194">
        <f>IF(N1700="snížená",J1700,0)</f>
        <v>0</v>
      </c>
      <c r="BG1700" s="194">
        <f>IF(N1700="zákl. přenesená",J1700,0)</f>
        <v>0</v>
      </c>
      <c r="BH1700" s="194">
        <f>IF(N1700="sníž. přenesená",J1700,0)</f>
        <v>0</v>
      </c>
      <c r="BI1700" s="194">
        <f>IF(N1700="nulová",J1700,0)</f>
        <v>0</v>
      </c>
      <c r="BJ1700" s="193" t="s">
        <v>38</v>
      </c>
      <c r="BK1700" s="194">
        <f>ROUND(I1700*H1700,2)</f>
        <v>0</v>
      </c>
      <c r="BL1700" s="193" t="s">
        <v>199</v>
      </c>
      <c r="BM1700" s="193" t="s">
        <v>2127</v>
      </c>
    </row>
    <row r="1701" spans="2:65" s="227" customFormat="1" x14ac:dyDescent="0.3">
      <c r="B1701" s="232"/>
      <c r="D1701" s="236" t="s">
        <v>117</v>
      </c>
      <c r="E1701" s="228" t="s">
        <v>1</v>
      </c>
      <c r="F1701" s="235" t="s">
        <v>2122</v>
      </c>
      <c r="H1701" s="234">
        <v>8.75</v>
      </c>
      <c r="I1701" s="233"/>
      <c r="L1701" s="232"/>
      <c r="M1701" s="231"/>
      <c r="N1701" s="230"/>
      <c r="O1701" s="230"/>
      <c r="P1701" s="230"/>
      <c r="Q1701" s="230"/>
      <c r="R1701" s="230"/>
      <c r="S1701" s="230"/>
      <c r="T1701" s="229"/>
      <c r="AT1701" s="228" t="s">
        <v>117</v>
      </c>
      <c r="AU1701" s="228" t="s">
        <v>42</v>
      </c>
      <c r="AV1701" s="227" t="s">
        <v>42</v>
      </c>
      <c r="AW1701" s="227" t="s">
        <v>19</v>
      </c>
      <c r="AX1701" s="227" t="s">
        <v>37</v>
      </c>
      <c r="AY1701" s="228" t="s">
        <v>108</v>
      </c>
    </row>
    <row r="1702" spans="2:65" s="227" customFormat="1" x14ac:dyDescent="0.3">
      <c r="B1702" s="232"/>
      <c r="D1702" s="240" t="s">
        <v>117</v>
      </c>
      <c r="E1702" s="239" t="s">
        <v>1</v>
      </c>
      <c r="F1702" s="238" t="s">
        <v>2123</v>
      </c>
      <c r="H1702" s="237">
        <v>5</v>
      </c>
      <c r="I1702" s="233"/>
      <c r="L1702" s="232"/>
      <c r="M1702" s="231"/>
      <c r="N1702" s="230"/>
      <c r="O1702" s="230"/>
      <c r="P1702" s="230"/>
      <c r="Q1702" s="230"/>
      <c r="R1702" s="230"/>
      <c r="S1702" s="230"/>
      <c r="T1702" s="229"/>
      <c r="AT1702" s="228" t="s">
        <v>117</v>
      </c>
      <c r="AU1702" s="228" t="s">
        <v>42</v>
      </c>
      <c r="AV1702" s="227" t="s">
        <v>42</v>
      </c>
      <c r="AW1702" s="227" t="s">
        <v>19</v>
      </c>
      <c r="AX1702" s="227" t="s">
        <v>37</v>
      </c>
      <c r="AY1702" s="228" t="s">
        <v>108</v>
      </c>
    </row>
    <row r="1703" spans="2:65" s="188" customFormat="1" ht="22.5" customHeight="1" x14ac:dyDescent="0.3">
      <c r="B1703" s="207"/>
      <c r="C1703" s="206" t="s">
        <v>2191</v>
      </c>
      <c r="D1703" s="206" t="s">
        <v>110</v>
      </c>
      <c r="E1703" s="205" t="s">
        <v>2129</v>
      </c>
      <c r="F1703" s="200" t="s">
        <v>2130</v>
      </c>
      <c r="G1703" s="204" t="s">
        <v>113</v>
      </c>
      <c r="H1703" s="203">
        <v>13.75</v>
      </c>
      <c r="I1703" s="202"/>
      <c r="J1703" s="201">
        <f>ROUND(I1703*H1703,2)</f>
        <v>0</v>
      </c>
      <c r="K1703" s="200" t="s">
        <v>166</v>
      </c>
      <c r="L1703" s="189"/>
      <c r="M1703" s="199" t="s">
        <v>1</v>
      </c>
      <c r="N1703" s="224" t="s">
        <v>26</v>
      </c>
      <c r="O1703" s="223"/>
      <c r="P1703" s="222">
        <f>O1703*H1703</f>
        <v>0</v>
      </c>
      <c r="Q1703" s="222">
        <v>1.3999999999999999E-4</v>
      </c>
      <c r="R1703" s="222">
        <f>Q1703*H1703</f>
        <v>1.9249999999999998E-3</v>
      </c>
      <c r="S1703" s="222">
        <v>0</v>
      </c>
      <c r="T1703" s="221">
        <f>S1703*H1703</f>
        <v>0</v>
      </c>
      <c r="AR1703" s="193" t="s">
        <v>199</v>
      </c>
      <c r="AT1703" s="193" t="s">
        <v>110</v>
      </c>
      <c r="AU1703" s="193" t="s">
        <v>42</v>
      </c>
      <c r="AY1703" s="193" t="s">
        <v>108</v>
      </c>
      <c r="BE1703" s="194">
        <f>IF(N1703="základní",J1703,0)</f>
        <v>0</v>
      </c>
      <c r="BF1703" s="194">
        <f>IF(N1703="snížená",J1703,0)</f>
        <v>0</v>
      </c>
      <c r="BG1703" s="194">
        <f>IF(N1703="zákl. přenesená",J1703,0)</f>
        <v>0</v>
      </c>
      <c r="BH1703" s="194">
        <f>IF(N1703="sníž. přenesená",J1703,0)</f>
        <v>0</v>
      </c>
      <c r="BI1703" s="194">
        <f>IF(N1703="nulová",J1703,0)</f>
        <v>0</v>
      </c>
      <c r="BJ1703" s="193" t="s">
        <v>38</v>
      </c>
      <c r="BK1703" s="194">
        <f>ROUND(I1703*H1703,2)</f>
        <v>0</v>
      </c>
      <c r="BL1703" s="193" t="s">
        <v>199</v>
      </c>
      <c r="BM1703" s="193" t="s">
        <v>2131</v>
      </c>
    </row>
    <row r="1704" spans="2:65" s="227" customFormat="1" x14ac:dyDescent="0.3">
      <c r="B1704" s="232"/>
      <c r="D1704" s="236" t="s">
        <v>117</v>
      </c>
      <c r="E1704" s="228" t="s">
        <v>1</v>
      </c>
      <c r="F1704" s="235" t="s">
        <v>2122</v>
      </c>
      <c r="H1704" s="234">
        <v>8.75</v>
      </c>
      <c r="I1704" s="233"/>
      <c r="L1704" s="232"/>
      <c r="M1704" s="231"/>
      <c r="N1704" s="230"/>
      <c r="O1704" s="230"/>
      <c r="P1704" s="230"/>
      <c r="Q1704" s="230"/>
      <c r="R1704" s="230"/>
      <c r="S1704" s="230"/>
      <c r="T1704" s="229"/>
      <c r="AT1704" s="228" t="s">
        <v>117</v>
      </c>
      <c r="AU1704" s="228" t="s">
        <v>42</v>
      </c>
      <c r="AV1704" s="227" t="s">
        <v>42</v>
      </c>
      <c r="AW1704" s="227" t="s">
        <v>19</v>
      </c>
      <c r="AX1704" s="227" t="s">
        <v>37</v>
      </c>
      <c r="AY1704" s="228" t="s">
        <v>108</v>
      </c>
    </row>
    <row r="1705" spans="2:65" s="227" customFormat="1" x14ac:dyDescent="0.3">
      <c r="B1705" s="232"/>
      <c r="D1705" s="240" t="s">
        <v>117</v>
      </c>
      <c r="E1705" s="239" t="s">
        <v>1</v>
      </c>
      <c r="F1705" s="238" t="s">
        <v>2123</v>
      </c>
      <c r="H1705" s="237">
        <v>5</v>
      </c>
      <c r="I1705" s="233"/>
      <c r="L1705" s="232"/>
      <c r="M1705" s="231"/>
      <c r="N1705" s="230"/>
      <c r="O1705" s="230"/>
      <c r="P1705" s="230"/>
      <c r="Q1705" s="230"/>
      <c r="R1705" s="230"/>
      <c r="S1705" s="230"/>
      <c r="T1705" s="229"/>
      <c r="AT1705" s="228" t="s">
        <v>117</v>
      </c>
      <c r="AU1705" s="228" t="s">
        <v>42</v>
      </c>
      <c r="AV1705" s="227" t="s">
        <v>42</v>
      </c>
      <c r="AW1705" s="227" t="s">
        <v>19</v>
      </c>
      <c r="AX1705" s="227" t="s">
        <v>37</v>
      </c>
      <c r="AY1705" s="228" t="s">
        <v>108</v>
      </c>
    </row>
    <row r="1706" spans="2:65" s="188" customFormat="1" ht="22.5" customHeight="1" x14ac:dyDescent="0.3">
      <c r="B1706" s="207"/>
      <c r="C1706" s="206" t="s">
        <v>2195</v>
      </c>
      <c r="D1706" s="206" t="s">
        <v>110</v>
      </c>
      <c r="E1706" s="205" t="s">
        <v>2133</v>
      </c>
      <c r="F1706" s="200" t="s">
        <v>2134</v>
      </c>
      <c r="G1706" s="204" t="s">
        <v>113</v>
      </c>
      <c r="H1706" s="203">
        <v>9.6</v>
      </c>
      <c r="I1706" s="202"/>
      <c r="J1706" s="201">
        <f>ROUND(I1706*H1706,2)</f>
        <v>0</v>
      </c>
      <c r="K1706" s="200" t="s">
        <v>166</v>
      </c>
      <c r="L1706" s="189"/>
      <c r="M1706" s="199" t="s">
        <v>1</v>
      </c>
      <c r="N1706" s="224" t="s">
        <v>26</v>
      </c>
      <c r="O1706" s="223"/>
      <c r="P1706" s="222">
        <f>O1706*H1706</f>
        <v>0</v>
      </c>
      <c r="Q1706" s="222">
        <v>2.3000000000000001E-4</v>
      </c>
      <c r="R1706" s="222">
        <f>Q1706*H1706</f>
        <v>2.2079999999999999E-3</v>
      </c>
      <c r="S1706" s="222">
        <v>0</v>
      </c>
      <c r="T1706" s="221">
        <f>S1706*H1706</f>
        <v>0</v>
      </c>
      <c r="AR1706" s="193" t="s">
        <v>199</v>
      </c>
      <c r="AT1706" s="193" t="s">
        <v>110</v>
      </c>
      <c r="AU1706" s="193" t="s">
        <v>42</v>
      </c>
      <c r="AY1706" s="193" t="s">
        <v>108</v>
      </c>
      <c r="BE1706" s="194">
        <f>IF(N1706="základní",J1706,0)</f>
        <v>0</v>
      </c>
      <c r="BF1706" s="194">
        <f>IF(N1706="snížená",J1706,0)</f>
        <v>0</v>
      </c>
      <c r="BG1706" s="194">
        <f>IF(N1706="zákl. přenesená",J1706,0)</f>
        <v>0</v>
      </c>
      <c r="BH1706" s="194">
        <f>IF(N1706="sníž. přenesená",J1706,0)</f>
        <v>0</v>
      </c>
      <c r="BI1706" s="194">
        <f>IF(N1706="nulová",J1706,0)</f>
        <v>0</v>
      </c>
      <c r="BJ1706" s="193" t="s">
        <v>38</v>
      </c>
      <c r="BK1706" s="194">
        <f>ROUND(I1706*H1706,2)</f>
        <v>0</v>
      </c>
      <c r="BL1706" s="193" t="s">
        <v>199</v>
      </c>
      <c r="BM1706" s="193" t="s">
        <v>2135</v>
      </c>
    </row>
    <row r="1707" spans="2:65" s="227" customFormat="1" x14ac:dyDescent="0.3">
      <c r="B1707" s="232"/>
      <c r="D1707" s="240" t="s">
        <v>117</v>
      </c>
      <c r="E1707" s="239" t="s">
        <v>1</v>
      </c>
      <c r="F1707" s="238" t="s">
        <v>2136</v>
      </c>
      <c r="H1707" s="237">
        <v>9.6</v>
      </c>
      <c r="I1707" s="233"/>
      <c r="L1707" s="232"/>
      <c r="M1707" s="231"/>
      <c r="N1707" s="230"/>
      <c r="O1707" s="230"/>
      <c r="P1707" s="230"/>
      <c r="Q1707" s="230"/>
      <c r="R1707" s="230"/>
      <c r="S1707" s="230"/>
      <c r="T1707" s="229"/>
      <c r="AT1707" s="228" t="s">
        <v>117</v>
      </c>
      <c r="AU1707" s="228" t="s">
        <v>42</v>
      </c>
      <c r="AV1707" s="227" t="s">
        <v>42</v>
      </c>
      <c r="AW1707" s="227" t="s">
        <v>19</v>
      </c>
      <c r="AX1707" s="227" t="s">
        <v>37</v>
      </c>
      <c r="AY1707" s="228" t="s">
        <v>108</v>
      </c>
    </row>
    <row r="1708" spans="2:65" s="188" customFormat="1" ht="22.5" customHeight="1" x14ac:dyDescent="0.3">
      <c r="B1708" s="207"/>
      <c r="C1708" s="206" t="s">
        <v>2201</v>
      </c>
      <c r="D1708" s="206" t="s">
        <v>110</v>
      </c>
      <c r="E1708" s="205" t="s">
        <v>2138</v>
      </c>
      <c r="F1708" s="200" t="s">
        <v>2139</v>
      </c>
      <c r="G1708" s="204" t="s">
        <v>113</v>
      </c>
      <c r="H1708" s="203">
        <v>9.6</v>
      </c>
      <c r="I1708" s="202"/>
      <c r="J1708" s="201">
        <f>ROUND(I1708*H1708,2)</f>
        <v>0</v>
      </c>
      <c r="K1708" s="200" t="s">
        <v>166</v>
      </c>
      <c r="L1708" s="189"/>
      <c r="M1708" s="199" t="s">
        <v>1</v>
      </c>
      <c r="N1708" s="224" t="s">
        <v>26</v>
      </c>
      <c r="O1708" s="223"/>
      <c r="P1708" s="222">
        <f>O1708*H1708</f>
        <v>0</v>
      </c>
      <c r="Q1708" s="222">
        <v>3.3E-4</v>
      </c>
      <c r="R1708" s="222">
        <f>Q1708*H1708</f>
        <v>3.1679999999999998E-3</v>
      </c>
      <c r="S1708" s="222">
        <v>0</v>
      </c>
      <c r="T1708" s="221">
        <f>S1708*H1708</f>
        <v>0</v>
      </c>
      <c r="AR1708" s="193" t="s">
        <v>199</v>
      </c>
      <c r="AT1708" s="193" t="s">
        <v>110</v>
      </c>
      <c r="AU1708" s="193" t="s">
        <v>42</v>
      </c>
      <c r="AY1708" s="193" t="s">
        <v>108</v>
      </c>
      <c r="BE1708" s="194">
        <f>IF(N1708="základní",J1708,0)</f>
        <v>0</v>
      </c>
      <c r="BF1708" s="194">
        <f>IF(N1708="snížená",J1708,0)</f>
        <v>0</v>
      </c>
      <c r="BG1708" s="194">
        <f>IF(N1708="zákl. přenesená",J1708,0)</f>
        <v>0</v>
      </c>
      <c r="BH1708" s="194">
        <f>IF(N1708="sníž. přenesená",J1708,0)</f>
        <v>0</v>
      </c>
      <c r="BI1708" s="194">
        <f>IF(N1708="nulová",J1708,0)</f>
        <v>0</v>
      </c>
      <c r="BJ1708" s="193" t="s">
        <v>38</v>
      </c>
      <c r="BK1708" s="194">
        <f>ROUND(I1708*H1708,2)</f>
        <v>0</v>
      </c>
      <c r="BL1708" s="193" t="s">
        <v>199</v>
      </c>
      <c r="BM1708" s="193" t="s">
        <v>2140</v>
      </c>
    </row>
    <row r="1709" spans="2:65" s="227" customFormat="1" x14ac:dyDescent="0.3">
      <c r="B1709" s="232"/>
      <c r="D1709" s="236" t="s">
        <v>117</v>
      </c>
      <c r="E1709" s="228" t="s">
        <v>1</v>
      </c>
      <c r="F1709" s="235" t="s">
        <v>2136</v>
      </c>
      <c r="H1709" s="234">
        <v>9.6</v>
      </c>
      <c r="I1709" s="233"/>
      <c r="L1709" s="232"/>
      <c r="M1709" s="231"/>
      <c r="N1709" s="230"/>
      <c r="O1709" s="230"/>
      <c r="P1709" s="230"/>
      <c r="Q1709" s="230"/>
      <c r="R1709" s="230"/>
      <c r="S1709" s="230"/>
      <c r="T1709" s="229"/>
      <c r="AT1709" s="228" t="s">
        <v>117</v>
      </c>
      <c r="AU1709" s="228" t="s">
        <v>42</v>
      </c>
      <c r="AV1709" s="227" t="s">
        <v>42</v>
      </c>
      <c r="AW1709" s="227" t="s">
        <v>19</v>
      </c>
      <c r="AX1709" s="227" t="s">
        <v>37</v>
      </c>
      <c r="AY1709" s="228" t="s">
        <v>108</v>
      </c>
    </row>
    <row r="1710" spans="2:65" s="208" customFormat="1" ht="29.85" customHeight="1" x14ac:dyDescent="0.3">
      <c r="B1710" s="216"/>
      <c r="D1710" s="220" t="s">
        <v>36</v>
      </c>
      <c r="E1710" s="219" t="s">
        <v>2141</v>
      </c>
      <c r="F1710" s="219" t="s">
        <v>2142</v>
      </c>
      <c r="I1710" s="218"/>
      <c r="J1710" s="217">
        <f>BK1710</f>
        <v>0</v>
      </c>
      <c r="L1710" s="216"/>
      <c r="M1710" s="215"/>
      <c r="N1710" s="213"/>
      <c r="O1710" s="213"/>
      <c r="P1710" s="214">
        <f>SUM(P1711:P1714)</f>
        <v>0</v>
      </c>
      <c r="Q1710" s="213"/>
      <c r="R1710" s="214">
        <f>SUM(R1711:R1714)</f>
        <v>0.36749999999999999</v>
      </c>
      <c r="S1710" s="213"/>
      <c r="T1710" s="212">
        <f>SUM(T1711:T1714)</f>
        <v>0</v>
      </c>
      <c r="AR1710" s="210" t="s">
        <v>42</v>
      </c>
      <c r="AT1710" s="211" t="s">
        <v>36</v>
      </c>
      <c r="AU1710" s="211" t="s">
        <v>38</v>
      </c>
      <c r="AY1710" s="210" t="s">
        <v>108</v>
      </c>
      <c r="BK1710" s="209">
        <f>SUM(BK1711:BK1714)</f>
        <v>0</v>
      </c>
    </row>
    <row r="1711" spans="2:65" s="188" customFormat="1" ht="22.5" customHeight="1" x14ac:dyDescent="0.3">
      <c r="B1711" s="207"/>
      <c r="C1711" s="206" t="s">
        <v>2207</v>
      </c>
      <c r="D1711" s="206" t="s">
        <v>110</v>
      </c>
      <c r="E1711" s="205" t="s">
        <v>2144</v>
      </c>
      <c r="F1711" s="200" t="s">
        <v>2145</v>
      </c>
      <c r="G1711" s="204" t="s">
        <v>113</v>
      </c>
      <c r="H1711" s="203">
        <v>750</v>
      </c>
      <c r="I1711" s="202"/>
      <c r="J1711" s="201">
        <f>ROUND(I1711*H1711,2)</f>
        <v>0</v>
      </c>
      <c r="K1711" s="200" t="s">
        <v>114</v>
      </c>
      <c r="L1711" s="189"/>
      <c r="M1711" s="199" t="s">
        <v>1</v>
      </c>
      <c r="N1711" s="224" t="s">
        <v>26</v>
      </c>
      <c r="O1711" s="223"/>
      <c r="P1711" s="222">
        <f>O1711*H1711</f>
        <v>0</v>
      </c>
      <c r="Q1711" s="222">
        <v>2.0000000000000001E-4</v>
      </c>
      <c r="R1711" s="222">
        <f>Q1711*H1711</f>
        <v>0.15</v>
      </c>
      <c r="S1711" s="222">
        <v>0</v>
      </c>
      <c r="T1711" s="221">
        <f>S1711*H1711</f>
        <v>0</v>
      </c>
      <c r="AR1711" s="193" t="s">
        <v>199</v>
      </c>
      <c r="AT1711" s="193" t="s">
        <v>110</v>
      </c>
      <c r="AU1711" s="193" t="s">
        <v>42</v>
      </c>
      <c r="AY1711" s="193" t="s">
        <v>108</v>
      </c>
      <c r="BE1711" s="194">
        <f>IF(N1711="základní",J1711,0)</f>
        <v>0</v>
      </c>
      <c r="BF1711" s="194">
        <f>IF(N1711="snížená",J1711,0)</f>
        <v>0</v>
      </c>
      <c r="BG1711" s="194">
        <f>IF(N1711="zákl. přenesená",J1711,0)</f>
        <v>0</v>
      </c>
      <c r="BH1711" s="194">
        <f>IF(N1711="sníž. přenesená",J1711,0)</f>
        <v>0</v>
      </c>
      <c r="BI1711" s="194">
        <f>IF(N1711="nulová",J1711,0)</f>
        <v>0</v>
      </c>
      <c r="BJ1711" s="193" t="s">
        <v>38</v>
      </c>
      <c r="BK1711" s="194">
        <f>ROUND(I1711*H1711,2)</f>
        <v>0</v>
      </c>
      <c r="BL1711" s="193" t="s">
        <v>199</v>
      </c>
      <c r="BM1711" s="193" t="s">
        <v>2146</v>
      </c>
    </row>
    <row r="1712" spans="2:65" s="227" customFormat="1" x14ac:dyDescent="0.3">
      <c r="B1712" s="232"/>
      <c r="D1712" s="240" t="s">
        <v>117</v>
      </c>
      <c r="E1712" s="239" t="s">
        <v>1</v>
      </c>
      <c r="F1712" s="238" t="s">
        <v>2147</v>
      </c>
      <c r="H1712" s="237">
        <v>750</v>
      </c>
      <c r="I1712" s="233"/>
      <c r="L1712" s="232"/>
      <c r="M1712" s="231"/>
      <c r="N1712" s="230"/>
      <c r="O1712" s="230"/>
      <c r="P1712" s="230"/>
      <c r="Q1712" s="230"/>
      <c r="R1712" s="230"/>
      <c r="S1712" s="230"/>
      <c r="T1712" s="229"/>
      <c r="AT1712" s="228" t="s">
        <v>117</v>
      </c>
      <c r="AU1712" s="228" t="s">
        <v>42</v>
      </c>
      <c r="AV1712" s="227" t="s">
        <v>42</v>
      </c>
      <c r="AW1712" s="227" t="s">
        <v>19</v>
      </c>
      <c r="AX1712" s="227" t="s">
        <v>37</v>
      </c>
      <c r="AY1712" s="228" t="s">
        <v>108</v>
      </c>
    </row>
    <row r="1713" spans="2:65" s="188" customFormat="1" ht="31.5" customHeight="1" x14ac:dyDescent="0.3">
      <c r="B1713" s="207"/>
      <c r="C1713" s="206" t="s">
        <v>2442</v>
      </c>
      <c r="D1713" s="206" t="s">
        <v>110</v>
      </c>
      <c r="E1713" s="205" t="s">
        <v>2149</v>
      </c>
      <c r="F1713" s="200" t="s">
        <v>2150</v>
      </c>
      <c r="G1713" s="204" t="s">
        <v>113</v>
      </c>
      <c r="H1713" s="203">
        <v>750</v>
      </c>
      <c r="I1713" s="202"/>
      <c r="J1713" s="201">
        <f>ROUND(I1713*H1713,2)</f>
        <v>0</v>
      </c>
      <c r="K1713" s="200" t="s">
        <v>114</v>
      </c>
      <c r="L1713" s="189"/>
      <c r="M1713" s="199" t="s">
        <v>1</v>
      </c>
      <c r="N1713" s="224" t="s">
        <v>26</v>
      </c>
      <c r="O1713" s="223"/>
      <c r="P1713" s="222">
        <f>O1713*H1713</f>
        <v>0</v>
      </c>
      <c r="Q1713" s="222">
        <v>2.9E-4</v>
      </c>
      <c r="R1713" s="222">
        <f>Q1713*H1713</f>
        <v>0.2175</v>
      </c>
      <c r="S1713" s="222">
        <v>0</v>
      </c>
      <c r="T1713" s="221">
        <f>S1713*H1713</f>
        <v>0</v>
      </c>
      <c r="AR1713" s="193" t="s">
        <v>199</v>
      </c>
      <c r="AT1713" s="193" t="s">
        <v>110</v>
      </c>
      <c r="AU1713" s="193" t="s">
        <v>42</v>
      </c>
      <c r="AY1713" s="193" t="s">
        <v>108</v>
      </c>
      <c r="BE1713" s="194">
        <f>IF(N1713="základní",J1713,0)</f>
        <v>0</v>
      </c>
      <c r="BF1713" s="194">
        <f>IF(N1713="snížená",J1713,0)</f>
        <v>0</v>
      </c>
      <c r="BG1713" s="194">
        <f>IF(N1713="zákl. přenesená",J1713,0)</f>
        <v>0</v>
      </c>
      <c r="BH1713" s="194">
        <f>IF(N1713="sníž. přenesená",J1713,0)</f>
        <v>0</v>
      </c>
      <c r="BI1713" s="194">
        <f>IF(N1713="nulová",J1713,0)</f>
        <v>0</v>
      </c>
      <c r="BJ1713" s="193" t="s">
        <v>38</v>
      </c>
      <c r="BK1713" s="194">
        <f>ROUND(I1713*H1713,2)</f>
        <v>0</v>
      </c>
      <c r="BL1713" s="193" t="s">
        <v>199</v>
      </c>
      <c r="BM1713" s="193" t="s">
        <v>2151</v>
      </c>
    </row>
    <row r="1714" spans="2:65" s="227" customFormat="1" x14ac:dyDescent="0.3">
      <c r="B1714" s="232"/>
      <c r="D1714" s="236" t="s">
        <v>117</v>
      </c>
      <c r="E1714" s="228" t="s">
        <v>1</v>
      </c>
      <c r="F1714" s="235" t="s">
        <v>2147</v>
      </c>
      <c r="H1714" s="234">
        <v>750</v>
      </c>
      <c r="I1714" s="233"/>
      <c r="L1714" s="232"/>
      <c r="M1714" s="231"/>
      <c r="N1714" s="230"/>
      <c r="O1714" s="230"/>
      <c r="P1714" s="230"/>
      <c r="Q1714" s="230"/>
      <c r="R1714" s="230"/>
      <c r="S1714" s="230"/>
      <c r="T1714" s="229"/>
      <c r="AT1714" s="228" t="s">
        <v>117</v>
      </c>
      <c r="AU1714" s="228" t="s">
        <v>42</v>
      </c>
      <c r="AV1714" s="227" t="s">
        <v>42</v>
      </c>
      <c r="AW1714" s="227" t="s">
        <v>19</v>
      </c>
      <c r="AX1714" s="227" t="s">
        <v>37</v>
      </c>
      <c r="AY1714" s="228" t="s">
        <v>108</v>
      </c>
    </row>
    <row r="1715" spans="2:65" s="208" customFormat="1" ht="37.35" customHeight="1" x14ac:dyDescent="0.35">
      <c r="B1715" s="216"/>
      <c r="D1715" s="220" t="s">
        <v>36</v>
      </c>
      <c r="E1715" s="242" t="s">
        <v>2152</v>
      </c>
      <c r="F1715" s="242" t="s">
        <v>2153</v>
      </c>
      <c r="I1715" s="218"/>
      <c r="J1715" s="241">
        <f>BK1715</f>
        <v>0</v>
      </c>
      <c r="L1715" s="216"/>
      <c r="M1715" s="215"/>
      <c r="N1715" s="213"/>
      <c r="O1715" s="213"/>
      <c r="P1715" s="214">
        <f>SUM(P1716:P1719)</f>
        <v>0</v>
      </c>
      <c r="Q1715" s="213"/>
      <c r="R1715" s="214">
        <f>SUM(R1716:R1719)</f>
        <v>0</v>
      </c>
      <c r="S1715" s="213"/>
      <c r="T1715" s="212">
        <f>SUM(T1716:T1719)</f>
        <v>0</v>
      </c>
      <c r="AR1715" s="210" t="s">
        <v>115</v>
      </c>
      <c r="AT1715" s="211" t="s">
        <v>36</v>
      </c>
      <c r="AU1715" s="211" t="s">
        <v>37</v>
      </c>
      <c r="AY1715" s="210" t="s">
        <v>108</v>
      </c>
      <c r="BK1715" s="209">
        <f>SUM(BK1716:BK1719)</f>
        <v>0</v>
      </c>
    </row>
    <row r="1716" spans="2:65" s="188" customFormat="1" ht="22.5" customHeight="1" x14ac:dyDescent="0.3">
      <c r="B1716" s="207"/>
      <c r="C1716" s="366" t="s">
        <v>2464</v>
      </c>
      <c r="D1716" s="366" t="s">
        <v>110</v>
      </c>
      <c r="E1716" s="367" t="s">
        <v>2155</v>
      </c>
      <c r="F1716" s="368" t="s">
        <v>2156</v>
      </c>
      <c r="G1716" s="369" t="s">
        <v>2157</v>
      </c>
      <c r="H1716" s="370">
        <v>40</v>
      </c>
      <c r="I1716" s="371"/>
      <c r="J1716" s="371">
        <f>ROUND(I1716*H1716,2)</f>
        <v>0</v>
      </c>
      <c r="K1716" s="368" t="s">
        <v>114</v>
      </c>
      <c r="L1716" s="189"/>
      <c r="M1716" s="199" t="s">
        <v>1</v>
      </c>
      <c r="N1716" s="224" t="s">
        <v>26</v>
      </c>
      <c r="O1716" s="223"/>
      <c r="P1716" s="222">
        <f>O1716*H1716</f>
        <v>0</v>
      </c>
      <c r="Q1716" s="222">
        <v>0</v>
      </c>
      <c r="R1716" s="222">
        <f>Q1716*H1716</f>
        <v>0</v>
      </c>
      <c r="S1716" s="222">
        <v>0</v>
      </c>
      <c r="T1716" s="221">
        <f>S1716*H1716</f>
        <v>0</v>
      </c>
      <c r="AR1716" s="193" t="s">
        <v>2158</v>
      </c>
      <c r="AT1716" s="193" t="s">
        <v>110</v>
      </c>
      <c r="AU1716" s="193" t="s">
        <v>38</v>
      </c>
      <c r="AY1716" s="193" t="s">
        <v>108</v>
      </c>
      <c r="BE1716" s="194">
        <f>IF(N1716="základní",J1716,0)</f>
        <v>0</v>
      </c>
      <c r="BF1716" s="194">
        <f>IF(N1716="snížená",J1716,0)</f>
        <v>0</v>
      </c>
      <c r="BG1716" s="194">
        <f>IF(N1716="zákl. přenesená",J1716,0)</f>
        <v>0</v>
      </c>
      <c r="BH1716" s="194">
        <f>IF(N1716="sníž. přenesená",J1716,0)</f>
        <v>0</v>
      </c>
      <c r="BI1716" s="194">
        <f>IF(N1716="nulová",J1716,0)</f>
        <v>0</v>
      </c>
      <c r="BJ1716" s="193" t="s">
        <v>38</v>
      </c>
      <c r="BK1716" s="194">
        <f>ROUND(I1716*H1716,2)</f>
        <v>0</v>
      </c>
      <c r="BL1716" s="193" t="s">
        <v>2158</v>
      </c>
      <c r="BM1716" s="193" t="s">
        <v>2159</v>
      </c>
    </row>
    <row r="1717" spans="2:65" s="227" customFormat="1" x14ac:dyDescent="0.3">
      <c r="B1717" s="232"/>
      <c r="D1717" s="240" t="s">
        <v>117</v>
      </c>
      <c r="E1717" s="239" t="s">
        <v>1</v>
      </c>
      <c r="F1717" s="238" t="s">
        <v>2160</v>
      </c>
      <c r="H1717" s="237">
        <v>40</v>
      </c>
      <c r="I1717" s="233"/>
      <c r="L1717" s="232"/>
      <c r="M1717" s="231"/>
      <c r="N1717" s="230"/>
      <c r="O1717" s="230"/>
      <c r="P1717" s="230"/>
      <c r="Q1717" s="230"/>
      <c r="R1717" s="230"/>
      <c r="S1717" s="230"/>
      <c r="T1717" s="229"/>
      <c r="AT1717" s="228" t="s">
        <v>117</v>
      </c>
      <c r="AU1717" s="228" t="s">
        <v>38</v>
      </c>
      <c r="AV1717" s="227" t="s">
        <v>42</v>
      </c>
      <c r="AW1717" s="227" t="s">
        <v>19</v>
      </c>
      <c r="AX1717" s="227" t="s">
        <v>37</v>
      </c>
      <c r="AY1717" s="228" t="s">
        <v>108</v>
      </c>
    </row>
    <row r="1718" spans="2:65" s="188" customFormat="1" ht="22.5" customHeight="1" x14ac:dyDescent="0.3">
      <c r="B1718" s="207"/>
      <c r="C1718" s="378" t="s">
        <v>2443</v>
      </c>
      <c r="D1718" s="378" t="s">
        <v>110</v>
      </c>
      <c r="E1718" s="379" t="s">
        <v>2162</v>
      </c>
      <c r="F1718" s="380" t="s">
        <v>2163</v>
      </c>
      <c r="G1718" s="381" t="s">
        <v>2157</v>
      </c>
      <c r="H1718" s="382">
        <v>7</v>
      </c>
      <c r="I1718" s="383"/>
      <c r="J1718" s="383">
        <f>ROUND(I1718*H1718,2)</f>
        <v>0</v>
      </c>
      <c r="K1718" s="380" t="s">
        <v>114</v>
      </c>
      <c r="L1718" s="189"/>
      <c r="M1718" s="199" t="s">
        <v>1</v>
      </c>
      <c r="N1718" s="224" t="s">
        <v>26</v>
      </c>
      <c r="O1718" s="223"/>
      <c r="P1718" s="222">
        <f>O1718*H1718</f>
        <v>0</v>
      </c>
      <c r="Q1718" s="222">
        <v>0</v>
      </c>
      <c r="R1718" s="222">
        <f>Q1718*H1718</f>
        <v>0</v>
      </c>
      <c r="S1718" s="222">
        <v>0</v>
      </c>
      <c r="T1718" s="221">
        <f>S1718*H1718</f>
        <v>0</v>
      </c>
      <c r="AR1718" s="193" t="s">
        <v>2158</v>
      </c>
      <c r="AT1718" s="193" t="s">
        <v>110</v>
      </c>
      <c r="AU1718" s="193" t="s">
        <v>38</v>
      </c>
      <c r="AY1718" s="193" t="s">
        <v>108</v>
      </c>
      <c r="BE1718" s="194">
        <f>IF(N1718="základní",J1718,0)</f>
        <v>0</v>
      </c>
      <c r="BF1718" s="194">
        <f>IF(N1718="snížená",J1718,0)</f>
        <v>0</v>
      </c>
      <c r="BG1718" s="194">
        <f>IF(N1718="zákl. přenesená",J1718,0)</f>
        <v>0</v>
      </c>
      <c r="BH1718" s="194">
        <f>IF(N1718="sníž. přenesená",J1718,0)</f>
        <v>0</v>
      </c>
      <c r="BI1718" s="194">
        <f>IF(N1718="nulová",J1718,0)</f>
        <v>0</v>
      </c>
      <c r="BJ1718" s="193" t="s">
        <v>38</v>
      </c>
      <c r="BK1718" s="194">
        <f>ROUND(I1718*H1718,2)</f>
        <v>0</v>
      </c>
      <c r="BL1718" s="193" t="s">
        <v>2158</v>
      </c>
      <c r="BM1718" s="193" t="s">
        <v>2164</v>
      </c>
    </row>
    <row r="1719" spans="2:65" s="227" customFormat="1" x14ac:dyDescent="0.3">
      <c r="B1719" s="232"/>
      <c r="D1719" s="236" t="s">
        <v>117</v>
      </c>
      <c r="E1719" s="228" t="s">
        <v>1</v>
      </c>
      <c r="F1719" s="235" t="s">
        <v>2165</v>
      </c>
      <c r="H1719" s="234">
        <v>7</v>
      </c>
      <c r="I1719" s="233"/>
      <c r="L1719" s="232"/>
      <c r="M1719" s="231"/>
      <c r="N1719" s="230"/>
      <c r="O1719" s="230"/>
      <c r="P1719" s="230"/>
      <c r="Q1719" s="230"/>
      <c r="R1719" s="230"/>
      <c r="S1719" s="230"/>
      <c r="T1719" s="229"/>
      <c r="AT1719" s="228" t="s">
        <v>117</v>
      </c>
      <c r="AU1719" s="228" t="s">
        <v>38</v>
      </c>
      <c r="AV1719" s="227" t="s">
        <v>42</v>
      </c>
      <c r="AW1719" s="227" t="s">
        <v>19</v>
      </c>
      <c r="AX1719" s="227" t="s">
        <v>37</v>
      </c>
      <c r="AY1719" s="228" t="s">
        <v>108</v>
      </c>
    </row>
    <row r="1720" spans="2:65" s="208" customFormat="1" ht="37.35" customHeight="1" x14ac:dyDescent="0.35">
      <c r="B1720" s="216"/>
      <c r="D1720" s="210" t="s">
        <v>36</v>
      </c>
      <c r="E1720" s="226" t="s">
        <v>2166</v>
      </c>
      <c r="F1720" s="226" t="s">
        <v>2167</v>
      </c>
      <c r="I1720" s="218"/>
      <c r="J1720" s="225">
        <f>BK1720</f>
        <v>0</v>
      </c>
      <c r="L1720" s="216"/>
      <c r="M1720" s="215"/>
      <c r="N1720" s="213"/>
      <c r="O1720" s="213"/>
      <c r="P1720" s="214">
        <f>P1721+P1724+P1726+P1730+P1732</f>
        <v>0</v>
      </c>
      <c r="Q1720" s="213"/>
      <c r="R1720" s="214">
        <f>R1721+R1724+R1726+R1730+R1732</f>
        <v>0</v>
      </c>
      <c r="S1720" s="213"/>
      <c r="T1720" s="212">
        <f>T1721+T1724+T1726+T1730+T1732</f>
        <v>0</v>
      </c>
      <c r="AR1720" s="210" t="s">
        <v>138</v>
      </c>
      <c r="AT1720" s="211" t="s">
        <v>36</v>
      </c>
      <c r="AU1720" s="211" t="s">
        <v>37</v>
      </c>
      <c r="AY1720" s="210" t="s">
        <v>108</v>
      </c>
      <c r="BK1720" s="209">
        <f>BK1721+BK1724+BK1726+BK1730+BK1732</f>
        <v>0</v>
      </c>
    </row>
    <row r="1721" spans="2:65" s="208" customFormat="1" ht="19.899999999999999" customHeight="1" x14ac:dyDescent="0.3">
      <c r="B1721" s="216"/>
      <c r="D1721" s="220" t="s">
        <v>36</v>
      </c>
      <c r="E1721" s="219" t="s">
        <v>2168</v>
      </c>
      <c r="F1721" s="219" t="s">
        <v>2169</v>
      </c>
      <c r="I1721" s="218"/>
      <c r="J1721" s="217">
        <f>BK1721</f>
        <v>0</v>
      </c>
      <c r="L1721" s="216"/>
      <c r="M1721" s="215"/>
      <c r="N1721" s="213"/>
      <c r="O1721" s="213"/>
      <c r="P1721" s="214">
        <f>SUM(P1722:P1723)</f>
        <v>0</v>
      </c>
      <c r="Q1721" s="213"/>
      <c r="R1721" s="214">
        <f>SUM(R1722:R1723)</f>
        <v>0</v>
      </c>
      <c r="S1721" s="213"/>
      <c r="T1721" s="212">
        <f>SUM(T1722:T1723)</f>
        <v>0</v>
      </c>
      <c r="AR1721" s="210" t="s">
        <v>138</v>
      </c>
      <c r="AT1721" s="211" t="s">
        <v>36</v>
      </c>
      <c r="AU1721" s="211" t="s">
        <v>38</v>
      </c>
      <c r="AY1721" s="210" t="s">
        <v>108</v>
      </c>
      <c r="BK1721" s="209">
        <f>SUM(BK1722:BK1723)</f>
        <v>0</v>
      </c>
    </row>
    <row r="1722" spans="2:65" s="188" customFormat="1" ht="22.5" customHeight="1" x14ac:dyDescent="0.3">
      <c r="B1722" s="207"/>
      <c r="C1722" s="378" t="s">
        <v>2444</v>
      </c>
      <c r="D1722" s="378" t="s">
        <v>110</v>
      </c>
      <c r="E1722" s="379" t="s">
        <v>2171</v>
      </c>
      <c r="F1722" s="380" t="s">
        <v>2172</v>
      </c>
      <c r="G1722" s="381" t="s">
        <v>2173</v>
      </c>
      <c r="H1722" s="382">
        <v>1</v>
      </c>
      <c r="I1722" s="383"/>
      <c r="J1722" s="383">
        <f>ROUND(I1722*H1722,2)</f>
        <v>0</v>
      </c>
      <c r="K1722" s="380" t="s">
        <v>114</v>
      </c>
      <c r="L1722" s="189"/>
      <c r="M1722" s="199" t="s">
        <v>1</v>
      </c>
      <c r="N1722" s="224" t="s">
        <v>26</v>
      </c>
      <c r="O1722" s="223"/>
      <c r="P1722" s="222">
        <f>O1722*H1722</f>
        <v>0</v>
      </c>
      <c r="Q1722" s="222">
        <v>0</v>
      </c>
      <c r="R1722" s="222">
        <f>Q1722*H1722</f>
        <v>0</v>
      </c>
      <c r="S1722" s="222">
        <v>0</v>
      </c>
      <c r="T1722" s="221">
        <f>S1722*H1722</f>
        <v>0</v>
      </c>
      <c r="AR1722" s="193" t="s">
        <v>2174</v>
      </c>
      <c r="AT1722" s="193" t="s">
        <v>110</v>
      </c>
      <c r="AU1722" s="193" t="s">
        <v>42</v>
      </c>
      <c r="AY1722" s="193" t="s">
        <v>108</v>
      </c>
      <c r="BE1722" s="194">
        <f>IF(N1722="základní",J1722,0)</f>
        <v>0</v>
      </c>
      <c r="BF1722" s="194">
        <f>IF(N1722="snížená",J1722,0)</f>
        <v>0</v>
      </c>
      <c r="BG1722" s="194">
        <f>IF(N1722="zákl. přenesená",J1722,0)</f>
        <v>0</v>
      </c>
      <c r="BH1722" s="194">
        <f>IF(N1722="sníž. přenesená",J1722,0)</f>
        <v>0</v>
      </c>
      <c r="BI1722" s="194">
        <f>IF(N1722="nulová",J1722,0)</f>
        <v>0</v>
      </c>
      <c r="BJ1722" s="193" t="s">
        <v>38</v>
      </c>
      <c r="BK1722" s="194">
        <f>ROUND(I1722*H1722,2)</f>
        <v>0</v>
      </c>
      <c r="BL1722" s="193" t="s">
        <v>2174</v>
      </c>
      <c r="BM1722" s="193" t="s">
        <v>2175</v>
      </c>
    </row>
    <row r="1723" spans="2:65" s="188" customFormat="1" ht="22.5" customHeight="1" x14ac:dyDescent="0.3">
      <c r="B1723" s="207"/>
      <c r="C1723" s="378" t="s">
        <v>2445</v>
      </c>
      <c r="D1723" s="378" t="s">
        <v>110</v>
      </c>
      <c r="E1723" s="379" t="s">
        <v>2177</v>
      </c>
      <c r="F1723" s="380" t="s">
        <v>2178</v>
      </c>
      <c r="G1723" s="381" t="s">
        <v>2173</v>
      </c>
      <c r="H1723" s="382">
        <v>1</v>
      </c>
      <c r="I1723" s="383"/>
      <c r="J1723" s="383">
        <f>ROUND(I1723*H1723,2)</f>
        <v>0</v>
      </c>
      <c r="K1723" s="380" t="s">
        <v>114</v>
      </c>
      <c r="L1723" s="189"/>
      <c r="M1723" s="199" t="s">
        <v>1</v>
      </c>
      <c r="N1723" s="224" t="s">
        <v>26</v>
      </c>
      <c r="O1723" s="223"/>
      <c r="P1723" s="222">
        <f>O1723*H1723</f>
        <v>0</v>
      </c>
      <c r="Q1723" s="222">
        <v>0</v>
      </c>
      <c r="R1723" s="222">
        <f>Q1723*H1723</f>
        <v>0</v>
      </c>
      <c r="S1723" s="222">
        <v>0</v>
      </c>
      <c r="T1723" s="221">
        <f>S1723*H1723</f>
        <v>0</v>
      </c>
      <c r="AR1723" s="193" t="s">
        <v>2174</v>
      </c>
      <c r="AT1723" s="193" t="s">
        <v>110</v>
      </c>
      <c r="AU1723" s="193" t="s">
        <v>42</v>
      </c>
      <c r="AY1723" s="193" t="s">
        <v>108</v>
      </c>
      <c r="BE1723" s="194">
        <f>IF(N1723="základní",J1723,0)</f>
        <v>0</v>
      </c>
      <c r="BF1723" s="194">
        <f>IF(N1723="snížená",J1723,0)</f>
        <v>0</v>
      </c>
      <c r="BG1723" s="194">
        <f>IF(N1723="zákl. přenesená",J1723,0)</f>
        <v>0</v>
      </c>
      <c r="BH1723" s="194">
        <f>IF(N1723="sníž. přenesená",J1723,0)</f>
        <v>0</v>
      </c>
      <c r="BI1723" s="194">
        <f>IF(N1723="nulová",J1723,0)</f>
        <v>0</v>
      </c>
      <c r="BJ1723" s="193" t="s">
        <v>38</v>
      </c>
      <c r="BK1723" s="194">
        <f>ROUND(I1723*H1723,2)</f>
        <v>0</v>
      </c>
      <c r="BL1723" s="193" t="s">
        <v>2174</v>
      </c>
      <c r="BM1723" s="193" t="s">
        <v>2179</v>
      </c>
    </row>
    <row r="1724" spans="2:65" s="208" customFormat="1" ht="29.85" customHeight="1" x14ac:dyDescent="0.3">
      <c r="B1724" s="216"/>
      <c r="D1724" s="220" t="s">
        <v>36</v>
      </c>
      <c r="E1724" s="219" t="s">
        <v>2180</v>
      </c>
      <c r="F1724" s="219" t="s">
        <v>2181</v>
      </c>
      <c r="I1724" s="218"/>
      <c r="J1724" s="217">
        <f>BK1724</f>
        <v>0</v>
      </c>
      <c r="L1724" s="216"/>
      <c r="M1724" s="215"/>
      <c r="N1724" s="213"/>
      <c r="O1724" s="213"/>
      <c r="P1724" s="214">
        <f>P1725</f>
        <v>0</v>
      </c>
      <c r="Q1724" s="213"/>
      <c r="R1724" s="214">
        <f>R1725</f>
        <v>0</v>
      </c>
      <c r="S1724" s="213"/>
      <c r="T1724" s="212">
        <f>T1725</f>
        <v>0</v>
      </c>
      <c r="AR1724" s="210" t="s">
        <v>138</v>
      </c>
      <c r="AT1724" s="211" t="s">
        <v>36</v>
      </c>
      <c r="AU1724" s="211" t="s">
        <v>38</v>
      </c>
      <c r="AY1724" s="210" t="s">
        <v>108</v>
      </c>
      <c r="BK1724" s="209">
        <f>BK1725</f>
        <v>0</v>
      </c>
    </row>
    <row r="1725" spans="2:65" s="188" customFormat="1" ht="22.5" customHeight="1" x14ac:dyDescent="0.3">
      <c r="B1725" s="207"/>
      <c r="C1725" s="366" t="s">
        <v>2446</v>
      </c>
      <c r="D1725" s="366" t="s">
        <v>110</v>
      </c>
      <c r="E1725" s="367" t="s">
        <v>2183</v>
      </c>
      <c r="F1725" s="368" t="s">
        <v>2181</v>
      </c>
      <c r="G1725" s="369" t="s">
        <v>2173</v>
      </c>
      <c r="H1725" s="370">
        <v>1</v>
      </c>
      <c r="I1725" s="371"/>
      <c r="J1725" s="371">
        <f>ROUND(I1725*H1725,2)</f>
        <v>0</v>
      </c>
      <c r="K1725" s="368" t="s">
        <v>114</v>
      </c>
      <c r="L1725" s="189"/>
      <c r="M1725" s="199" t="s">
        <v>1</v>
      </c>
      <c r="N1725" s="224" t="s">
        <v>26</v>
      </c>
      <c r="O1725" s="223"/>
      <c r="P1725" s="222">
        <f>O1725*H1725</f>
        <v>0</v>
      </c>
      <c r="Q1725" s="222">
        <v>0</v>
      </c>
      <c r="R1725" s="222">
        <f>Q1725*H1725</f>
        <v>0</v>
      </c>
      <c r="S1725" s="222">
        <v>0</v>
      </c>
      <c r="T1725" s="221">
        <f>S1725*H1725</f>
        <v>0</v>
      </c>
      <c r="AR1725" s="193" t="s">
        <v>2174</v>
      </c>
      <c r="AT1725" s="193" t="s">
        <v>110</v>
      </c>
      <c r="AU1725" s="193" t="s">
        <v>42</v>
      </c>
      <c r="AY1725" s="193" t="s">
        <v>108</v>
      </c>
      <c r="BE1725" s="194">
        <f>IF(N1725="základní",J1725,0)</f>
        <v>0</v>
      </c>
      <c r="BF1725" s="194">
        <f>IF(N1725="snížená",J1725,0)</f>
        <v>0</v>
      </c>
      <c r="BG1725" s="194">
        <f>IF(N1725="zákl. přenesená",J1725,0)</f>
        <v>0</v>
      </c>
      <c r="BH1725" s="194">
        <f>IF(N1725="sníž. přenesená",J1725,0)</f>
        <v>0</v>
      </c>
      <c r="BI1725" s="194">
        <f>IF(N1725="nulová",J1725,0)</f>
        <v>0</v>
      </c>
      <c r="BJ1725" s="193" t="s">
        <v>38</v>
      </c>
      <c r="BK1725" s="194">
        <f>ROUND(I1725*H1725,2)</f>
        <v>0</v>
      </c>
      <c r="BL1725" s="193" t="s">
        <v>2174</v>
      </c>
      <c r="BM1725" s="193" t="s">
        <v>2184</v>
      </c>
    </row>
    <row r="1726" spans="2:65" s="208" customFormat="1" ht="29.85" customHeight="1" x14ac:dyDescent="0.3">
      <c r="B1726" s="216"/>
      <c r="D1726" s="220" t="s">
        <v>36</v>
      </c>
      <c r="E1726" s="219" t="s">
        <v>2185</v>
      </c>
      <c r="F1726" s="219" t="s">
        <v>2186</v>
      </c>
      <c r="I1726" s="218"/>
      <c r="J1726" s="217">
        <f>BK1726</f>
        <v>0</v>
      </c>
      <c r="L1726" s="216"/>
      <c r="M1726" s="215"/>
      <c r="N1726" s="213"/>
      <c r="O1726" s="213"/>
      <c r="P1726" s="214">
        <f>SUM(P1727:P1729)</f>
        <v>0</v>
      </c>
      <c r="Q1726" s="213"/>
      <c r="R1726" s="214">
        <f>SUM(R1727:R1729)</f>
        <v>0</v>
      </c>
      <c r="S1726" s="213"/>
      <c r="T1726" s="212">
        <f>SUM(T1727:T1729)</f>
        <v>0</v>
      </c>
      <c r="AR1726" s="210" t="s">
        <v>138</v>
      </c>
      <c r="AT1726" s="211" t="s">
        <v>36</v>
      </c>
      <c r="AU1726" s="211" t="s">
        <v>38</v>
      </c>
      <c r="AY1726" s="210" t="s">
        <v>108</v>
      </c>
      <c r="BK1726" s="209">
        <f>SUM(BK1727:BK1729)</f>
        <v>0</v>
      </c>
    </row>
    <row r="1727" spans="2:65" s="188" customFormat="1" ht="22.5" customHeight="1" x14ac:dyDescent="0.3">
      <c r="B1727" s="207"/>
      <c r="C1727" s="378" t="s">
        <v>2447</v>
      </c>
      <c r="D1727" s="378" t="s">
        <v>110</v>
      </c>
      <c r="E1727" s="379" t="s">
        <v>2188</v>
      </c>
      <c r="F1727" s="380" t="s">
        <v>2189</v>
      </c>
      <c r="G1727" s="381" t="s">
        <v>2173</v>
      </c>
      <c r="H1727" s="382">
        <v>1</v>
      </c>
      <c r="I1727" s="383"/>
      <c r="J1727" s="383">
        <f>ROUND(I1727*H1727,2)</f>
        <v>0</v>
      </c>
      <c r="K1727" s="380" t="s">
        <v>114</v>
      </c>
      <c r="L1727" s="189"/>
      <c r="M1727" s="199" t="s">
        <v>1</v>
      </c>
      <c r="N1727" s="224" t="s">
        <v>26</v>
      </c>
      <c r="O1727" s="223"/>
      <c r="P1727" s="222">
        <f>O1727*H1727</f>
        <v>0</v>
      </c>
      <c r="Q1727" s="222">
        <v>0</v>
      </c>
      <c r="R1727" s="222">
        <f>Q1727*H1727</f>
        <v>0</v>
      </c>
      <c r="S1727" s="222">
        <v>0</v>
      </c>
      <c r="T1727" s="221">
        <f>S1727*H1727</f>
        <v>0</v>
      </c>
      <c r="AR1727" s="193" t="s">
        <v>2174</v>
      </c>
      <c r="AT1727" s="193" t="s">
        <v>110</v>
      </c>
      <c r="AU1727" s="193" t="s">
        <v>42</v>
      </c>
      <c r="AY1727" s="193" t="s">
        <v>108</v>
      </c>
      <c r="BE1727" s="194">
        <f>IF(N1727="základní",J1727,0)</f>
        <v>0</v>
      </c>
      <c r="BF1727" s="194">
        <f>IF(N1727="snížená",J1727,0)</f>
        <v>0</v>
      </c>
      <c r="BG1727" s="194">
        <f>IF(N1727="zákl. přenesená",J1727,0)</f>
        <v>0</v>
      </c>
      <c r="BH1727" s="194">
        <f>IF(N1727="sníž. přenesená",J1727,0)</f>
        <v>0</v>
      </c>
      <c r="BI1727" s="194">
        <f>IF(N1727="nulová",J1727,0)</f>
        <v>0</v>
      </c>
      <c r="BJ1727" s="193" t="s">
        <v>38</v>
      </c>
      <c r="BK1727" s="194">
        <f>ROUND(I1727*H1727,2)</f>
        <v>0</v>
      </c>
      <c r="BL1727" s="193" t="s">
        <v>2174</v>
      </c>
      <c r="BM1727" s="193" t="s">
        <v>2190</v>
      </c>
    </row>
    <row r="1728" spans="2:65" s="188" customFormat="1" ht="22.5" customHeight="1" x14ac:dyDescent="0.3">
      <c r="B1728" s="207"/>
      <c r="C1728" s="378" t="s">
        <v>2448</v>
      </c>
      <c r="D1728" s="378" t="s">
        <v>110</v>
      </c>
      <c r="E1728" s="379" t="s">
        <v>2192</v>
      </c>
      <c r="F1728" s="380" t="s">
        <v>2193</v>
      </c>
      <c r="G1728" s="381" t="s">
        <v>2173</v>
      </c>
      <c r="H1728" s="382">
        <v>1</v>
      </c>
      <c r="I1728" s="383"/>
      <c r="J1728" s="383">
        <f>ROUND(I1728*H1728,2)</f>
        <v>0</v>
      </c>
      <c r="K1728" s="380" t="s">
        <v>114</v>
      </c>
      <c r="L1728" s="189"/>
      <c r="M1728" s="199" t="s">
        <v>1</v>
      </c>
      <c r="N1728" s="224" t="s">
        <v>26</v>
      </c>
      <c r="O1728" s="223"/>
      <c r="P1728" s="222">
        <f>O1728*H1728</f>
        <v>0</v>
      </c>
      <c r="Q1728" s="222">
        <v>0</v>
      </c>
      <c r="R1728" s="222">
        <f>Q1728*H1728</f>
        <v>0</v>
      </c>
      <c r="S1728" s="222">
        <v>0</v>
      </c>
      <c r="T1728" s="221">
        <f>S1728*H1728</f>
        <v>0</v>
      </c>
      <c r="AR1728" s="193" t="s">
        <v>2174</v>
      </c>
      <c r="AT1728" s="193" t="s">
        <v>110</v>
      </c>
      <c r="AU1728" s="193" t="s">
        <v>42</v>
      </c>
      <c r="AY1728" s="193" t="s">
        <v>108</v>
      </c>
      <c r="BE1728" s="194">
        <f>IF(N1728="základní",J1728,0)</f>
        <v>0</v>
      </c>
      <c r="BF1728" s="194">
        <f>IF(N1728="snížená",J1728,0)</f>
        <v>0</v>
      </c>
      <c r="BG1728" s="194">
        <f>IF(N1728="zákl. přenesená",J1728,0)</f>
        <v>0</v>
      </c>
      <c r="BH1728" s="194">
        <f>IF(N1728="sníž. přenesená",J1728,0)</f>
        <v>0</v>
      </c>
      <c r="BI1728" s="194">
        <f>IF(N1728="nulová",J1728,0)</f>
        <v>0</v>
      </c>
      <c r="BJ1728" s="193" t="s">
        <v>38</v>
      </c>
      <c r="BK1728" s="194">
        <f>ROUND(I1728*H1728,2)</f>
        <v>0</v>
      </c>
      <c r="BL1728" s="193" t="s">
        <v>2174</v>
      </c>
      <c r="BM1728" s="193" t="s">
        <v>2194</v>
      </c>
    </row>
    <row r="1729" spans="2:65" s="188" customFormat="1" ht="31.5" customHeight="1" x14ac:dyDescent="0.3">
      <c r="B1729" s="207"/>
      <c r="C1729" s="378" t="s">
        <v>2449</v>
      </c>
      <c r="D1729" s="378" t="s">
        <v>110</v>
      </c>
      <c r="E1729" s="379" t="s">
        <v>2196</v>
      </c>
      <c r="F1729" s="380" t="s">
        <v>2197</v>
      </c>
      <c r="G1729" s="381" t="s">
        <v>2173</v>
      </c>
      <c r="H1729" s="382">
        <v>1</v>
      </c>
      <c r="I1729" s="383"/>
      <c r="J1729" s="383">
        <f>ROUND(I1729*H1729,2)</f>
        <v>0</v>
      </c>
      <c r="K1729" s="380" t="s">
        <v>114</v>
      </c>
      <c r="L1729" s="189"/>
      <c r="M1729" s="199" t="s">
        <v>1</v>
      </c>
      <c r="N1729" s="224" t="s">
        <v>26</v>
      </c>
      <c r="O1729" s="223"/>
      <c r="P1729" s="222">
        <f>O1729*H1729</f>
        <v>0</v>
      </c>
      <c r="Q1729" s="222">
        <v>0</v>
      </c>
      <c r="R1729" s="222">
        <f>Q1729*H1729</f>
        <v>0</v>
      </c>
      <c r="S1729" s="222">
        <v>0</v>
      </c>
      <c r="T1729" s="221">
        <f>S1729*H1729</f>
        <v>0</v>
      </c>
      <c r="AR1729" s="193" t="s">
        <v>2174</v>
      </c>
      <c r="AT1729" s="193" t="s">
        <v>110</v>
      </c>
      <c r="AU1729" s="193" t="s">
        <v>42</v>
      </c>
      <c r="AY1729" s="193" t="s">
        <v>108</v>
      </c>
      <c r="BE1729" s="194">
        <f>IF(N1729="základní",J1729,0)</f>
        <v>0</v>
      </c>
      <c r="BF1729" s="194">
        <f>IF(N1729="snížená",J1729,0)</f>
        <v>0</v>
      </c>
      <c r="BG1729" s="194">
        <f>IF(N1729="zákl. přenesená",J1729,0)</f>
        <v>0</v>
      </c>
      <c r="BH1729" s="194">
        <f>IF(N1729="sníž. přenesená",J1729,0)</f>
        <v>0</v>
      </c>
      <c r="BI1729" s="194">
        <f>IF(N1729="nulová",J1729,0)</f>
        <v>0</v>
      </c>
      <c r="BJ1729" s="193" t="s">
        <v>38</v>
      </c>
      <c r="BK1729" s="194">
        <f>ROUND(I1729*H1729,2)</f>
        <v>0</v>
      </c>
      <c r="BL1729" s="193" t="s">
        <v>2174</v>
      </c>
      <c r="BM1729" s="193" t="s">
        <v>2198</v>
      </c>
    </row>
    <row r="1730" spans="2:65" s="208" customFormat="1" ht="29.85" customHeight="1" x14ac:dyDescent="0.3">
      <c r="B1730" s="216"/>
      <c r="D1730" s="220" t="s">
        <v>36</v>
      </c>
      <c r="E1730" s="219" t="s">
        <v>2199</v>
      </c>
      <c r="F1730" s="219" t="s">
        <v>2200</v>
      </c>
      <c r="I1730" s="218"/>
      <c r="J1730" s="217">
        <f>BK1730</f>
        <v>0</v>
      </c>
      <c r="L1730" s="216"/>
      <c r="M1730" s="215"/>
      <c r="N1730" s="213"/>
      <c r="O1730" s="213"/>
      <c r="P1730" s="214">
        <f>P1731</f>
        <v>0</v>
      </c>
      <c r="Q1730" s="213"/>
      <c r="R1730" s="214">
        <f>R1731</f>
        <v>0</v>
      </c>
      <c r="S1730" s="213"/>
      <c r="T1730" s="212">
        <f>T1731</f>
        <v>0</v>
      </c>
      <c r="AR1730" s="210" t="s">
        <v>138</v>
      </c>
      <c r="AT1730" s="211" t="s">
        <v>36</v>
      </c>
      <c r="AU1730" s="211" t="s">
        <v>38</v>
      </c>
      <c r="AY1730" s="210" t="s">
        <v>108</v>
      </c>
      <c r="BK1730" s="209">
        <f>BK1731</f>
        <v>0</v>
      </c>
    </row>
    <row r="1731" spans="2:65" s="188" customFormat="1" ht="22.5" customHeight="1" x14ac:dyDescent="0.3">
      <c r="B1731" s="207"/>
      <c r="C1731" s="366" t="s">
        <v>2465</v>
      </c>
      <c r="D1731" s="366" t="s">
        <v>110</v>
      </c>
      <c r="E1731" s="367" t="s">
        <v>2202</v>
      </c>
      <c r="F1731" s="368" t="s">
        <v>2203</v>
      </c>
      <c r="G1731" s="369" t="s">
        <v>2173</v>
      </c>
      <c r="H1731" s="370">
        <v>1</v>
      </c>
      <c r="I1731" s="371"/>
      <c r="J1731" s="371">
        <f>ROUND(I1731*H1731,2)</f>
        <v>0</v>
      </c>
      <c r="K1731" s="368" t="s">
        <v>1</v>
      </c>
      <c r="L1731" s="189"/>
      <c r="M1731" s="199" t="s">
        <v>1</v>
      </c>
      <c r="N1731" s="224" t="s">
        <v>26</v>
      </c>
      <c r="O1731" s="223"/>
      <c r="P1731" s="222">
        <f>O1731*H1731</f>
        <v>0</v>
      </c>
      <c r="Q1731" s="222">
        <v>0</v>
      </c>
      <c r="R1731" s="222">
        <f>Q1731*H1731</f>
        <v>0</v>
      </c>
      <c r="S1731" s="222">
        <v>0</v>
      </c>
      <c r="T1731" s="221">
        <f>S1731*H1731</f>
        <v>0</v>
      </c>
      <c r="AR1731" s="193" t="s">
        <v>2174</v>
      </c>
      <c r="AT1731" s="193" t="s">
        <v>110</v>
      </c>
      <c r="AU1731" s="193" t="s">
        <v>42</v>
      </c>
      <c r="AY1731" s="193" t="s">
        <v>108</v>
      </c>
      <c r="BE1731" s="194">
        <f>IF(N1731="základní",J1731,0)</f>
        <v>0</v>
      </c>
      <c r="BF1731" s="194">
        <f>IF(N1731="snížená",J1731,0)</f>
        <v>0</v>
      </c>
      <c r="BG1731" s="194">
        <f>IF(N1731="zákl. přenesená",J1731,0)</f>
        <v>0</v>
      </c>
      <c r="BH1731" s="194">
        <f>IF(N1731="sníž. přenesená",J1731,0)</f>
        <v>0</v>
      </c>
      <c r="BI1731" s="194">
        <f>IF(N1731="nulová",J1731,0)</f>
        <v>0</v>
      </c>
      <c r="BJ1731" s="193" t="s">
        <v>38</v>
      </c>
      <c r="BK1731" s="194">
        <f>ROUND(I1731*H1731,2)</f>
        <v>0</v>
      </c>
      <c r="BL1731" s="193" t="s">
        <v>2174</v>
      </c>
      <c r="BM1731" s="193" t="s">
        <v>2204</v>
      </c>
    </row>
    <row r="1732" spans="2:65" s="208" customFormat="1" ht="29.85" customHeight="1" x14ac:dyDescent="0.3">
      <c r="B1732" s="216"/>
      <c r="D1732" s="220" t="s">
        <v>36</v>
      </c>
      <c r="E1732" s="219" t="s">
        <v>2205</v>
      </c>
      <c r="F1732" s="219" t="s">
        <v>2206</v>
      </c>
      <c r="I1732" s="218"/>
      <c r="J1732" s="217">
        <f>BK1732</f>
        <v>0</v>
      </c>
      <c r="L1732" s="216"/>
      <c r="M1732" s="215"/>
      <c r="N1732" s="213"/>
      <c r="O1732" s="213"/>
      <c r="P1732" s="214">
        <f>P1733</f>
        <v>0</v>
      </c>
      <c r="Q1732" s="213"/>
      <c r="R1732" s="214">
        <f>R1733</f>
        <v>0</v>
      </c>
      <c r="S1732" s="213"/>
      <c r="T1732" s="212">
        <f>T1733</f>
        <v>0</v>
      </c>
      <c r="AR1732" s="210" t="s">
        <v>138</v>
      </c>
      <c r="AT1732" s="211" t="s">
        <v>36</v>
      </c>
      <c r="AU1732" s="211" t="s">
        <v>38</v>
      </c>
      <c r="AY1732" s="210" t="s">
        <v>108</v>
      </c>
      <c r="BK1732" s="209">
        <f>BK1733</f>
        <v>0</v>
      </c>
    </row>
    <row r="1733" spans="2:65" s="188" customFormat="1" ht="22.5" customHeight="1" x14ac:dyDescent="0.3">
      <c r="B1733" s="207"/>
      <c r="C1733" s="366" t="s">
        <v>2466</v>
      </c>
      <c r="D1733" s="366" t="s">
        <v>110</v>
      </c>
      <c r="E1733" s="367" t="s">
        <v>2208</v>
      </c>
      <c r="F1733" s="368" t="s">
        <v>2209</v>
      </c>
      <c r="G1733" s="369" t="s">
        <v>2173</v>
      </c>
      <c r="H1733" s="370">
        <v>1</v>
      </c>
      <c r="I1733" s="371"/>
      <c r="J1733" s="371">
        <f>ROUND(I1733*H1733,2)</f>
        <v>0</v>
      </c>
      <c r="K1733" s="368" t="s">
        <v>114</v>
      </c>
      <c r="L1733" s="189"/>
      <c r="M1733" s="199" t="s">
        <v>1</v>
      </c>
      <c r="N1733" s="198" t="s">
        <v>26</v>
      </c>
      <c r="O1733" s="197"/>
      <c r="P1733" s="196">
        <f>O1733*H1733</f>
        <v>0</v>
      </c>
      <c r="Q1733" s="196">
        <v>0</v>
      </c>
      <c r="R1733" s="196">
        <f>Q1733*H1733</f>
        <v>0</v>
      </c>
      <c r="S1733" s="196">
        <v>0</v>
      </c>
      <c r="T1733" s="195">
        <f>S1733*H1733</f>
        <v>0</v>
      </c>
      <c r="AR1733" s="193" t="s">
        <v>2174</v>
      </c>
      <c r="AT1733" s="193" t="s">
        <v>110</v>
      </c>
      <c r="AU1733" s="193" t="s">
        <v>42</v>
      </c>
      <c r="AY1733" s="193" t="s">
        <v>108</v>
      </c>
      <c r="BE1733" s="194">
        <f>IF(N1733="základní",J1733,0)</f>
        <v>0</v>
      </c>
      <c r="BF1733" s="194">
        <f>IF(N1733="snížená",J1733,0)</f>
        <v>0</v>
      </c>
      <c r="BG1733" s="194">
        <f>IF(N1733="zákl. přenesená",J1733,0)</f>
        <v>0</v>
      </c>
      <c r="BH1733" s="194">
        <f>IF(N1733="sníž. přenesená",J1733,0)</f>
        <v>0</v>
      </c>
      <c r="BI1733" s="194">
        <f>IF(N1733="nulová",J1733,0)</f>
        <v>0</v>
      </c>
      <c r="BJ1733" s="193" t="s">
        <v>38</v>
      </c>
      <c r="BK1733" s="194">
        <f>ROUND(I1733*H1733,2)</f>
        <v>0</v>
      </c>
      <c r="BL1733" s="193" t="s">
        <v>2174</v>
      </c>
      <c r="BM1733" s="193" t="s">
        <v>2210</v>
      </c>
    </row>
    <row r="1734" spans="2:65" s="188" customFormat="1" ht="6.95" customHeight="1" x14ac:dyDescent="0.3">
      <c r="B1734" s="192"/>
      <c r="C1734" s="190"/>
      <c r="D1734" s="190"/>
      <c r="E1734" s="190"/>
      <c r="F1734" s="190"/>
      <c r="G1734" s="190"/>
      <c r="H1734" s="190"/>
      <c r="I1734" s="191"/>
      <c r="J1734" s="190"/>
      <c r="K1734" s="190"/>
      <c r="L1734" s="189"/>
    </row>
  </sheetData>
  <autoFilter ref="C111:K1733"/>
  <mergeCells count="9">
    <mergeCell ref="E102:H102"/>
    <mergeCell ref="E104:H104"/>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111"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x14ac:dyDescent="0.3"/>
  <cols>
    <col min="1" max="1" width="8.33203125" style="2" customWidth="1"/>
    <col min="2" max="2" width="1.6640625" style="2" customWidth="1"/>
    <col min="3" max="4" width="5" style="2" customWidth="1"/>
    <col min="5" max="5" width="11.6640625" style="2" customWidth="1"/>
    <col min="6" max="6" width="9.1640625" style="2" customWidth="1"/>
    <col min="7" max="7" width="5" style="2" customWidth="1"/>
    <col min="8" max="8" width="77.83203125" style="2" customWidth="1"/>
    <col min="9" max="10" width="20" style="2" customWidth="1"/>
    <col min="11" max="11" width="1.6640625" style="2" customWidth="1"/>
  </cols>
  <sheetData>
    <row r="1" spans="2:11" ht="37.5" customHeight="1" x14ac:dyDescent="0.3"/>
    <row r="2" spans="2:11" ht="7.5" customHeight="1" x14ac:dyDescent="0.3">
      <c r="B2" s="3"/>
      <c r="C2" s="4"/>
      <c r="D2" s="4"/>
      <c r="E2" s="4"/>
      <c r="F2" s="4"/>
      <c r="G2" s="4"/>
      <c r="H2" s="4"/>
      <c r="I2" s="4"/>
      <c r="J2" s="4"/>
      <c r="K2" s="5"/>
    </row>
    <row r="3" spans="2:11" s="1" customFormat="1" ht="45" customHeight="1" x14ac:dyDescent="0.3">
      <c r="B3" s="6"/>
      <c r="C3" s="178" t="s">
        <v>2211</v>
      </c>
      <c r="D3" s="178"/>
      <c r="E3" s="178"/>
      <c r="F3" s="178"/>
      <c r="G3" s="178"/>
      <c r="H3" s="178"/>
      <c r="I3" s="178"/>
      <c r="J3" s="178"/>
      <c r="K3" s="7"/>
    </row>
    <row r="4" spans="2:11" ht="25.5" customHeight="1" x14ac:dyDescent="0.3">
      <c r="B4" s="8"/>
      <c r="C4" s="179" t="s">
        <v>2212</v>
      </c>
      <c r="D4" s="179"/>
      <c r="E4" s="179"/>
      <c r="F4" s="179"/>
      <c r="G4" s="179"/>
      <c r="H4" s="179"/>
      <c r="I4" s="179"/>
      <c r="J4" s="179"/>
      <c r="K4" s="9"/>
    </row>
    <row r="5" spans="2:11" ht="5.25" customHeight="1" x14ac:dyDescent="0.3">
      <c r="B5" s="8"/>
      <c r="C5" s="10"/>
      <c r="D5" s="10"/>
      <c r="E5" s="10"/>
      <c r="F5" s="10"/>
      <c r="G5" s="10"/>
      <c r="H5" s="10"/>
      <c r="I5" s="10"/>
      <c r="J5" s="10"/>
      <c r="K5" s="9"/>
    </row>
    <row r="6" spans="2:11" ht="15" customHeight="1" x14ac:dyDescent="0.3">
      <c r="B6" s="8"/>
      <c r="C6" s="180" t="s">
        <v>2213</v>
      </c>
      <c r="D6" s="180"/>
      <c r="E6" s="180"/>
      <c r="F6" s="180"/>
      <c r="G6" s="180"/>
      <c r="H6" s="180"/>
      <c r="I6" s="180"/>
      <c r="J6" s="180"/>
      <c r="K6" s="9"/>
    </row>
    <row r="7" spans="2:11" ht="15" customHeight="1" x14ac:dyDescent="0.3">
      <c r="B7" s="12"/>
      <c r="C7" s="180" t="s">
        <v>2214</v>
      </c>
      <c r="D7" s="180"/>
      <c r="E7" s="180"/>
      <c r="F7" s="180"/>
      <c r="G7" s="180"/>
      <c r="H7" s="180"/>
      <c r="I7" s="180"/>
      <c r="J7" s="180"/>
      <c r="K7" s="9"/>
    </row>
    <row r="8" spans="2:11" ht="12.75" customHeight="1" x14ac:dyDescent="0.3">
      <c r="B8" s="12"/>
      <c r="C8" s="11"/>
      <c r="D8" s="11"/>
      <c r="E8" s="11"/>
      <c r="F8" s="11"/>
      <c r="G8" s="11"/>
      <c r="H8" s="11"/>
      <c r="I8" s="11"/>
      <c r="J8" s="11"/>
      <c r="K8" s="9"/>
    </row>
    <row r="9" spans="2:11" ht="15" customHeight="1" x14ac:dyDescent="0.3">
      <c r="B9" s="12"/>
      <c r="C9" s="180" t="s">
        <v>2215</v>
      </c>
      <c r="D9" s="180"/>
      <c r="E9" s="180"/>
      <c r="F9" s="180"/>
      <c r="G9" s="180"/>
      <c r="H9" s="180"/>
      <c r="I9" s="180"/>
      <c r="J9" s="180"/>
      <c r="K9" s="9"/>
    </row>
    <row r="10" spans="2:11" ht="15" customHeight="1" x14ac:dyDescent="0.3">
      <c r="B10" s="12"/>
      <c r="C10" s="11"/>
      <c r="D10" s="180" t="s">
        <v>2216</v>
      </c>
      <c r="E10" s="180"/>
      <c r="F10" s="180"/>
      <c r="G10" s="180"/>
      <c r="H10" s="180"/>
      <c r="I10" s="180"/>
      <c r="J10" s="180"/>
      <c r="K10" s="9"/>
    </row>
    <row r="11" spans="2:11" ht="15" customHeight="1" x14ac:dyDescent="0.3">
      <c r="B11" s="12"/>
      <c r="C11" s="13"/>
      <c r="D11" s="180" t="s">
        <v>2217</v>
      </c>
      <c r="E11" s="180"/>
      <c r="F11" s="180"/>
      <c r="G11" s="180"/>
      <c r="H11" s="180"/>
      <c r="I11" s="180"/>
      <c r="J11" s="180"/>
      <c r="K11" s="9"/>
    </row>
    <row r="12" spans="2:11" ht="12.75" customHeight="1" x14ac:dyDescent="0.3">
      <c r="B12" s="12"/>
      <c r="C12" s="13"/>
      <c r="D12" s="13"/>
      <c r="E12" s="13"/>
      <c r="F12" s="13"/>
      <c r="G12" s="13"/>
      <c r="H12" s="13"/>
      <c r="I12" s="13"/>
      <c r="J12" s="13"/>
      <c r="K12" s="9"/>
    </row>
    <row r="13" spans="2:11" ht="15" customHeight="1" x14ac:dyDescent="0.3">
      <c r="B13" s="12"/>
      <c r="C13" s="13"/>
      <c r="D13" s="180" t="s">
        <v>2218</v>
      </c>
      <c r="E13" s="180"/>
      <c r="F13" s="180"/>
      <c r="G13" s="180"/>
      <c r="H13" s="180"/>
      <c r="I13" s="180"/>
      <c r="J13" s="180"/>
      <c r="K13" s="9"/>
    </row>
    <row r="14" spans="2:11" ht="15" customHeight="1" x14ac:dyDescent="0.3">
      <c r="B14" s="12"/>
      <c r="C14" s="13"/>
      <c r="D14" s="180" t="s">
        <v>2219</v>
      </c>
      <c r="E14" s="180"/>
      <c r="F14" s="180"/>
      <c r="G14" s="180"/>
      <c r="H14" s="180"/>
      <c r="I14" s="180"/>
      <c r="J14" s="180"/>
      <c r="K14" s="9"/>
    </row>
    <row r="15" spans="2:11" ht="15" customHeight="1" x14ac:dyDescent="0.3">
      <c r="B15" s="12"/>
      <c r="C15" s="13"/>
      <c r="D15" s="180" t="s">
        <v>2220</v>
      </c>
      <c r="E15" s="180"/>
      <c r="F15" s="180"/>
      <c r="G15" s="180"/>
      <c r="H15" s="180"/>
      <c r="I15" s="180"/>
      <c r="J15" s="180"/>
      <c r="K15" s="9"/>
    </row>
    <row r="16" spans="2:11" ht="15" customHeight="1" x14ac:dyDescent="0.3">
      <c r="B16" s="12"/>
      <c r="C16" s="13"/>
      <c r="D16" s="13"/>
      <c r="E16" s="14" t="s">
        <v>40</v>
      </c>
      <c r="F16" s="180" t="s">
        <v>2221</v>
      </c>
      <c r="G16" s="180"/>
      <c r="H16" s="180"/>
      <c r="I16" s="180"/>
      <c r="J16" s="180"/>
      <c r="K16" s="9"/>
    </row>
    <row r="17" spans="2:11" ht="15" customHeight="1" x14ac:dyDescent="0.3">
      <c r="B17" s="12"/>
      <c r="C17" s="13"/>
      <c r="D17" s="13"/>
      <c r="E17" s="14" t="s">
        <v>2222</v>
      </c>
      <c r="F17" s="180" t="s">
        <v>2223</v>
      </c>
      <c r="G17" s="180"/>
      <c r="H17" s="180"/>
      <c r="I17" s="180"/>
      <c r="J17" s="180"/>
      <c r="K17" s="9"/>
    </row>
    <row r="18" spans="2:11" ht="15" customHeight="1" x14ac:dyDescent="0.3">
      <c r="B18" s="12"/>
      <c r="C18" s="13"/>
      <c r="D18" s="13"/>
      <c r="E18" s="14" t="s">
        <v>2224</v>
      </c>
      <c r="F18" s="180" t="s">
        <v>2225</v>
      </c>
      <c r="G18" s="180"/>
      <c r="H18" s="180"/>
      <c r="I18" s="180"/>
      <c r="J18" s="180"/>
      <c r="K18" s="9"/>
    </row>
    <row r="19" spans="2:11" ht="15" customHeight="1" x14ac:dyDescent="0.3">
      <c r="B19" s="12"/>
      <c r="C19" s="13"/>
      <c r="D19" s="13"/>
      <c r="E19" s="14" t="s">
        <v>2226</v>
      </c>
      <c r="F19" s="180" t="s">
        <v>2227</v>
      </c>
      <c r="G19" s="180"/>
      <c r="H19" s="180"/>
      <c r="I19" s="180"/>
      <c r="J19" s="180"/>
      <c r="K19" s="9"/>
    </row>
    <row r="20" spans="2:11" ht="15" customHeight="1" x14ac:dyDescent="0.3">
      <c r="B20" s="12"/>
      <c r="C20" s="13"/>
      <c r="D20" s="13"/>
      <c r="E20" s="14" t="s">
        <v>2228</v>
      </c>
      <c r="F20" s="180" t="s">
        <v>2229</v>
      </c>
      <c r="G20" s="180"/>
      <c r="H20" s="180"/>
      <c r="I20" s="180"/>
      <c r="J20" s="180"/>
      <c r="K20" s="9"/>
    </row>
    <row r="21" spans="2:11" ht="15" customHeight="1" x14ac:dyDescent="0.3">
      <c r="B21" s="12"/>
      <c r="C21" s="13"/>
      <c r="D21" s="13"/>
      <c r="E21" s="14" t="s">
        <v>2230</v>
      </c>
      <c r="F21" s="180" t="s">
        <v>2231</v>
      </c>
      <c r="G21" s="180"/>
      <c r="H21" s="180"/>
      <c r="I21" s="180"/>
      <c r="J21" s="180"/>
      <c r="K21" s="9"/>
    </row>
    <row r="22" spans="2:11" ht="12.75" customHeight="1" x14ac:dyDescent="0.3">
      <c r="B22" s="12"/>
      <c r="C22" s="13"/>
      <c r="D22" s="13"/>
      <c r="E22" s="13"/>
      <c r="F22" s="13"/>
      <c r="G22" s="13"/>
      <c r="H22" s="13"/>
      <c r="I22" s="13"/>
      <c r="J22" s="13"/>
      <c r="K22" s="9"/>
    </row>
    <row r="23" spans="2:11" ht="15" customHeight="1" x14ac:dyDescent="0.3">
      <c r="B23" s="12"/>
      <c r="C23" s="180" t="s">
        <v>2232</v>
      </c>
      <c r="D23" s="180"/>
      <c r="E23" s="180"/>
      <c r="F23" s="180"/>
      <c r="G23" s="180"/>
      <c r="H23" s="180"/>
      <c r="I23" s="180"/>
      <c r="J23" s="180"/>
      <c r="K23" s="9"/>
    </row>
    <row r="24" spans="2:11" ht="15" customHeight="1" x14ac:dyDescent="0.3">
      <c r="B24" s="12"/>
      <c r="C24" s="180" t="s">
        <v>2233</v>
      </c>
      <c r="D24" s="180"/>
      <c r="E24" s="180"/>
      <c r="F24" s="180"/>
      <c r="G24" s="180"/>
      <c r="H24" s="180"/>
      <c r="I24" s="180"/>
      <c r="J24" s="180"/>
      <c r="K24" s="9"/>
    </row>
    <row r="25" spans="2:11" ht="15" customHeight="1" x14ac:dyDescent="0.3">
      <c r="B25" s="12"/>
      <c r="C25" s="11"/>
      <c r="D25" s="180" t="s">
        <v>2234</v>
      </c>
      <c r="E25" s="180"/>
      <c r="F25" s="180"/>
      <c r="G25" s="180"/>
      <c r="H25" s="180"/>
      <c r="I25" s="180"/>
      <c r="J25" s="180"/>
      <c r="K25" s="9"/>
    </row>
    <row r="26" spans="2:11" ht="15" customHeight="1" x14ac:dyDescent="0.3">
      <c r="B26" s="12"/>
      <c r="C26" s="13"/>
      <c r="D26" s="180" t="s">
        <v>2235</v>
      </c>
      <c r="E26" s="180"/>
      <c r="F26" s="180"/>
      <c r="G26" s="180"/>
      <c r="H26" s="180"/>
      <c r="I26" s="180"/>
      <c r="J26" s="180"/>
      <c r="K26" s="9"/>
    </row>
    <row r="27" spans="2:11" ht="12.75" customHeight="1" x14ac:dyDescent="0.3">
      <c r="B27" s="12"/>
      <c r="C27" s="13"/>
      <c r="D27" s="13"/>
      <c r="E27" s="13"/>
      <c r="F27" s="13"/>
      <c r="G27" s="13"/>
      <c r="H27" s="13"/>
      <c r="I27" s="13"/>
      <c r="J27" s="13"/>
      <c r="K27" s="9"/>
    </row>
    <row r="28" spans="2:11" ht="15" customHeight="1" x14ac:dyDescent="0.3">
      <c r="B28" s="12"/>
      <c r="C28" s="13"/>
      <c r="D28" s="180" t="s">
        <v>2236</v>
      </c>
      <c r="E28" s="180"/>
      <c r="F28" s="180"/>
      <c r="G28" s="180"/>
      <c r="H28" s="180"/>
      <c r="I28" s="180"/>
      <c r="J28" s="180"/>
      <c r="K28" s="9"/>
    </row>
    <row r="29" spans="2:11" ht="15" customHeight="1" x14ac:dyDescent="0.3">
      <c r="B29" s="12"/>
      <c r="C29" s="13"/>
      <c r="D29" s="180" t="s">
        <v>2237</v>
      </c>
      <c r="E29" s="180"/>
      <c r="F29" s="180"/>
      <c r="G29" s="180"/>
      <c r="H29" s="180"/>
      <c r="I29" s="180"/>
      <c r="J29" s="180"/>
      <c r="K29" s="9"/>
    </row>
    <row r="30" spans="2:11" ht="12.75" customHeight="1" x14ac:dyDescent="0.3">
      <c r="B30" s="12"/>
      <c r="C30" s="13"/>
      <c r="D30" s="13"/>
      <c r="E30" s="13"/>
      <c r="F30" s="13"/>
      <c r="G30" s="13"/>
      <c r="H30" s="13"/>
      <c r="I30" s="13"/>
      <c r="J30" s="13"/>
      <c r="K30" s="9"/>
    </row>
    <row r="31" spans="2:11" ht="15" customHeight="1" x14ac:dyDescent="0.3">
      <c r="B31" s="12"/>
      <c r="C31" s="13"/>
      <c r="D31" s="180" t="s">
        <v>2238</v>
      </c>
      <c r="E31" s="180"/>
      <c r="F31" s="180"/>
      <c r="G31" s="180"/>
      <c r="H31" s="180"/>
      <c r="I31" s="180"/>
      <c r="J31" s="180"/>
      <c r="K31" s="9"/>
    </row>
    <row r="32" spans="2:11" ht="15" customHeight="1" x14ac:dyDescent="0.3">
      <c r="B32" s="12"/>
      <c r="C32" s="13"/>
      <c r="D32" s="180" t="s">
        <v>2239</v>
      </c>
      <c r="E32" s="180"/>
      <c r="F32" s="180"/>
      <c r="G32" s="180"/>
      <c r="H32" s="180"/>
      <c r="I32" s="180"/>
      <c r="J32" s="180"/>
      <c r="K32" s="9"/>
    </row>
    <row r="33" spans="2:11" ht="15" customHeight="1" x14ac:dyDescent="0.3">
      <c r="B33" s="12"/>
      <c r="C33" s="13"/>
      <c r="D33" s="180" t="s">
        <v>2240</v>
      </c>
      <c r="E33" s="180"/>
      <c r="F33" s="180"/>
      <c r="G33" s="180"/>
      <c r="H33" s="180"/>
      <c r="I33" s="180"/>
      <c r="J33" s="180"/>
      <c r="K33" s="9"/>
    </row>
    <row r="34" spans="2:11" ht="15" customHeight="1" x14ac:dyDescent="0.3">
      <c r="B34" s="12"/>
      <c r="C34" s="13"/>
      <c r="D34" s="11"/>
      <c r="E34" s="15" t="s">
        <v>93</v>
      </c>
      <c r="F34" s="11"/>
      <c r="G34" s="180" t="s">
        <v>2241</v>
      </c>
      <c r="H34" s="180"/>
      <c r="I34" s="180"/>
      <c r="J34" s="180"/>
      <c r="K34" s="9"/>
    </row>
    <row r="35" spans="2:11" ht="30.75" customHeight="1" x14ac:dyDescent="0.3">
      <c r="B35" s="12"/>
      <c r="C35" s="13"/>
      <c r="D35" s="11"/>
      <c r="E35" s="15" t="s">
        <v>2242</v>
      </c>
      <c r="F35" s="11"/>
      <c r="G35" s="180" t="s">
        <v>2243</v>
      </c>
      <c r="H35" s="180"/>
      <c r="I35" s="180"/>
      <c r="J35" s="180"/>
      <c r="K35" s="9"/>
    </row>
    <row r="36" spans="2:11" ht="15" customHeight="1" x14ac:dyDescent="0.3">
      <c r="B36" s="12"/>
      <c r="C36" s="13"/>
      <c r="D36" s="11"/>
      <c r="E36" s="15" t="s">
        <v>34</v>
      </c>
      <c r="F36" s="11"/>
      <c r="G36" s="180" t="s">
        <v>2244</v>
      </c>
      <c r="H36" s="180"/>
      <c r="I36" s="180"/>
      <c r="J36" s="180"/>
      <c r="K36" s="9"/>
    </row>
    <row r="37" spans="2:11" ht="15" customHeight="1" x14ac:dyDescent="0.3">
      <c r="B37" s="12"/>
      <c r="C37" s="13"/>
      <c r="D37" s="11"/>
      <c r="E37" s="15" t="s">
        <v>94</v>
      </c>
      <c r="F37" s="11"/>
      <c r="G37" s="180" t="s">
        <v>2245</v>
      </c>
      <c r="H37" s="180"/>
      <c r="I37" s="180"/>
      <c r="J37" s="180"/>
      <c r="K37" s="9"/>
    </row>
    <row r="38" spans="2:11" ht="15" customHeight="1" x14ac:dyDescent="0.3">
      <c r="B38" s="12"/>
      <c r="C38" s="13"/>
      <c r="D38" s="11"/>
      <c r="E38" s="15" t="s">
        <v>95</v>
      </c>
      <c r="F38" s="11"/>
      <c r="G38" s="180" t="s">
        <v>2246</v>
      </c>
      <c r="H38" s="180"/>
      <c r="I38" s="180"/>
      <c r="J38" s="180"/>
      <c r="K38" s="9"/>
    </row>
    <row r="39" spans="2:11" ht="15" customHeight="1" x14ac:dyDescent="0.3">
      <c r="B39" s="12"/>
      <c r="C39" s="13"/>
      <c r="D39" s="11"/>
      <c r="E39" s="15" t="s">
        <v>96</v>
      </c>
      <c r="F39" s="11"/>
      <c r="G39" s="180" t="s">
        <v>2247</v>
      </c>
      <c r="H39" s="180"/>
      <c r="I39" s="180"/>
      <c r="J39" s="180"/>
      <c r="K39" s="9"/>
    </row>
    <row r="40" spans="2:11" ht="15" customHeight="1" x14ac:dyDescent="0.3">
      <c r="B40" s="12"/>
      <c r="C40" s="13"/>
      <c r="D40" s="11"/>
      <c r="E40" s="15" t="s">
        <v>2248</v>
      </c>
      <c r="F40" s="11"/>
      <c r="G40" s="180" t="s">
        <v>2249</v>
      </c>
      <c r="H40" s="180"/>
      <c r="I40" s="180"/>
      <c r="J40" s="180"/>
      <c r="K40" s="9"/>
    </row>
    <row r="41" spans="2:11" ht="15" customHeight="1" x14ac:dyDescent="0.3">
      <c r="B41" s="12"/>
      <c r="C41" s="13"/>
      <c r="D41" s="11"/>
      <c r="E41" s="15"/>
      <c r="F41" s="11"/>
      <c r="G41" s="180" t="s">
        <v>2250</v>
      </c>
      <c r="H41" s="180"/>
      <c r="I41" s="180"/>
      <c r="J41" s="180"/>
      <c r="K41" s="9"/>
    </row>
    <row r="42" spans="2:11" ht="15" customHeight="1" x14ac:dyDescent="0.3">
      <c r="B42" s="12"/>
      <c r="C42" s="13"/>
      <c r="D42" s="11"/>
      <c r="E42" s="15" t="s">
        <v>2251</v>
      </c>
      <c r="F42" s="11"/>
      <c r="G42" s="180" t="s">
        <v>2252</v>
      </c>
      <c r="H42" s="180"/>
      <c r="I42" s="180"/>
      <c r="J42" s="180"/>
      <c r="K42" s="9"/>
    </row>
    <row r="43" spans="2:11" ht="15" customHeight="1" x14ac:dyDescent="0.3">
      <c r="B43" s="12"/>
      <c r="C43" s="13"/>
      <c r="D43" s="11"/>
      <c r="E43" s="15" t="s">
        <v>98</v>
      </c>
      <c r="F43" s="11"/>
      <c r="G43" s="180" t="s">
        <v>2253</v>
      </c>
      <c r="H43" s="180"/>
      <c r="I43" s="180"/>
      <c r="J43" s="180"/>
      <c r="K43" s="9"/>
    </row>
    <row r="44" spans="2:11" ht="12.75" customHeight="1" x14ac:dyDescent="0.3">
      <c r="B44" s="12"/>
      <c r="C44" s="13"/>
      <c r="D44" s="11"/>
      <c r="E44" s="11"/>
      <c r="F44" s="11"/>
      <c r="G44" s="11"/>
      <c r="H44" s="11"/>
      <c r="I44" s="11"/>
      <c r="J44" s="11"/>
      <c r="K44" s="9"/>
    </row>
    <row r="45" spans="2:11" ht="15" customHeight="1" x14ac:dyDescent="0.3">
      <c r="B45" s="12"/>
      <c r="C45" s="13"/>
      <c r="D45" s="180" t="s">
        <v>2254</v>
      </c>
      <c r="E45" s="180"/>
      <c r="F45" s="180"/>
      <c r="G45" s="180"/>
      <c r="H45" s="180"/>
      <c r="I45" s="180"/>
      <c r="J45" s="180"/>
      <c r="K45" s="9"/>
    </row>
    <row r="46" spans="2:11" ht="15" customHeight="1" x14ac:dyDescent="0.3">
      <c r="B46" s="12"/>
      <c r="C46" s="13"/>
      <c r="D46" s="13"/>
      <c r="E46" s="180" t="s">
        <v>2255</v>
      </c>
      <c r="F46" s="180"/>
      <c r="G46" s="180"/>
      <c r="H46" s="180"/>
      <c r="I46" s="180"/>
      <c r="J46" s="180"/>
      <c r="K46" s="9"/>
    </row>
    <row r="47" spans="2:11" ht="15" customHeight="1" x14ac:dyDescent="0.3">
      <c r="B47" s="12"/>
      <c r="C47" s="13"/>
      <c r="D47" s="13"/>
      <c r="E47" s="180" t="s">
        <v>2256</v>
      </c>
      <c r="F47" s="180"/>
      <c r="G47" s="180"/>
      <c r="H47" s="180"/>
      <c r="I47" s="180"/>
      <c r="J47" s="180"/>
      <c r="K47" s="9"/>
    </row>
    <row r="48" spans="2:11" ht="15" customHeight="1" x14ac:dyDescent="0.3">
      <c r="B48" s="12"/>
      <c r="C48" s="13"/>
      <c r="D48" s="13"/>
      <c r="E48" s="180" t="s">
        <v>2257</v>
      </c>
      <c r="F48" s="180"/>
      <c r="G48" s="180"/>
      <c r="H48" s="180"/>
      <c r="I48" s="180"/>
      <c r="J48" s="180"/>
      <c r="K48" s="9"/>
    </row>
    <row r="49" spans="2:11" ht="15" customHeight="1" x14ac:dyDescent="0.3">
      <c r="B49" s="12"/>
      <c r="C49" s="13"/>
      <c r="D49" s="180" t="s">
        <v>2258</v>
      </c>
      <c r="E49" s="180"/>
      <c r="F49" s="180"/>
      <c r="G49" s="180"/>
      <c r="H49" s="180"/>
      <c r="I49" s="180"/>
      <c r="J49" s="180"/>
      <c r="K49" s="9"/>
    </row>
    <row r="50" spans="2:11" ht="25.5" customHeight="1" x14ac:dyDescent="0.3">
      <c r="B50" s="8"/>
      <c r="C50" s="179" t="s">
        <v>2259</v>
      </c>
      <c r="D50" s="179"/>
      <c r="E50" s="179"/>
      <c r="F50" s="179"/>
      <c r="G50" s="179"/>
      <c r="H50" s="179"/>
      <c r="I50" s="179"/>
      <c r="J50" s="179"/>
      <c r="K50" s="9"/>
    </row>
    <row r="51" spans="2:11" ht="5.25" customHeight="1" x14ac:dyDescent="0.3">
      <c r="B51" s="8"/>
      <c r="C51" s="10"/>
      <c r="D51" s="10"/>
      <c r="E51" s="10"/>
      <c r="F51" s="10"/>
      <c r="G51" s="10"/>
      <c r="H51" s="10"/>
      <c r="I51" s="10"/>
      <c r="J51" s="10"/>
      <c r="K51" s="9"/>
    </row>
    <row r="52" spans="2:11" ht="15" customHeight="1" x14ac:dyDescent="0.3">
      <c r="B52" s="8"/>
      <c r="C52" s="180" t="s">
        <v>2260</v>
      </c>
      <c r="D52" s="180"/>
      <c r="E52" s="180"/>
      <c r="F52" s="180"/>
      <c r="G52" s="180"/>
      <c r="H52" s="180"/>
      <c r="I52" s="180"/>
      <c r="J52" s="180"/>
      <c r="K52" s="9"/>
    </row>
    <row r="53" spans="2:11" ht="15" customHeight="1" x14ac:dyDescent="0.3">
      <c r="B53" s="8"/>
      <c r="C53" s="180" t="s">
        <v>2261</v>
      </c>
      <c r="D53" s="180"/>
      <c r="E53" s="180"/>
      <c r="F53" s="180"/>
      <c r="G53" s="180"/>
      <c r="H53" s="180"/>
      <c r="I53" s="180"/>
      <c r="J53" s="180"/>
      <c r="K53" s="9"/>
    </row>
    <row r="54" spans="2:11" ht="12.75" customHeight="1" x14ac:dyDescent="0.3">
      <c r="B54" s="8"/>
      <c r="C54" s="11"/>
      <c r="D54" s="11"/>
      <c r="E54" s="11"/>
      <c r="F54" s="11"/>
      <c r="G54" s="11"/>
      <c r="H54" s="11"/>
      <c r="I54" s="11"/>
      <c r="J54" s="11"/>
      <c r="K54" s="9"/>
    </row>
    <row r="55" spans="2:11" ht="15" customHeight="1" x14ac:dyDescent="0.3">
      <c r="B55" s="8"/>
      <c r="C55" s="180" t="s">
        <v>2262</v>
      </c>
      <c r="D55" s="180"/>
      <c r="E55" s="180"/>
      <c r="F55" s="180"/>
      <c r="G55" s="180"/>
      <c r="H55" s="180"/>
      <c r="I55" s="180"/>
      <c r="J55" s="180"/>
      <c r="K55" s="9"/>
    </row>
    <row r="56" spans="2:11" ht="15" customHeight="1" x14ac:dyDescent="0.3">
      <c r="B56" s="8"/>
      <c r="C56" s="13"/>
      <c r="D56" s="180" t="s">
        <v>2263</v>
      </c>
      <c r="E56" s="180"/>
      <c r="F56" s="180"/>
      <c r="G56" s="180"/>
      <c r="H56" s="180"/>
      <c r="I56" s="180"/>
      <c r="J56" s="180"/>
      <c r="K56" s="9"/>
    </row>
    <row r="57" spans="2:11" ht="15" customHeight="1" x14ac:dyDescent="0.3">
      <c r="B57" s="8"/>
      <c r="C57" s="13"/>
      <c r="D57" s="180" t="s">
        <v>2264</v>
      </c>
      <c r="E57" s="180"/>
      <c r="F57" s="180"/>
      <c r="G57" s="180"/>
      <c r="H57" s="180"/>
      <c r="I57" s="180"/>
      <c r="J57" s="180"/>
      <c r="K57" s="9"/>
    </row>
    <row r="58" spans="2:11" ht="15" customHeight="1" x14ac:dyDescent="0.3">
      <c r="B58" s="8"/>
      <c r="C58" s="13"/>
      <c r="D58" s="180" t="s">
        <v>2265</v>
      </c>
      <c r="E58" s="180"/>
      <c r="F58" s="180"/>
      <c r="G58" s="180"/>
      <c r="H58" s="180"/>
      <c r="I58" s="180"/>
      <c r="J58" s="180"/>
      <c r="K58" s="9"/>
    </row>
    <row r="59" spans="2:11" ht="15" customHeight="1" x14ac:dyDescent="0.3">
      <c r="B59" s="8"/>
      <c r="C59" s="13"/>
      <c r="D59" s="180" t="s">
        <v>2266</v>
      </c>
      <c r="E59" s="180"/>
      <c r="F59" s="180"/>
      <c r="G59" s="180"/>
      <c r="H59" s="180"/>
      <c r="I59" s="180"/>
      <c r="J59" s="180"/>
      <c r="K59" s="9"/>
    </row>
    <row r="60" spans="2:11" ht="15" customHeight="1" x14ac:dyDescent="0.3">
      <c r="B60" s="8"/>
      <c r="C60" s="13"/>
      <c r="D60" s="182" t="s">
        <v>2267</v>
      </c>
      <c r="E60" s="182"/>
      <c r="F60" s="182"/>
      <c r="G60" s="182"/>
      <c r="H60" s="182"/>
      <c r="I60" s="182"/>
      <c r="J60" s="182"/>
      <c r="K60" s="9"/>
    </row>
    <row r="61" spans="2:11" ht="15" customHeight="1" x14ac:dyDescent="0.3">
      <c r="B61" s="8"/>
      <c r="C61" s="13"/>
      <c r="D61" s="180" t="s">
        <v>2268</v>
      </c>
      <c r="E61" s="180"/>
      <c r="F61" s="180"/>
      <c r="G61" s="180"/>
      <c r="H61" s="180"/>
      <c r="I61" s="180"/>
      <c r="J61" s="180"/>
      <c r="K61" s="9"/>
    </row>
    <row r="62" spans="2:11" ht="12.75" customHeight="1" x14ac:dyDescent="0.3">
      <c r="B62" s="8"/>
      <c r="C62" s="13"/>
      <c r="D62" s="13"/>
      <c r="E62" s="16"/>
      <c r="F62" s="13"/>
      <c r="G62" s="13"/>
      <c r="H62" s="13"/>
      <c r="I62" s="13"/>
      <c r="J62" s="13"/>
      <c r="K62" s="9"/>
    </row>
    <row r="63" spans="2:11" ht="15" customHeight="1" x14ac:dyDescent="0.3">
      <c r="B63" s="8"/>
      <c r="C63" s="13"/>
      <c r="D63" s="180" t="s">
        <v>2269</v>
      </c>
      <c r="E63" s="180"/>
      <c r="F63" s="180"/>
      <c r="G63" s="180"/>
      <c r="H63" s="180"/>
      <c r="I63" s="180"/>
      <c r="J63" s="180"/>
      <c r="K63" s="9"/>
    </row>
    <row r="64" spans="2:11" ht="15" customHeight="1" x14ac:dyDescent="0.3">
      <c r="B64" s="8"/>
      <c r="C64" s="13"/>
      <c r="D64" s="182" t="s">
        <v>2270</v>
      </c>
      <c r="E64" s="182"/>
      <c r="F64" s="182"/>
      <c r="G64" s="182"/>
      <c r="H64" s="182"/>
      <c r="I64" s="182"/>
      <c r="J64" s="182"/>
      <c r="K64" s="9"/>
    </row>
    <row r="65" spans="2:11" ht="15" customHeight="1" x14ac:dyDescent="0.3">
      <c r="B65" s="8"/>
      <c r="C65" s="13"/>
      <c r="D65" s="180" t="s">
        <v>2271</v>
      </c>
      <c r="E65" s="180"/>
      <c r="F65" s="180"/>
      <c r="G65" s="180"/>
      <c r="H65" s="180"/>
      <c r="I65" s="180"/>
      <c r="J65" s="180"/>
      <c r="K65" s="9"/>
    </row>
    <row r="66" spans="2:11" ht="15" customHeight="1" x14ac:dyDescent="0.3">
      <c r="B66" s="8"/>
      <c r="C66" s="13"/>
      <c r="D66" s="180" t="s">
        <v>2272</v>
      </c>
      <c r="E66" s="180"/>
      <c r="F66" s="180"/>
      <c r="G66" s="180"/>
      <c r="H66" s="180"/>
      <c r="I66" s="180"/>
      <c r="J66" s="180"/>
      <c r="K66" s="9"/>
    </row>
    <row r="67" spans="2:11" ht="15" customHeight="1" x14ac:dyDescent="0.3">
      <c r="B67" s="8"/>
      <c r="C67" s="13"/>
      <c r="D67" s="180" t="s">
        <v>2273</v>
      </c>
      <c r="E67" s="180"/>
      <c r="F67" s="180"/>
      <c r="G67" s="180"/>
      <c r="H67" s="180"/>
      <c r="I67" s="180"/>
      <c r="J67" s="180"/>
      <c r="K67" s="9"/>
    </row>
    <row r="68" spans="2:11" ht="15" customHeight="1" x14ac:dyDescent="0.3">
      <c r="B68" s="8"/>
      <c r="C68" s="13"/>
      <c r="D68" s="180" t="s">
        <v>2274</v>
      </c>
      <c r="E68" s="180"/>
      <c r="F68" s="180"/>
      <c r="G68" s="180"/>
      <c r="H68" s="180"/>
      <c r="I68" s="180"/>
      <c r="J68" s="180"/>
      <c r="K68" s="9"/>
    </row>
    <row r="69" spans="2:11" ht="12.75" customHeight="1" x14ac:dyDescent="0.3">
      <c r="B69" s="17"/>
      <c r="C69" s="18"/>
      <c r="D69" s="18"/>
      <c r="E69" s="18"/>
      <c r="F69" s="18"/>
      <c r="G69" s="18"/>
      <c r="H69" s="18"/>
      <c r="I69" s="18"/>
      <c r="J69" s="18"/>
      <c r="K69" s="19"/>
    </row>
    <row r="70" spans="2:11" ht="18.75" customHeight="1" x14ac:dyDescent="0.3">
      <c r="B70" s="20"/>
      <c r="C70" s="20"/>
      <c r="D70" s="20"/>
      <c r="E70" s="20"/>
      <c r="F70" s="20"/>
      <c r="G70" s="20"/>
      <c r="H70" s="20"/>
      <c r="I70" s="20"/>
      <c r="J70" s="20"/>
      <c r="K70" s="21"/>
    </row>
    <row r="71" spans="2:11" ht="18.75" customHeight="1" x14ac:dyDescent="0.3">
      <c r="B71" s="21"/>
      <c r="C71" s="21"/>
      <c r="D71" s="21"/>
      <c r="E71" s="21"/>
      <c r="F71" s="21"/>
      <c r="G71" s="21"/>
      <c r="H71" s="21"/>
      <c r="I71" s="21"/>
      <c r="J71" s="21"/>
      <c r="K71" s="21"/>
    </row>
    <row r="72" spans="2:11" ht="7.5" customHeight="1" x14ac:dyDescent="0.3">
      <c r="B72" s="22"/>
      <c r="C72" s="23"/>
      <c r="D72" s="23"/>
      <c r="E72" s="23"/>
      <c r="F72" s="23"/>
      <c r="G72" s="23"/>
      <c r="H72" s="23"/>
      <c r="I72" s="23"/>
      <c r="J72" s="23"/>
      <c r="K72" s="24"/>
    </row>
    <row r="73" spans="2:11" ht="45" customHeight="1" x14ac:dyDescent="0.3">
      <c r="B73" s="25"/>
      <c r="C73" s="183" t="s">
        <v>47</v>
      </c>
      <c r="D73" s="183"/>
      <c r="E73" s="183"/>
      <c r="F73" s="183"/>
      <c r="G73" s="183"/>
      <c r="H73" s="183"/>
      <c r="I73" s="183"/>
      <c r="J73" s="183"/>
      <c r="K73" s="26"/>
    </row>
    <row r="74" spans="2:11" ht="17.25" customHeight="1" x14ac:dyDescent="0.3">
      <c r="B74" s="25"/>
      <c r="C74" s="27" t="s">
        <v>2275</v>
      </c>
      <c r="D74" s="27"/>
      <c r="E74" s="27"/>
      <c r="F74" s="27" t="s">
        <v>2276</v>
      </c>
      <c r="G74" s="28"/>
      <c r="H74" s="27" t="s">
        <v>94</v>
      </c>
      <c r="I74" s="27" t="s">
        <v>35</v>
      </c>
      <c r="J74" s="27" t="s">
        <v>2277</v>
      </c>
      <c r="K74" s="26"/>
    </row>
    <row r="75" spans="2:11" ht="17.25" customHeight="1" x14ac:dyDescent="0.3">
      <c r="B75" s="25"/>
      <c r="C75" s="29" t="s">
        <v>2278</v>
      </c>
      <c r="D75" s="29"/>
      <c r="E75" s="29"/>
      <c r="F75" s="30" t="s">
        <v>2279</v>
      </c>
      <c r="G75" s="31"/>
      <c r="H75" s="29"/>
      <c r="I75" s="29"/>
      <c r="J75" s="29" t="s">
        <v>2280</v>
      </c>
      <c r="K75" s="26"/>
    </row>
    <row r="76" spans="2:11" ht="5.25" customHeight="1" x14ac:dyDescent="0.3">
      <c r="B76" s="25"/>
      <c r="C76" s="32"/>
      <c r="D76" s="32"/>
      <c r="E76" s="32"/>
      <c r="F76" s="32"/>
      <c r="G76" s="33"/>
      <c r="H76" s="32"/>
      <c r="I76" s="32"/>
      <c r="J76" s="32"/>
      <c r="K76" s="26"/>
    </row>
    <row r="77" spans="2:11" ht="15" customHeight="1" x14ac:dyDescent="0.3">
      <c r="B77" s="25"/>
      <c r="C77" s="15" t="s">
        <v>34</v>
      </c>
      <c r="D77" s="32"/>
      <c r="E77" s="32"/>
      <c r="F77" s="34" t="s">
        <v>2281</v>
      </c>
      <c r="G77" s="33"/>
      <c r="H77" s="15" t="s">
        <v>2282</v>
      </c>
      <c r="I77" s="15" t="s">
        <v>2283</v>
      </c>
      <c r="J77" s="15">
        <v>20</v>
      </c>
      <c r="K77" s="26"/>
    </row>
    <row r="78" spans="2:11" ht="15" customHeight="1" x14ac:dyDescent="0.3">
      <c r="B78" s="25"/>
      <c r="C78" s="15" t="s">
        <v>2284</v>
      </c>
      <c r="D78" s="15"/>
      <c r="E78" s="15"/>
      <c r="F78" s="34" t="s">
        <v>2281</v>
      </c>
      <c r="G78" s="33"/>
      <c r="H78" s="15" t="s">
        <v>2285</v>
      </c>
      <c r="I78" s="15" t="s">
        <v>2283</v>
      </c>
      <c r="J78" s="15">
        <v>120</v>
      </c>
      <c r="K78" s="26"/>
    </row>
    <row r="79" spans="2:11" ht="15" customHeight="1" x14ac:dyDescent="0.3">
      <c r="B79" s="35"/>
      <c r="C79" s="15" t="s">
        <v>2286</v>
      </c>
      <c r="D79" s="15"/>
      <c r="E79" s="15"/>
      <c r="F79" s="34" t="s">
        <v>2287</v>
      </c>
      <c r="G79" s="33"/>
      <c r="H79" s="15" t="s">
        <v>2288</v>
      </c>
      <c r="I79" s="15" t="s">
        <v>2283</v>
      </c>
      <c r="J79" s="15">
        <v>50</v>
      </c>
      <c r="K79" s="26"/>
    </row>
    <row r="80" spans="2:11" ht="15" customHeight="1" x14ac:dyDescent="0.3">
      <c r="B80" s="35"/>
      <c r="C80" s="15" t="s">
        <v>2289</v>
      </c>
      <c r="D80" s="15"/>
      <c r="E80" s="15"/>
      <c r="F80" s="34" t="s">
        <v>2281</v>
      </c>
      <c r="G80" s="33"/>
      <c r="H80" s="15" t="s">
        <v>2290</v>
      </c>
      <c r="I80" s="15" t="s">
        <v>2291</v>
      </c>
      <c r="J80" s="15"/>
      <c r="K80" s="26"/>
    </row>
    <row r="81" spans="2:11" ht="15" customHeight="1" x14ac:dyDescent="0.3">
      <c r="B81" s="35"/>
      <c r="C81" s="36" t="s">
        <v>2292</v>
      </c>
      <c r="D81" s="36"/>
      <c r="E81" s="36"/>
      <c r="F81" s="37" t="s">
        <v>2287</v>
      </c>
      <c r="G81" s="36"/>
      <c r="H81" s="36" t="s">
        <v>2293</v>
      </c>
      <c r="I81" s="36" t="s">
        <v>2283</v>
      </c>
      <c r="J81" s="36">
        <v>15</v>
      </c>
      <c r="K81" s="26"/>
    </row>
    <row r="82" spans="2:11" ht="15" customHeight="1" x14ac:dyDescent="0.3">
      <c r="B82" s="35"/>
      <c r="C82" s="36" t="s">
        <v>2294</v>
      </c>
      <c r="D82" s="36"/>
      <c r="E82" s="36"/>
      <c r="F82" s="37" t="s">
        <v>2287</v>
      </c>
      <c r="G82" s="36"/>
      <c r="H82" s="36" t="s">
        <v>2295</v>
      </c>
      <c r="I82" s="36" t="s">
        <v>2283</v>
      </c>
      <c r="J82" s="36">
        <v>15</v>
      </c>
      <c r="K82" s="26"/>
    </row>
    <row r="83" spans="2:11" ht="15" customHeight="1" x14ac:dyDescent="0.3">
      <c r="B83" s="35"/>
      <c r="C83" s="36" t="s">
        <v>2296</v>
      </c>
      <c r="D83" s="36"/>
      <c r="E83" s="36"/>
      <c r="F83" s="37" t="s">
        <v>2287</v>
      </c>
      <c r="G83" s="36"/>
      <c r="H83" s="36" t="s">
        <v>2297</v>
      </c>
      <c r="I83" s="36" t="s">
        <v>2283</v>
      </c>
      <c r="J83" s="36">
        <v>20</v>
      </c>
      <c r="K83" s="26"/>
    </row>
    <row r="84" spans="2:11" ht="15" customHeight="1" x14ac:dyDescent="0.3">
      <c r="B84" s="35"/>
      <c r="C84" s="36" t="s">
        <v>2298</v>
      </c>
      <c r="D84" s="36"/>
      <c r="E84" s="36"/>
      <c r="F84" s="37" t="s">
        <v>2287</v>
      </c>
      <c r="G84" s="36"/>
      <c r="H84" s="36" t="s">
        <v>2299</v>
      </c>
      <c r="I84" s="36" t="s">
        <v>2283</v>
      </c>
      <c r="J84" s="36">
        <v>20</v>
      </c>
      <c r="K84" s="26"/>
    </row>
    <row r="85" spans="2:11" ht="15" customHeight="1" x14ac:dyDescent="0.3">
      <c r="B85" s="35"/>
      <c r="C85" s="15" t="s">
        <v>2300</v>
      </c>
      <c r="D85" s="15"/>
      <c r="E85" s="15"/>
      <c r="F85" s="34" t="s">
        <v>2287</v>
      </c>
      <c r="G85" s="33"/>
      <c r="H85" s="15" t="s">
        <v>2301</v>
      </c>
      <c r="I85" s="15" t="s">
        <v>2283</v>
      </c>
      <c r="J85" s="15">
        <v>50</v>
      </c>
      <c r="K85" s="26"/>
    </row>
    <row r="86" spans="2:11" ht="15" customHeight="1" x14ac:dyDescent="0.3">
      <c r="B86" s="35"/>
      <c r="C86" s="15" t="s">
        <v>2302</v>
      </c>
      <c r="D86" s="15"/>
      <c r="E86" s="15"/>
      <c r="F86" s="34" t="s">
        <v>2287</v>
      </c>
      <c r="G86" s="33"/>
      <c r="H86" s="15" t="s">
        <v>2303</v>
      </c>
      <c r="I86" s="15" t="s">
        <v>2283</v>
      </c>
      <c r="J86" s="15">
        <v>20</v>
      </c>
      <c r="K86" s="26"/>
    </row>
    <row r="87" spans="2:11" ht="15" customHeight="1" x14ac:dyDescent="0.3">
      <c r="B87" s="35"/>
      <c r="C87" s="15" t="s">
        <v>2304</v>
      </c>
      <c r="D87" s="15"/>
      <c r="E87" s="15"/>
      <c r="F87" s="34" t="s">
        <v>2287</v>
      </c>
      <c r="G87" s="33"/>
      <c r="H87" s="15" t="s">
        <v>2305</v>
      </c>
      <c r="I87" s="15" t="s">
        <v>2283</v>
      </c>
      <c r="J87" s="15">
        <v>20</v>
      </c>
      <c r="K87" s="26"/>
    </row>
    <row r="88" spans="2:11" ht="15" customHeight="1" x14ac:dyDescent="0.3">
      <c r="B88" s="35"/>
      <c r="C88" s="15" t="s">
        <v>2306</v>
      </c>
      <c r="D88" s="15"/>
      <c r="E88" s="15"/>
      <c r="F88" s="34" t="s">
        <v>2287</v>
      </c>
      <c r="G88" s="33"/>
      <c r="H88" s="15" t="s">
        <v>2307</v>
      </c>
      <c r="I88" s="15" t="s">
        <v>2283</v>
      </c>
      <c r="J88" s="15">
        <v>50</v>
      </c>
      <c r="K88" s="26"/>
    </row>
    <row r="89" spans="2:11" ht="15" customHeight="1" x14ac:dyDescent="0.3">
      <c r="B89" s="35"/>
      <c r="C89" s="15" t="s">
        <v>2308</v>
      </c>
      <c r="D89" s="15"/>
      <c r="E89" s="15"/>
      <c r="F89" s="34" t="s">
        <v>2287</v>
      </c>
      <c r="G89" s="33"/>
      <c r="H89" s="15" t="s">
        <v>2308</v>
      </c>
      <c r="I89" s="15" t="s">
        <v>2283</v>
      </c>
      <c r="J89" s="15">
        <v>50</v>
      </c>
      <c r="K89" s="26"/>
    </row>
    <row r="90" spans="2:11" ht="15" customHeight="1" x14ac:dyDescent="0.3">
      <c r="B90" s="35"/>
      <c r="C90" s="15" t="s">
        <v>99</v>
      </c>
      <c r="D90" s="15"/>
      <c r="E90" s="15"/>
      <c r="F90" s="34" t="s">
        <v>2287</v>
      </c>
      <c r="G90" s="33"/>
      <c r="H90" s="15" t="s">
        <v>2309</v>
      </c>
      <c r="I90" s="15" t="s">
        <v>2283</v>
      </c>
      <c r="J90" s="15">
        <v>255</v>
      </c>
      <c r="K90" s="26"/>
    </row>
    <row r="91" spans="2:11" ht="15" customHeight="1" x14ac:dyDescent="0.3">
      <c r="B91" s="35"/>
      <c r="C91" s="15" t="s">
        <v>2310</v>
      </c>
      <c r="D91" s="15"/>
      <c r="E91" s="15"/>
      <c r="F91" s="34" t="s">
        <v>2281</v>
      </c>
      <c r="G91" s="33"/>
      <c r="H91" s="15" t="s">
        <v>2311</v>
      </c>
      <c r="I91" s="15" t="s">
        <v>2312</v>
      </c>
      <c r="J91" s="15"/>
      <c r="K91" s="26"/>
    </row>
    <row r="92" spans="2:11" ht="15" customHeight="1" x14ac:dyDescent="0.3">
      <c r="B92" s="35"/>
      <c r="C92" s="15" t="s">
        <v>2313</v>
      </c>
      <c r="D92" s="15"/>
      <c r="E92" s="15"/>
      <c r="F92" s="34" t="s">
        <v>2281</v>
      </c>
      <c r="G92" s="33"/>
      <c r="H92" s="15" t="s">
        <v>2314</v>
      </c>
      <c r="I92" s="15" t="s">
        <v>2315</v>
      </c>
      <c r="J92" s="15"/>
      <c r="K92" s="26"/>
    </row>
    <row r="93" spans="2:11" ht="15" customHeight="1" x14ac:dyDescent="0.3">
      <c r="B93" s="35"/>
      <c r="C93" s="15" t="s">
        <v>2316</v>
      </c>
      <c r="D93" s="15"/>
      <c r="E93" s="15"/>
      <c r="F93" s="34" t="s">
        <v>2281</v>
      </c>
      <c r="G93" s="33"/>
      <c r="H93" s="15" t="s">
        <v>2316</v>
      </c>
      <c r="I93" s="15" t="s">
        <v>2315</v>
      </c>
      <c r="J93" s="15"/>
      <c r="K93" s="26"/>
    </row>
    <row r="94" spans="2:11" ht="15" customHeight="1" x14ac:dyDescent="0.3">
      <c r="B94" s="35"/>
      <c r="C94" s="15" t="s">
        <v>21</v>
      </c>
      <c r="D94" s="15"/>
      <c r="E94" s="15"/>
      <c r="F94" s="34" t="s">
        <v>2281</v>
      </c>
      <c r="G94" s="33"/>
      <c r="H94" s="15" t="s">
        <v>2317</v>
      </c>
      <c r="I94" s="15" t="s">
        <v>2315</v>
      </c>
      <c r="J94" s="15"/>
      <c r="K94" s="26"/>
    </row>
    <row r="95" spans="2:11" ht="15" customHeight="1" x14ac:dyDescent="0.3">
      <c r="B95" s="35"/>
      <c r="C95" s="15" t="s">
        <v>31</v>
      </c>
      <c r="D95" s="15"/>
      <c r="E95" s="15"/>
      <c r="F95" s="34" t="s">
        <v>2281</v>
      </c>
      <c r="G95" s="33"/>
      <c r="H95" s="15" t="s">
        <v>2318</v>
      </c>
      <c r="I95" s="15" t="s">
        <v>2315</v>
      </c>
      <c r="J95" s="15"/>
      <c r="K95" s="26"/>
    </row>
    <row r="96" spans="2:11" ht="15" customHeight="1" x14ac:dyDescent="0.3">
      <c r="B96" s="38"/>
      <c r="C96" s="39"/>
      <c r="D96" s="39"/>
      <c r="E96" s="39"/>
      <c r="F96" s="39"/>
      <c r="G96" s="39"/>
      <c r="H96" s="39"/>
      <c r="I96" s="39"/>
      <c r="J96" s="39"/>
      <c r="K96" s="40"/>
    </row>
    <row r="97" spans="2:11" ht="18.75" customHeight="1" x14ac:dyDescent="0.3">
      <c r="B97" s="41"/>
      <c r="C97" s="42"/>
      <c r="D97" s="42"/>
      <c r="E97" s="42"/>
      <c r="F97" s="42"/>
      <c r="G97" s="42"/>
      <c r="H97" s="42"/>
      <c r="I97" s="42"/>
      <c r="J97" s="42"/>
      <c r="K97" s="41"/>
    </row>
    <row r="98" spans="2:11" ht="18.75" customHeight="1" x14ac:dyDescent="0.3">
      <c r="B98" s="21"/>
      <c r="C98" s="21"/>
      <c r="D98" s="21"/>
      <c r="E98" s="21"/>
      <c r="F98" s="21"/>
      <c r="G98" s="21"/>
      <c r="H98" s="21"/>
      <c r="I98" s="21"/>
      <c r="J98" s="21"/>
      <c r="K98" s="21"/>
    </row>
    <row r="99" spans="2:11" ht="7.5" customHeight="1" x14ac:dyDescent="0.3">
      <c r="B99" s="22"/>
      <c r="C99" s="23"/>
      <c r="D99" s="23"/>
      <c r="E99" s="23"/>
      <c r="F99" s="23"/>
      <c r="G99" s="23"/>
      <c r="H99" s="23"/>
      <c r="I99" s="23"/>
      <c r="J99" s="23"/>
      <c r="K99" s="24"/>
    </row>
    <row r="100" spans="2:11" ht="45" customHeight="1" x14ac:dyDescent="0.3">
      <c r="B100" s="25"/>
      <c r="C100" s="183" t="s">
        <v>2319</v>
      </c>
      <c r="D100" s="183"/>
      <c r="E100" s="183"/>
      <c r="F100" s="183"/>
      <c r="G100" s="183"/>
      <c r="H100" s="183"/>
      <c r="I100" s="183"/>
      <c r="J100" s="183"/>
      <c r="K100" s="26"/>
    </row>
    <row r="101" spans="2:11" ht="17.25" customHeight="1" x14ac:dyDescent="0.3">
      <c r="B101" s="25"/>
      <c r="C101" s="27" t="s">
        <v>2275</v>
      </c>
      <c r="D101" s="27"/>
      <c r="E101" s="27"/>
      <c r="F101" s="27" t="s">
        <v>2276</v>
      </c>
      <c r="G101" s="28"/>
      <c r="H101" s="27" t="s">
        <v>94</v>
      </c>
      <c r="I101" s="27" t="s">
        <v>35</v>
      </c>
      <c r="J101" s="27" t="s">
        <v>2277</v>
      </c>
      <c r="K101" s="26"/>
    </row>
    <row r="102" spans="2:11" ht="17.25" customHeight="1" x14ac:dyDescent="0.3">
      <c r="B102" s="25"/>
      <c r="C102" s="29" t="s">
        <v>2278</v>
      </c>
      <c r="D102" s="29"/>
      <c r="E102" s="29"/>
      <c r="F102" s="30" t="s">
        <v>2279</v>
      </c>
      <c r="G102" s="31"/>
      <c r="H102" s="29"/>
      <c r="I102" s="29"/>
      <c r="J102" s="29" t="s">
        <v>2280</v>
      </c>
      <c r="K102" s="26"/>
    </row>
    <row r="103" spans="2:11" ht="5.25" customHeight="1" x14ac:dyDescent="0.3">
      <c r="B103" s="25"/>
      <c r="C103" s="27"/>
      <c r="D103" s="27"/>
      <c r="E103" s="27"/>
      <c r="F103" s="27"/>
      <c r="G103" s="43"/>
      <c r="H103" s="27"/>
      <c r="I103" s="27"/>
      <c r="J103" s="27"/>
      <c r="K103" s="26"/>
    </row>
    <row r="104" spans="2:11" ht="15" customHeight="1" x14ac:dyDescent="0.3">
      <c r="B104" s="25"/>
      <c r="C104" s="15" t="s">
        <v>34</v>
      </c>
      <c r="D104" s="32"/>
      <c r="E104" s="32"/>
      <c r="F104" s="34" t="s">
        <v>2281</v>
      </c>
      <c r="G104" s="43"/>
      <c r="H104" s="15" t="s">
        <v>2320</v>
      </c>
      <c r="I104" s="15" t="s">
        <v>2283</v>
      </c>
      <c r="J104" s="15">
        <v>20</v>
      </c>
      <c r="K104" s="26"/>
    </row>
    <row r="105" spans="2:11" ht="15" customHeight="1" x14ac:dyDescent="0.3">
      <c r="B105" s="25"/>
      <c r="C105" s="15" t="s">
        <v>2284</v>
      </c>
      <c r="D105" s="15"/>
      <c r="E105" s="15"/>
      <c r="F105" s="34" t="s">
        <v>2281</v>
      </c>
      <c r="G105" s="15"/>
      <c r="H105" s="15" t="s">
        <v>2320</v>
      </c>
      <c r="I105" s="15" t="s">
        <v>2283</v>
      </c>
      <c r="J105" s="15">
        <v>120</v>
      </c>
      <c r="K105" s="26"/>
    </row>
    <row r="106" spans="2:11" ht="15" customHeight="1" x14ac:dyDescent="0.3">
      <c r="B106" s="35"/>
      <c r="C106" s="15" t="s">
        <v>2286</v>
      </c>
      <c r="D106" s="15"/>
      <c r="E106" s="15"/>
      <c r="F106" s="34" t="s">
        <v>2287</v>
      </c>
      <c r="G106" s="15"/>
      <c r="H106" s="15" t="s">
        <v>2320</v>
      </c>
      <c r="I106" s="15" t="s">
        <v>2283</v>
      </c>
      <c r="J106" s="15">
        <v>50</v>
      </c>
      <c r="K106" s="26"/>
    </row>
    <row r="107" spans="2:11" ht="15" customHeight="1" x14ac:dyDescent="0.3">
      <c r="B107" s="35"/>
      <c r="C107" s="15" t="s">
        <v>2289</v>
      </c>
      <c r="D107" s="15"/>
      <c r="E107" s="15"/>
      <c r="F107" s="34" t="s">
        <v>2281</v>
      </c>
      <c r="G107" s="15"/>
      <c r="H107" s="15" t="s">
        <v>2320</v>
      </c>
      <c r="I107" s="15" t="s">
        <v>2291</v>
      </c>
      <c r="J107" s="15"/>
      <c r="K107" s="26"/>
    </row>
    <row r="108" spans="2:11" ht="15" customHeight="1" x14ac:dyDescent="0.3">
      <c r="B108" s="35"/>
      <c r="C108" s="15" t="s">
        <v>2300</v>
      </c>
      <c r="D108" s="15"/>
      <c r="E108" s="15"/>
      <c r="F108" s="34" t="s">
        <v>2287</v>
      </c>
      <c r="G108" s="15"/>
      <c r="H108" s="15" t="s">
        <v>2320</v>
      </c>
      <c r="I108" s="15" t="s">
        <v>2283</v>
      </c>
      <c r="J108" s="15">
        <v>50</v>
      </c>
      <c r="K108" s="26"/>
    </row>
    <row r="109" spans="2:11" ht="15" customHeight="1" x14ac:dyDescent="0.3">
      <c r="B109" s="35"/>
      <c r="C109" s="15" t="s">
        <v>2308</v>
      </c>
      <c r="D109" s="15"/>
      <c r="E109" s="15"/>
      <c r="F109" s="34" t="s">
        <v>2287</v>
      </c>
      <c r="G109" s="15"/>
      <c r="H109" s="15" t="s">
        <v>2320</v>
      </c>
      <c r="I109" s="15" t="s">
        <v>2283</v>
      </c>
      <c r="J109" s="15">
        <v>50</v>
      </c>
      <c r="K109" s="26"/>
    </row>
    <row r="110" spans="2:11" ht="15" customHeight="1" x14ac:dyDescent="0.3">
      <c r="B110" s="35"/>
      <c r="C110" s="15" t="s">
        <v>2306</v>
      </c>
      <c r="D110" s="15"/>
      <c r="E110" s="15"/>
      <c r="F110" s="34" t="s">
        <v>2287</v>
      </c>
      <c r="G110" s="15"/>
      <c r="H110" s="15" t="s">
        <v>2320</v>
      </c>
      <c r="I110" s="15" t="s">
        <v>2283</v>
      </c>
      <c r="J110" s="15">
        <v>50</v>
      </c>
      <c r="K110" s="26"/>
    </row>
    <row r="111" spans="2:11" ht="15" customHeight="1" x14ac:dyDescent="0.3">
      <c r="B111" s="35"/>
      <c r="C111" s="15" t="s">
        <v>34</v>
      </c>
      <c r="D111" s="15"/>
      <c r="E111" s="15"/>
      <c r="F111" s="34" t="s">
        <v>2281</v>
      </c>
      <c r="G111" s="15"/>
      <c r="H111" s="15" t="s">
        <v>2321</v>
      </c>
      <c r="I111" s="15" t="s">
        <v>2283</v>
      </c>
      <c r="J111" s="15">
        <v>20</v>
      </c>
      <c r="K111" s="26"/>
    </row>
    <row r="112" spans="2:11" ht="15" customHeight="1" x14ac:dyDescent="0.3">
      <c r="B112" s="35"/>
      <c r="C112" s="15" t="s">
        <v>2322</v>
      </c>
      <c r="D112" s="15"/>
      <c r="E112" s="15"/>
      <c r="F112" s="34" t="s">
        <v>2281</v>
      </c>
      <c r="G112" s="15"/>
      <c r="H112" s="15" t="s">
        <v>2323</v>
      </c>
      <c r="I112" s="15" t="s">
        <v>2283</v>
      </c>
      <c r="J112" s="15">
        <v>120</v>
      </c>
      <c r="K112" s="26"/>
    </row>
    <row r="113" spans="2:11" ht="15" customHeight="1" x14ac:dyDescent="0.3">
      <c r="B113" s="35"/>
      <c r="C113" s="15" t="s">
        <v>21</v>
      </c>
      <c r="D113" s="15"/>
      <c r="E113" s="15"/>
      <c r="F113" s="34" t="s">
        <v>2281</v>
      </c>
      <c r="G113" s="15"/>
      <c r="H113" s="15" t="s">
        <v>2324</v>
      </c>
      <c r="I113" s="15" t="s">
        <v>2315</v>
      </c>
      <c r="J113" s="15"/>
      <c r="K113" s="26"/>
    </row>
    <row r="114" spans="2:11" ht="15" customHeight="1" x14ac:dyDescent="0.3">
      <c r="B114" s="35"/>
      <c r="C114" s="15" t="s">
        <v>31</v>
      </c>
      <c r="D114" s="15"/>
      <c r="E114" s="15"/>
      <c r="F114" s="34" t="s">
        <v>2281</v>
      </c>
      <c r="G114" s="15"/>
      <c r="H114" s="15" t="s">
        <v>2325</v>
      </c>
      <c r="I114" s="15" t="s">
        <v>2315</v>
      </c>
      <c r="J114" s="15"/>
      <c r="K114" s="26"/>
    </row>
    <row r="115" spans="2:11" ht="15" customHeight="1" x14ac:dyDescent="0.3">
      <c r="B115" s="35"/>
      <c r="C115" s="15" t="s">
        <v>35</v>
      </c>
      <c r="D115" s="15"/>
      <c r="E115" s="15"/>
      <c r="F115" s="34" t="s">
        <v>2281</v>
      </c>
      <c r="G115" s="15"/>
      <c r="H115" s="15" t="s">
        <v>2326</v>
      </c>
      <c r="I115" s="15" t="s">
        <v>2327</v>
      </c>
      <c r="J115" s="15"/>
      <c r="K115" s="26"/>
    </row>
    <row r="116" spans="2:11" ht="15" customHeight="1" x14ac:dyDescent="0.3">
      <c r="B116" s="38"/>
      <c r="C116" s="44"/>
      <c r="D116" s="44"/>
      <c r="E116" s="44"/>
      <c r="F116" s="44"/>
      <c r="G116" s="44"/>
      <c r="H116" s="44"/>
      <c r="I116" s="44"/>
      <c r="J116" s="44"/>
      <c r="K116" s="40"/>
    </row>
    <row r="117" spans="2:11" ht="18.75" customHeight="1" x14ac:dyDescent="0.3">
      <c r="B117" s="45"/>
      <c r="C117" s="11"/>
      <c r="D117" s="11"/>
      <c r="E117" s="11"/>
      <c r="F117" s="46"/>
      <c r="G117" s="11"/>
      <c r="H117" s="11"/>
      <c r="I117" s="11"/>
      <c r="J117" s="11"/>
      <c r="K117" s="45"/>
    </row>
    <row r="118" spans="2:11" ht="18.75" customHeight="1" x14ac:dyDescent="0.3">
      <c r="B118" s="21"/>
      <c r="C118" s="21"/>
      <c r="D118" s="21"/>
      <c r="E118" s="21"/>
      <c r="F118" s="21"/>
      <c r="G118" s="21"/>
      <c r="H118" s="21"/>
      <c r="I118" s="21"/>
      <c r="J118" s="21"/>
      <c r="K118" s="21"/>
    </row>
    <row r="119" spans="2:11" ht="7.5" customHeight="1" x14ac:dyDescent="0.3">
      <c r="B119" s="47"/>
      <c r="C119" s="48"/>
      <c r="D119" s="48"/>
      <c r="E119" s="48"/>
      <c r="F119" s="48"/>
      <c r="G119" s="48"/>
      <c r="H119" s="48"/>
      <c r="I119" s="48"/>
      <c r="J119" s="48"/>
      <c r="K119" s="49"/>
    </row>
    <row r="120" spans="2:11" ht="45" customHeight="1" x14ac:dyDescent="0.3">
      <c r="B120" s="50"/>
      <c r="C120" s="178" t="s">
        <v>2328</v>
      </c>
      <c r="D120" s="178"/>
      <c r="E120" s="178"/>
      <c r="F120" s="178"/>
      <c r="G120" s="178"/>
      <c r="H120" s="178"/>
      <c r="I120" s="178"/>
      <c r="J120" s="178"/>
      <c r="K120" s="51"/>
    </row>
    <row r="121" spans="2:11" ht="17.25" customHeight="1" x14ac:dyDescent="0.3">
      <c r="B121" s="52"/>
      <c r="C121" s="27" t="s">
        <v>2275</v>
      </c>
      <c r="D121" s="27"/>
      <c r="E121" s="27"/>
      <c r="F121" s="27" t="s">
        <v>2276</v>
      </c>
      <c r="G121" s="28"/>
      <c r="H121" s="27" t="s">
        <v>94</v>
      </c>
      <c r="I121" s="27" t="s">
        <v>35</v>
      </c>
      <c r="J121" s="27" t="s">
        <v>2277</v>
      </c>
      <c r="K121" s="53"/>
    </row>
    <row r="122" spans="2:11" ht="17.25" customHeight="1" x14ac:dyDescent="0.3">
      <c r="B122" s="52"/>
      <c r="C122" s="29" t="s">
        <v>2278</v>
      </c>
      <c r="D122" s="29"/>
      <c r="E122" s="29"/>
      <c r="F122" s="30" t="s">
        <v>2279</v>
      </c>
      <c r="G122" s="31"/>
      <c r="H122" s="29"/>
      <c r="I122" s="29"/>
      <c r="J122" s="29" t="s">
        <v>2280</v>
      </c>
      <c r="K122" s="53"/>
    </row>
    <row r="123" spans="2:11" ht="5.25" customHeight="1" x14ac:dyDescent="0.3">
      <c r="B123" s="54"/>
      <c r="C123" s="32"/>
      <c r="D123" s="32"/>
      <c r="E123" s="32"/>
      <c r="F123" s="32"/>
      <c r="G123" s="15"/>
      <c r="H123" s="32"/>
      <c r="I123" s="32"/>
      <c r="J123" s="32"/>
      <c r="K123" s="55"/>
    </row>
    <row r="124" spans="2:11" ht="15" customHeight="1" x14ac:dyDescent="0.3">
      <c r="B124" s="54"/>
      <c r="C124" s="15" t="s">
        <v>2284</v>
      </c>
      <c r="D124" s="32"/>
      <c r="E124" s="32"/>
      <c r="F124" s="34" t="s">
        <v>2281</v>
      </c>
      <c r="G124" s="15"/>
      <c r="H124" s="15" t="s">
        <v>2320</v>
      </c>
      <c r="I124" s="15" t="s">
        <v>2283</v>
      </c>
      <c r="J124" s="15">
        <v>120</v>
      </c>
      <c r="K124" s="56"/>
    </row>
    <row r="125" spans="2:11" ht="15" customHeight="1" x14ac:dyDescent="0.3">
      <c r="B125" s="54"/>
      <c r="C125" s="15" t="s">
        <v>2329</v>
      </c>
      <c r="D125" s="15"/>
      <c r="E125" s="15"/>
      <c r="F125" s="34" t="s">
        <v>2281</v>
      </c>
      <c r="G125" s="15"/>
      <c r="H125" s="15" t="s">
        <v>2330</v>
      </c>
      <c r="I125" s="15" t="s">
        <v>2283</v>
      </c>
      <c r="J125" s="15" t="s">
        <v>2331</v>
      </c>
      <c r="K125" s="56"/>
    </row>
    <row r="126" spans="2:11" ht="15" customHeight="1" x14ac:dyDescent="0.3">
      <c r="B126" s="54"/>
      <c r="C126" s="15" t="s">
        <v>2230</v>
      </c>
      <c r="D126" s="15"/>
      <c r="E126" s="15"/>
      <c r="F126" s="34" t="s">
        <v>2281</v>
      </c>
      <c r="G126" s="15"/>
      <c r="H126" s="15" t="s">
        <v>2332</v>
      </c>
      <c r="I126" s="15" t="s">
        <v>2283</v>
      </c>
      <c r="J126" s="15" t="s">
        <v>2331</v>
      </c>
      <c r="K126" s="56"/>
    </row>
    <row r="127" spans="2:11" ht="15" customHeight="1" x14ac:dyDescent="0.3">
      <c r="B127" s="54"/>
      <c r="C127" s="15" t="s">
        <v>2292</v>
      </c>
      <c r="D127" s="15"/>
      <c r="E127" s="15"/>
      <c r="F127" s="34" t="s">
        <v>2287</v>
      </c>
      <c r="G127" s="15"/>
      <c r="H127" s="15" t="s">
        <v>2293</v>
      </c>
      <c r="I127" s="15" t="s">
        <v>2283</v>
      </c>
      <c r="J127" s="15">
        <v>15</v>
      </c>
      <c r="K127" s="56"/>
    </row>
    <row r="128" spans="2:11" ht="15" customHeight="1" x14ac:dyDescent="0.3">
      <c r="B128" s="54"/>
      <c r="C128" s="36" t="s">
        <v>2294</v>
      </c>
      <c r="D128" s="36"/>
      <c r="E128" s="36"/>
      <c r="F128" s="37" t="s">
        <v>2287</v>
      </c>
      <c r="G128" s="36"/>
      <c r="H128" s="36" t="s">
        <v>2295</v>
      </c>
      <c r="I128" s="36" t="s">
        <v>2283</v>
      </c>
      <c r="J128" s="36">
        <v>15</v>
      </c>
      <c r="K128" s="56"/>
    </row>
    <row r="129" spans="2:11" ht="15" customHeight="1" x14ac:dyDescent="0.3">
      <c r="B129" s="54"/>
      <c r="C129" s="36" t="s">
        <v>2296</v>
      </c>
      <c r="D129" s="36"/>
      <c r="E129" s="36"/>
      <c r="F129" s="37" t="s">
        <v>2287</v>
      </c>
      <c r="G129" s="36"/>
      <c r="H129" s="36" t="s">
        <v>2297</v>
      </c>
      <c r="I129" s="36" t="s">
        <v>2283</v>
      </c>
      <c r="J129" s="36">
        <v>20</v>
      </c>
      <c r="K129" s="56"/>
    </row>
    <row r="130" spans="2:11" ht="15" customHeight="1" x14ac:dyDescent="0.3">
      <c r="B130" s="54"/>
      <c r="C130" s="36" t="s">
        <v>2298</v>
      </c>
      <c r="D130" s="36"/>
      <c r="E130" s="36"/>
      <c r="F130" s="37" t="s">
        <v>2287</v>
      </c>
      <c r="G130" s="36"/>
      <c r="H130" s="36" t="s">
        <v>2299</v>
      </c>
      <c r="I130" s="36" t="s">
        <v>2283</v>
      </c>
      <c r="J130" s="36">
        <v>20</v>
      </c>
      <c r="K130" s="56"/>
    </row>
    <row r="131" spans="2:11" ht="15" customHeight="1" x14ac:dyDescent="0.3">
      <c r="B131" s="54"/>
      <c r="C131" s="15" t="s">
        <v>2286</v>
      </c>
      <c r="D131" s="15"/>
      <c r="E131" s="15"/>
      <c r="F131" s="34" t="s">
        <v>2287</v>
      </c>
      <c r="G131" s="15"/>
      <c r="H131" s="15" t="s">
        <v>2320</v>
      </c>
      <c r="I131" s="15" t="s">
        <v>2283</v>
      </c>
      <c r="J131" s="15">
        <v>50</v>
      </c>
      <c r="K131" s="56"/>
    </row>
    <row r="132" spans="2:11" ht="15" customHeight="1" x14ac:dyDescent="0.3">
      <c r="B132" s="54"/>
      <c r="C132" s="15" t="s">
        <v>2300</v>
      </c>
      <c r="D132" s="15"/>
      <c r="E132" s="15"/>
      <c r="F132" s="34" t="s">
        <v>2287</v>
      </c>
      <c r="G132" s="15"/>
      <c r="H132" s="15" t="s">
        <v>2320</v>
      </c>
      <c r="I132" s="15" t="s">
        <v>2283</v>
      </c>
      <c r="J132" s="15">
        <v>50</v>
      </c>
      <c r="K132" s="56"/>
    </row>
    <row r="133" spans="2:11" ht="15" customHeight="1" x14ac:dyDescent="0.3">
      <c r="B133" s="54"/>
      <c r="C133" s="15" t="s">
        <v>2306</v>
      </c>
      <c r="D133" s="15"/>
      <c r="E133" s="15"/>
      <c r="F133" s="34" t="s">
        <v>2287</v>
      </c>
      <c r="G133" s="15"/>
      <c r="H133" s="15" t="s">
        <v>2320</v>
      </c>
      <c r="I133" s="15" t="s">
        <v>2283</v>
      </c>
      <c r="J133" s="15">
        <v>50</v>
      </c>
      <c r="K133" s="56"/>
    </row>
    <row r="134" spans="2:11" ht="15" customHeight="1" x14ac:dyDescent="0.3">
      <c r="B134" s="54"/>
      <c r="C134" s="15" t="s">
        <v>2308</v>
      </c>
      <c r="D134" s="15"/>
      <c r="E134" s="15"/>
      <c r="F134" s="34" t="s">
        <v>2287</v>
      </c>
      <c r="G134" s="15"/>
      <c r="H134" s="15" t="s">
        <v>2320</v>
      </c>
      <c r="I134" s="15" t="s">
        <v>2283</v>
      </c>
      <c r="J134" s="15">
        <v>50</v>
      </c>
      <c r="K134" s="56"/>
    </row>
    <row r="135" spans="2:11" ht="15" customHeight="1" x14ac:dyDescent="0.3">
      <c r="B135" s="54"/>
      <c r="C135" s="15" t="s">
        <v>99</v>
      </c>
      <c r="D135" s="15"/>
      <c r="E135" s="15"/>
      <c r="F135" s="34" t="s">
        <v>2287</v>
      </c>
      <c r="G135" s="15"/>
      <c r="H135" s="15" t="s">
        <v>2333</v>
      </c>
      <c r="I135" s="15" t="s">
        <v>2283</v>
      </c>
      <c r="J135" s="15">
        <v>255</v>
      </c>
      <c r="K135" s="56"/>
    </row>
    <row r="136" spans="2:11" ht="15" customHeight="1" x14ac:dyDescent="0.3">
      <c r="B136" s="54"/>
      <c r="C136" s="15" t="s">
        <v>2310</v>
      </c>
      <c r="D136" s="15"/>
      <c r="E136" s="15"/>
      <c r="F136" s="34" t="s">
        <v>2281</v>
      </c>
      <c r="G136" s="15"/>
      <c r="H136" s="15" t="s">
        <v>2334</v>
      </c>
      <c r="I136" s="15" t="s">
        <v>2312</v>
      </c>
      <c r="J136" s="15"/>
      <c r="K136" s="56"/>
    </row>
    <row r="137" spans="2:11" ht="15" customHeight="1" x14ac:dyDescent="0.3">
      <c r="B137" s="54"/>
      <c r="C137" s="15" t="s">
        <v>2313</v>
      </c>
      <c r="D137" s="15"/>
      <c r="E137" s="15"/>
      <c r="F137" s="34" t="s">
        <v>2281</v>
      </c>
      <c r="G137" s="15"/>
      <c r="H137" s="15" t="s">
        <v>2335</v>
      </c>
      <c r="I137" s="15" t="s">
        <v>2315</v>
      </c>
      <c r="J137" s="15"/>
      <c r="K137" s="56"/>
    </row>
    <row r="138" spans="2:11" ht="15" customHeight="1" x14ac:dyDescent="0.3">
      <c r="B138" s="54"/>
      <c r="C138" s="15" t="s">
        <v>2316</v>
      </c>
      <c r="D138" s="15"/>
      <c r="E138" s="15"/>
      <c r="F138" s="34" t="s">
        <v>2281</v>
      </c>
      <c r="G138" s="15"/>
      <c r="H138" s="15" t="s">
        <v>2316</v>
      </c>
      <c r="I138" s="15" t="s">
        <v>2315</v>
      </c>
      <c r="J138" s="15"/>
      <c r="K138" s="56"/>
    </row>
    <row r="139" spans="2:11" ht="15" customHeight="1" x14ac:dyDescent="0.3">
      <c r="B139" s="54"/>
      <c r="C139" s="15" t="s">
        <v>21</v>
      </c>
      <c r="D139" s="15"/>
      <c r="E139" s="15"/>
      <c r="F139" s="34" t="s">
        <v>2281</v>
      </c>
      <c r="G139" s="15"/>
      <c r="H139" s="15" t="s">
        <v>2336</v>
      </c>
      <c r="I139" s="15" t="s">
        <v>2315</v>
      </c>
      <c r="J139" s="15"/>
      <c r="K139" s="56"/>
    </row>
    <row r="140" spans="2:11" ht="15" customHeight="1" x14ac:dyDescent="0.3">
      <c r="B140" s="54"/>
      <c r="C140" s="15" t="s">
        <v>2337</v>
      </c>
      <c r="D140" s="15"/>
      <c r="E140" s="15"/>
      <c r="F140" s="34" t="s">
        <v>2281</v>
      </c>
      <c r="G140" s="15"/>
      <c r="H140" s="15" t="s">
        <v>2338</v>
      </c>
      <c r="I140" s="15" t="s">
        <v>2315</v>
      </c>
      <c r="J140" s="15"/>
      <c r="K140" s="56"/>
    </row>
    <row r="141" spans="2:11" ht="15" customHeight="1" x14ac:dyDescent="0.3">
      <c r="B141" s="57"/>
      <c r="C141" s="58"/>
      <c r="D141" s="58"/>
      <c r="E141" s="58"/>
      <c r="F141" s="58"/>
      <c r="G141" s="58"/>
      <c r="H141" s="58"/>
      <c r="I141" s="58"/>
      <c r="J141" s="58"/>
      <c r="K141" s="59"/>
    </row>
    <row r="142" spans="2:11" ht="18.75" customHeight="1" x14ac:dyDescent="0.3">
      <c r="B142" s="11"/>
      <c r="C142" s="11"/>
      <c r="D142" s="11"/>
      <c r="E142" s="11"/>
      <c r="F142" s="46"/>
      <c r="G142" s="11"/>
      <c r="H142" s="11"/>
      <c r="I142" s="11"/>
      <c r="J142" s="11"/>
      <c r="K142" s="11"/>
    </row>
    <row r="143" spans="2:11" ht="18.75" customHeight="1" x14ac:dyDescent="0.3">
      <c r="B143" s="21"/>
      <c r="C143" s="21"/>
      <c r="D143" s="21"/>
      <c r="E143" s="21"/>
      <c r="F143" s="21"/>
      <c r="G143" s="21"/>
      <c r="H143" s="21"/>
      <c r="I143" s="21"/>
      <c r="J143" s="21"/>
      <c r="K143" s="21"/>
    </row>
    <row r="144" spans="2:11" ht="7.5" customHeight="1" x14ac:dyDescent="0.3">
      <c r="B144" s="22"/>
      <c r="C144" s="23"/>
      <c r="D144" s="23"/>
      <c r="E144" s="23"/>
      <c r="F144" s="23"/>
      <c r="G144" s="23"/>
      <c r="H144" s="23"/>
      <c r="I144" s="23"/>
      <c r="J144" s="23"/>
      <c r="K144" s="24"/>
    </row>
    <row r="145" spans="2:11" ht="45" customHeight="1" x14ac:dyDescent="0.3">
      <c r="B145" s="25"/>
      <c r="C145" s="183" t="s">
        <v>2339</v>
      </c>
      <c r="D145" s="183"/>
      <c r="E145" s="183"/>
      <c r="F145" s="183"/>
      <c r="G145" s="183"/>
      <c r="H145" s="183"/>
      <c r="I145" s="183"/>
      <c r="J145" s="183"/>
      <c r="K145" s="26"/>
    </row>
    <row r="146" spans="2:11" ht="17.25" customHeight="1" x14ac:dyDescent="0.3">
      <c r="B146" s="25"/>
      <c r="C146" s="27" t="s">
        <v>2275</v>
      </c>
      <c r="D146" s="27"/>
      <c r="E146" s="27"/>
      <c r="F146" s="27" t="s">
        <v>2276</v>
      </c>
      <c r="G146" s="28"/>
      <c r="H146" s="27" t="s">
        <v>94</v>
      </c>
      <c r="I146" s="27" t="s">
        <v>35</v>
      </c>
      <c r="J146" s="27" t="s">
        <v>2277</v>
      </c>
      <c r="K146" s="26"/>
    </row>
    <row r="147" spans="2:11" ht="17.25" customHeight="1" x14ac:dyDescent="0.3">
      <c r="B147" s="25"/>
      <c r="C147" s="29" t="s">
        <v>2278</v>
      </c>
      <c r="D147" s="29"/>
      <c r="E147" s="29"/>
      <c r="F147" s="30" t="s">
        <v>2279</v>
      </c>
      <c r="G147" s="31"/>
      <c r="H147" s="29"/>
      <c r="I147" s="29"/>
      <c r="J147" s="29" t="s">
        <v>2280</v>
      </c>
      <c r="K147" s="26"/>
    </row>
    <row r="148" spans="2:11" ht="5.25" customHeight="1" x14ac:dyDescent="0.3">
      <c r="B148" s="35"/>
      <c r="C148" s="32"/>
      <c r="D148" s="32"/>
      <c r="E148" s="32"/>
      <c r="F148" s="32"/>
      <c r="G148" s="33"/>
      <c r="H148" s="32"/>
      <c r="I148" s="32"/>
      <c r="J148" s="32"/>
      <c r="K148" s="56"/>
    </row>
    <row r="149" spans="2:11" ht="15" customHeight="1" x14ac:dyDescent="0.3">
      <c r="B149" s="35"/>
      <c r="C149" s="60" t="s">
        <v>2284</v>
      </c>
      <c r="D149" s="15"/>
      <c r="E149" s="15"/>
      <c r="F149" s="61" t="s">
        <v>2281</v>
      </c>
      <c r="G149" s="15"/>
      <c r="H149" s="60" t="s">
        <v>2320</v>
      </c>
      <c r="I149" s="60" t="s">
        <v>2283</v>
      </c>
      <c r="J149" s="60">
        <v>120</v>
      </c>
      <c r="K149" s="56"/>
    </row>
    <row r="150" spans="2:11" ht="15" customHeight="1" x14ac:dyDescent="0.3">
      <c r="B150" s="35"/>
      <c r="C150" s="60" t="s">
        <v>2329</v>
      </c>
      <c r="D150" s="15"/>
      <c r="E150" s="15"/>
      <c r="F150" s="61" t="s">
        <v>2281</v>
      </c>
      <c r="G150" s="15"/>
      <c r="H150" s="60" t="s">
        <v>2340</v>
      </c>
      <c r="I150" s="60" t="s">
        <v>2283</v>
      </c>
      <c r="J150" s="60" t="s">
        <v>2331</v>
      </c>
      <c r="K150" s="56"/>
    </row>
    <row r="151" spans="2:11" ht="15" customHeight="1" x14ac:dyDescent="0.3">
      <c r="B151" s="35"/>
      <c r="C151" s="60" t="s">
        <v>2230</v>
      </c>
      <c r="D151" s="15"/>
      <c r="E151" s="15"/>
      <c r="F151" s="61" t="s">
        <v>2281</v>
      </c>
      <c r="G151" s="15"/>
      <c r="H151" s="60" t="s">
        <v>2341</v>
      </c>
      <c r="I151" s="60" t="s">
        <v>2283</v>
      </c>
      <c r="J151" s="60" t="s">
        <v>2331</v>
      </c>
      <c r="K151" s="56"/>
    </row>
    <row r="152" spans="2:11" ht="15" customHeight="1" x14ac:dyDescent="0.3">
      <c r="B152" s="35"/>
      <c r="C152" s="60" t="s">
        <v>2286</v>
      </c>
      <c r="D152" s="15"/>
      <c r="E152" s="15"/>
      <c r="F152" s="61" t="s">
        <v>2287</v>
      </c>
      <c r="G152" s="15"/>
      <c r="H152" s="60" t="s">
        <v>2320</v>
      </c>
      <c r="I152" s="60" t="s">
        <v>2283</v>
      </c>
      <c r="J152" s="60">
        <v>50</v>
      </c>
      <c r="K152" s="56"/>
    </row>
    <row r="153" spans="2:11" ht="15" customHeight="1" x14ac:dyDescent="0.3">
      <c r="B153" s="35"/>
      <c r="C153" s="60" t="s">
        <v>2289</v>
      </c>
      <c r="D153" s="15"/>
      <c r="E153" s="15"/>
      <c r="F153" s="61" t="s">
        <v>2281</v>
      </c>
      <c r="G153" s="15"/>
      <c r="H153" s="60" t="s">
        <v>2320</v>
      </c>
      <c r="I153" s="60" t="s">
        <v>2291</v>
      </c>
      <c r="J153" s="60"/>
      <c r="K153" s="56"/>
    </row>
    <row r="154" spans="2:11" ht="15" customHeight="1" x14ac:dyDescent="0.3">
      <c r="B154" s="35"/>
      <c r="C154" s="60" t="s">
        <v>2300</v>
      </c>
      <c r="D154" s="15"/>
      <c r="E154" s="15"/>
      <c r="F154" s="61" t="s">
        <v>2287</v>
      </c>
      <c r="G154" s="15"/>
      <c r="H154" s="60" t="s">
        <v>2320</v>
      </c>
      <c r="I154" s="60" t="s">
        <v>2283</v>
      </c>
      <c r="J154" s="60">
        <v>50</v>
      </c>
      <c r="K154" s="56"/>
    </row>
    <row r="155" spans="2:11" ht="15" customHeight="1" x14ac:dyDescent="0.3">
      <c r="B155" s="35"/>
      <c r="C155" s="60" t="s">
        <v>2308</v>
      </c>
      <c r="D155" s="15"/>
      <c r="E155" s="15"/>
      <c r="F155" s="61" t="s">
        <v>2287</v>
      </c>
      <c r="G155" s="15"/>
      <c r="H155" s="60" t="s">
        <v>2320</v>
      </c>
      <c r="I155" s="60" t="s">
        <v>2283</v>
      </c>
      <c r="J155" s="60">
        <v>50</v>
      </c>
      <c r="K155" s="56"/>
    </row>
    <row r="156" spans="2:11" ht="15" customHeight="1" x14ac:dyDescent="0.3">
      <c r="B156" s="35"/>
      <c r="C156" s="60" t="s">
        <v>2306</v>
      </c>
      <c r="D156" s="15"/>
      <c r="E156" s="15"/>
      <c r="F156" s="61" t="s">
        <v>2287</v>
      </c>
      <c r="G156" s="15"/>
      <c r="H156" s="60" t="s">
        <v>2320</v>
      </c>
      <c r="I156" s="60" t="s">
        <v>2283</v>
      </c>
      <c r="J156" s="60">
        <v>50</v>
      </c>
      <c r="K156" s="56"/>
    </row>
    <row r="157" spans="2:11" ht="15" customHeight="1" x14ac:dyDescent="0.3">
      <c r="B157" s="35"/>
      <c r="C157" s="60" t="s">
        <v>52</v>
      </c>
      <c r="D157" s="15"/>
      <c r="E157" s="15"/>
      <c r="F157" s="61" t="s">
        <v>2281</v>
      </c>
      <c r="G157" s="15"/>
      <c r="H157" s="60" t="s">
        <v>2342</v>
      </c>
      <c r="I157" s="60" t="s">
        <v>2283</v>
      </c>
      <c r="J157" s="60" t="s">
        <v>2343</v>
      </c>
      <c r="K157" s="56"/>
    </row>
    <row r="158" spans="2:11" ht="15" customHeight="1" x14ac:dyDescent="0.3">
      <c r="B158" s="35"/>
      <c r="C158" s="60" t="s">
        <v>2344</v>
      </c>
      <c r="D158" s="15"/>
      <c r="E158" s="15"/>
      <c r="F158" s="61" t="s">
        <v>2281</v>
      </c>
      <c r="G158" s="15"/>
      <c r="H158" s="60" t="s">
        <v>2345</v>
      </c>
      <c r="I158" s="60" t="s">
        <v>2315</v>
      </c>
      <c r="J158" s="60"/>
      <c r="K158" s="56"/>
    </row>
    <row r="159" spans="2:11" ht="15" customHeight="1" x14ac:dyDescent="0.3">
      <c r="B159" s="62"/>
      <c r="C159" s="44"/>
      <c r="D159" s="44"/>
      <c r="E159" s="44"/>
      <c r="F159" s="44"/>
      <c r="G159" s="44"/>
      <c r="H159" s="44"/>
      <c r="I159" s="44"/>
      <c r="J159" s="44"/>
      <c r="K159" s="63"/>
    </row>
    <row r="160" spans="2:11" ht="18.75" customHeight="1" x14ac:dyDescent="0.3">
      <c r="B160" s="11"/>
      <c r="C160" s="15"/>
      <c r="D160" s="15"/>
      <c r="E160" s="15"/>
      <c r="F160" s="34"/>
      <c r="G160" s="15"/>
      <c r="H160" s="15"/>
      <c r="I160" s="15"/>
      <c r="J160" s="15"/>
      <c r="K160" s="11"/>
    </row>
    <row r="161" spans="2:11" ht="18.75" customHeight="1" x14ac:dyDescent="0.3">
      <c r="B161" s="21"/>
      <c r="C161" s="21"/>
      <c r="D161" s="21"/>
      <c r="E161" s="21"/>
      <c r="F161" s="21"/>
      <c r="G161" s="21"/>
      <c r="H161" s="21"/>
      <c r="I161" s="21"/>
      <c r="J161" s="21"/>
      <c r="K161" s="21"/>
    </row>
    <row r="162" spans="2:11" ht="7.5" customHeight="1" x14ac:dyDescent="0.3">
      <c r="B162" s="3"/>
      <c r="C162" s="4"/>
      <c r="D162" s="4"/>
      <c r="E162" s="4"/>
      <c r="F162" s="4"/>
      <c r="G162" s="4"/>
      <c r="H162" s="4"/>
      <c r="I162" s="4"/>
      <c r="J162" s="4"/>
      <c r="K162" s="5"/>
    </row>
    <row r="163" spans="2:11" ht="45" customHeight="1" x14ac:dyDescent="0.3">
      <c r="B163" s="6"/>
      <c r="C163" s="178" t="s">
        <v>2346</v>
      </c>
      <c r="D163" s="178"/>
      <c r="E163" s="178"/>
      <c r="F163" s="178"/>
      <c r="G163" s="178"/>
      <c r="H163" s="178"/>
      <c r="I163" s="178"/>
      <c r="J163" s="178"/>
      <c r="K163" s="7"/>
    </row>
    <row r="164" spans="2:11" ht="17.25" customHeight="1" x14ac:dyDescent="0.3">
      <c r="B164" s="6"/>
      <c r="C164" s="27" t="s">
        <v>2275</v>
      </c>
      <c r="D164" s="27"/>
      <c r="E164" s="27"/>
      <c r="F164" s="27" t="s">
        <v>2276</v>
      </c>
      <c r="G164" s="64"/>
      <c r="H164" s="65" t="s">
        <v>94</v>
      </c>
      <c r="I164" s="65" t="s">
        <v>35</v>
      </c>
      <c r="J164" s="27" t="s">
        <v>2277</v>
      </c>
      <c r="K164" s="7"/>
    </row>
    <row r="165" spans="2:11" ht="17.25" customHeight="1" x14ac:dyDescent="0.3">
      <c r="B165" s="8"/>
      <c r="C165" s="29" t="s">
        <v>2278</v>
      </c>
      <c r="D165" s="29"/>
      <c r="E165" s="29"/>
      <c r="F165" s="30" t="s">
        <v>2279</v>
      </c>
      <c r="G165" s="66"/>
      <c r="H165" s="67"/>
      <c r="I165" s="67"/>
      <c r="J165" s="29" t="s">
        <v>2280</v>
      </c>
      <c r="K165" s="9"/>
    </row>
    <row r="166" spans="2:11" ht="5.25" customHeight="1" x14ac:dyDescent="0.3">
      <c r="B166" s="35"/>
      <c r="C166" s="32"/>
      <c r="D166" s="32"/>
      <c r="E166" s="32"/>
      <c r="F166" s="32"/>
      <c r="G166" s="33"/>
      <c r="H166" s="32"/>
      <c r="I166" s="32"/>
      <c r="J166" s="32"/>
      <c r="K166" s="56"/>
    </row>
    <row r="167" spans="2:11" ht="15" customHeight="1" x14ac:dyDescent="0.3">
      <c r="B167" s="35"/>
      <c r="C167" s="15" t="s">
        <v>2284</v>
      </c>
      <c r="D167" s="15"/>
      <c r="E167" s="15"/>
      <c r="F167" s="34" t="s">
        <v>2281</v>
      </c>
      <c r="G167" s="15"/>
      <c r="H167" s="15" t="s">
        <v>2320</v>
      </c>
      <c r="I167" s="15" t="s">
        <v>2283</v>
      </c>
      <c r="J167" s="15">
        <v>120</v>
      </c>
      <c r="K167" s="56"/>
    </row>
    <row r="168" spans="2:11" ht="15" customHeight="1" x14ac:dyDescent="0.3">
      <c r="B168" s="35"/>
      <c r="C168" s="15" t="s">
        <v>2329</v>
      </c>
      <c r="D168" s="15"/>
      <c r="E168" s="15"/>
      <c r="F168" s="34" t="s">
        <v>2281</v>
      </c>
      <c r="G168" s="15"/>
      <c r="H168" s="15" t="s">
        <v>2330</v>
      </c>
      <c r="I168" s="15" t="s">
        <v>2283</v>
      </c>
      <c r="J168" s="15" t="s">
        <v>2331</v>
      </c>
      <c r="K168" s="56"/>
    </row>
    <row r="169" spans="2:11" ht="15" customHeight="1" x14ac:dyDescent="0.3">
      <c r="B169" s="35"/>
      <c r="C169" s="15" t="s">
        <v>2230</v>
      </c>
      <c r="D169" s="15"/>
      <c r="E169" s="15"/>
      <c r="F169" s="34" t="s">
        <v>2281</v>
      </c>
      <c r="G169" s="15"/>
      <c r="H169" s="15" t="s">
        <v>2347</v>
      </c>
      <c r="I169" s="15" t="s">
        <v>2283</v>
      </c>
      <c r="J169" s="15" t="s">
        <v>2331</v>
      </c>
      <c r="K169" s="56"/>
    </row>
    <row r="170" spans="2:11" ht="15" customHeight="1" x14ac:dyDescent="0.3">
      <c r="B170" s="35"/>
      <c r="C170" s="15" t="s">
        <v>2286</v>
      </c>
      <c r="D170" s="15"/>
      <c r="E170" s="15"/>
      <c r="F170" s="34" t="s">
        <v>2287</v>
      </c>
      <c r="G170" s="15"/>
      <c r="H170" s="15" t="s">
        <v>2347</v>
      </c>
      <c r="I170" s="15" t="s">
        <v>2283</v>
      </c>
      <c r="J170" s="15">
        <v>50</v>
      </c>
      <c r="K170" s="56"/>
    </row>
    <row r="171" spans="2:11" ht="15" customHeight="1" x14ac:dyDescent="0.3">
      <c r="B171" s="35"/>
      <c r="C171" s="15" t="s">
        <v>2289</v>
      </c>
      <c r="D171" s="15"/>
      <c r="E171" s="15"/>
      <c r="F171" s="34" t="s">
        <v>2281</v>
      </c>
      <c r="G171" s="15"/>
      <c r="H171" s="15" t="s">
        <v>2347</v>
      </c>
      <c r="I171" s="15" t="s">
        <v>2291</v>
      </c>
      <c r="J171" s="15"/>
      <c r="K171" s="56"/>
    </row>
    <row r="172" spans="2:11" ht="15" customHeight="1" x14ac:dyDescent="0.3">
      <c r="B172" s="35"/>
      <c r="C172" s="15" t="s">
        <v>2300</v>
      </c>
      <c r="D172" s="15"/>
      <c r="E172" s="15"/>
      <c r="F172" s="34" t="s">
        <v>2287</v>
      </c>
      <c r="G172" s="15"/>
      <c r="H172" s="15" t="s">
        <v>2347</v>
      </c>
      <c r="I172" s="15" t="s">
        <v>2283</v>
      </c>
      <c r="J172" s="15">
        <v>50</v>
      </c>
      <c r="K172" s="56"/>
    </row>
    <row r="173" spans="2:11" ht="15" customHeight="1" x14ac:dyDescent="0.3">
      <c r="B173" s="35"/>
      <c r="C173" s="15" t="s">
        <v>2308</v>
      </c>
      <c r="D173" s="15"/>
      <c r="E173" s="15"/>
      <c r="F173" s="34" t="s">
        <v>2287</v>
      </c>
      <c r="G173" s="15"/>
      <c r="H173" s="15" t="s">
        <v>2347</v>
      </c>
      <c r="I173" s="15" t="s">
        <v>2283</v>
      </c>
      <c r="J173" s="15">
        <v>50</v>
      </c>
      <c r="K173" s="56"/>
    </row>
    <row r="174" spans="2:11" ht="15" customHeight="1" x14ac:dyDescent="0.3">
      <c r="B174" s="35"/>
      <c r="C174" s="15" t="s">
        <v>2306</v>
      </c>
      <c r="D174" s="15"/>
      <c r="E174" s="15"/>
      <c r="F174" s="34" t="s">
        <v>2287</v>
      </c>
      <c r="G174" s="15"/>
      <c r="H174" s="15" t="s">
        <v>2347</v>
      </c>
      <c r="I174" s="15" t="s">
        <v>2283</v>
      </c>
      <c r="J174" s="15">
        <v>50</v>
      </c>
      <c r="K174" s="56"/>
    </row>
    <row r="175" spans="2:11" ht="15" customHeight="1" x14ac:dyDescent="0.3">
      <c r="B175" s="35"/>
      <c r="C175" s="15" t="s">
        <v>93</v>
      </c>
      <c r="D175" s="15"/>
      <c r="E175" s="15"/>
      <c r="F175" s="34" t="s">
        <v>2281</v>
      </c>
      <c r="G175" s="15"/>
      <c r="H175" s="15" t="s">
        <v>2348</v>
      </c>
      <c r="I175" s="15" t="s">
        <v>2349</v>
      </c>
      <c r="J175" s="15"/>
      <c r="K175" s="56"/>
    </row>
    <row r="176" spans="2:11" ht="15" customHeight="1" x14ac:dyDescent="0.3">
      <c r="B176" s="35"/>
      <c r="C176" s="15" t="s">
        <v>35</v>
      </c>
      <c r="D176" s="15"/>
      <c r="E176" s="15"/>
      <c r="F176" s="34" t="s">
        <v>2281</v>
      </c>
      <c r="G176" s="15"/>
      <c r="H176" s="15" t="s">
        <v>2350</v>
      </c>
      <c r="I176" s="15" t="s">
        <v>2351</v>
      </c>
      <c r="J176" s="15">
        <v>1</v>
      </c>
      <c r="K176" s="56"/>
    </row>
    <row r="177" spans="2:11" ht="15" customHeight="1" x14ac:dyDescent="0.3">
      <c r="B177" s="35"/>
      <c r="C177" s="15" t="s">
        <v>34</v>
      </c>
      <c r="D177" s="15"/>
      <c r="E177" s="15"/>
      <c r="F177" s="34" t="s">
        <v>2281</v>
      </c>
      <c r="G177" s="15"/>
      <c r="H177" s="15" t="s">
        <v>2352</v>
      </c>
      <c r="I177" s="15" t="s">
        <v>2283</v>
      </c>
      <c r="J177" s="15">
        <v>20</v>
      </c>
      <c r="K177" s="56"/>
    </row>
    <row r="178" spans="2:11" ht="15" customHeight="1" x14ac:dyDescent="0.3">
      <c r="B178" s="35"/>
      <c r="C178" s="15" t="s">
        <v>94</v>
      </c>
      <c r="D178" s="15"/>
      <c r="E178" s="15"/>
      <c r="F178" s="34" t="s">
        <v>2281</v>
      </c>
      <c r="G178" s="15"/>
      <c r="H178" s="15" t="s">
        <v>2353</v>
      </c>
      <c r="I178" s="15" t="s">
        <v>2283</v>
      </c>
      <c r="J178" s="15">
        <v>255</v>
      </c>
      <c r="K178" s="56"/>
    </row>
    <row r="179" spans="2:11" ht="15" customHeight="1" x14ac:dyDescent="0.3">
      <c r="B179" s="35"/>
      <c r="C179" s="15" t="s">
        <v>95</v>
      </c>
      <c r="D179" s="15"/>
      <c r="E179" s="15"/>
      <c r="F179" s="34" t="s">
        <v>2281</v>
      </c>
      <c r="G179" s="15"/>
      <c r="H179" s="15" t="s">
        <v>2246</v>
      </c>
      <c r="I179" s="15" t="s">
        <v>2283</v>
      </c>
      <c r="J179" s="15">
        <v>10</v>
      </c>
      <c r="K179" s="56"/>
    </row>
    <row r="180" spans="2:11" ht="15" customHeight="1" x14ac:dyDescent="0.3">
      <c r="B180" s="35"/>
      <c r="C180" s="15" t="s">
        <v>96</v>
      </c>
      <c r="D180" s="15"/>
      <c r="E180" s="15"/>
      <c r="F180" s="34" t="s">
        <v>2281</v>
      </c>
      <c r="G180" s="15"/>
      <c r="H180" s="15" t="s">
        <v>2354</v>
      </c>
      <c r="I180" s="15" t="s">
        <v>2315</v>
      </c>
      <c r="J180" s="15"/>
      <c r="K180" s="56"/>
    </row>
    <row r="181" spans="2:11" ht="15" customHeight="1" x14ac:dyDescent="0.3">
      <c r="B181" s="35"/>
      <c r="C181" s="15" t="s">
        <v>2355</v>
      </c>
      <c r="D181" s="15"/>
      <c r="E181" s="15"/>
      <c r="F181" s="34" t="s">
        <v>2281</v>
      </c>
      <c r="G181" s="15"/>
      <c r="H181" s="15" t="s">
        <v>2356</v>
      </c>
      <c r="I181" s="15" t="s">
        <v>2315</v>
      </c>
      <c r="J181" s="15"/>
      <c r="K181" s="56"/>
    </row>
    <row r="182" spans="2:11" ht="15" customHeight="1" x14ac:dyDescent="0.3">
      <c r="B182" s="35"/>
      <c r="C182" s="15" t="s">
        <v>2344</v>
      </c>
      <c r="D182" s="15"/>
      <c r="E182" s="15"/>
      <c r="F182" s="34" t="s">
        <v>2281</v>
      </c>
      <c r="G182" s="15"/>
      <c r="H182" s="15" t="s">
        <v>2357</v>
      </c>
      <c r="I182" s="15" t="s">
        <v>2315</v>
      </c>
      <c r="J182" s="15"/>
      <c r="K182" s="56"/>
    </row>
    <row r="183" spans="2:11" ht="15" customHeight="1" x14ac:dyDescent="0.3">
      <c r="B183" s="35"/>
      <c r="C183" s="15" t="s">
        <v>98</v>
      </c>
      <c r="D183" s="15"/>
      <c r="E183" s="15"/>
      <c r="F183" s="34" t="s">
        <v>2287</v>
      </c>
      <c r="G183" s="15"/>
      <c r="H183" s="15" t="s">
        <v>2358</v>
      </c>
      <c r="I183" s="15" t="s">
        <v>2283</v>
      </c>
      <c r="J183" s="15">
        <v>50</v>
      </c>
      <c r="K183" s="56"/>
    </row>
    <row r="184" spans="2:11" ht="15" customHeight="1" x14ac:dyDescent="0.3">
      <c r="B184" s="35"/>
      <c r="C184" s="15" t="s">
        <v>2359</v>
      </c>
      <c r="D184" s="15"/>
      <c r="E184" s="15"/>
      <c r="F184" s="34" t="s">
        <v>2287</v>
      </c>
      <c r="G184" s="15"/>
      <c r="H184" s="15" t="s">
        <v>2360</v>
      </c>
      <c r="I184" s="15" t="s">
        <v>2361</v>
      </c>
      <c r="J184" s="15"/>
      <c r="K184" s="56"/>
    </row>
    <row r="185" spans="2:11" ht="15" customHeight="1" x14ac:dyDescent="0.3">
      <c r="B185" s="35"/>
      <c r="C185" s="15" t="s">
        <v>2362</v>
      </c>
      <c r="D185" s="15"/>
      <c r="E185" s="15"/>
      <c r="F185" s="34" t="s">
        <v>2287</v>
      </c>
      <c r="G185" s="15"/>
      <c r="H185" s="15" t="s">
        <v>2363</v>
      </c>
      <c r="I185" s="15" t="s">
        <v>2361</v>
      </c>
      <c r="J185" s="15"/>
      <c r="K185" s="56"/>
    </row>
    <row r="186" spans="2:11" ht="15" customHeight="1" x14ac:dyDescent="0.3">
      <c r="B186" s="35"/>
      <c r="C186" s="15" t="s">
        <v>2364</v>
      </c>
      <c r="D186" s="15"/>
      <c r="E186" s="15"/>
      <c r="F186" s="34" t="s">
        <v>2287</v>
      </c>
      <c r="G186" s="15"/>
      <c r="H186" s="15" t="s">
        <v>2365</v>
      </c>
      <c r="I186" s="15" t="s">
        <v>2361</v>
      </c>
      <c r="J186" s="15"/>
      <c r="K186" s="56"/>
    </row>
    <row r="187" spans="2:11" ht="15" customHeight="1" x14ac:dyDescent="0.3">
      <c r="B187" s="35"/>
      <c r="C187" s="68" t="s">
        <v>2366</v>
      </c>
      <c r="D187" s="15"/>
      <c r="E187" s="15"/>
      <c r="F187" s="34" t="s">
        <v>2287</v>
      </c>
      <c r="G187" s="15"/>
      <c r="H187" s="15" t="s">
        <v>2367</v>
      </c>
      <c r="I187" s="15" t="s">
        <v>2368</v>
      </c>
      <c r="J187" s="69" t="s">
        <v>2369</v>
      </c>
      <c r="K187" s="56"/>
    </row>
    <row r="188" spans="2:11" ht="15" customHeight="1" x14ac:dyDescent="0.3">
      <c r="B188" s="35"/>
      <c r="C188" s="20" t="s">
        <v>25</v>
      </c>
      <c r="D188" s="15"/>
      <c r="E188" s="15"/>
      <c r="F188" s="34" t="s">
        <v>2281</v>
      </c>
      <c r="G188" s="15"/>
      <c r="H188" s="11" t="s">
        <v>2370</v>
      </c>
      <c r="I188" s="15" t="s">
        <v>2371</v>
      </c>
      <c r="J188" s="15"/>
      <c r="K188" s="56"/>
    </row>
    <row r="189" spans="2:11" ht="15" customHeight="1" x14ac:dyDescent="0.3">
      <c r="B189" s="35"/>
      <c r="C189" s="20" t="s">
        <v>2372</v>
      </c>
      <c r="D189" s="15"/>
      <c r="E189" s="15"/>
      <c r="F189" s="34" t="s">
        <v>2281</v>
      </c>
      <c r="G189" s="15"/>
      <c r="H189" s="15" t="s">
        <v>2373</v>
      </c>
      <c r="I189" s="15" t="s">
        <v>2315</v>
      </c>
      <c r="J189" s="15"/>
      <c r="K189" s="56"/>
    </row>
    <row r="190" spans="2:11" ht="15" customHeight="1" x14ac:dyDescent="0.3">
      <c r="B190" s="35"/>
      <c r="C190" s="20" t="s">
        <v>2374</v>
      </c>
      <c r="D190" s="15"/>
      <c r="E190" s="15"/>
      <c r="F190" s="34" t="s">
        <v>2281</v>
      </c>
      <c r="G190" s="15"/>
      <c r="H190" s="15" t="s">
        <v>2375</v>
      </c>
      <c r="I190" s="15" t="s">
        <v>2315</v>
      </c>
      <c r="J190" s="15"/>
      <c r="K190" s="56"/>
    </row>
    <row r="191" spans="2:11" ht="15" customHeight="1" x14ac:dyDescent="0.3">
      <c r="B191" s="35"/>
      <c r="C191" s="20" t="s">
        <v>2376</v>
      </c>
      <c r="D191" s="15"/>
      <c r="E191" s="15"/>
      <c r="F191" s="34" t="s">
        <v>2287</v>
      </c>
      <c r="G191" s="15"/>
      <c r="H191" s="15" t="s">
        <v>2377</v>
      </c>
      <c r="I191" s="15" t="s">
        <v>2315</v>
      </c>
      <c r="J191" s="15"/>
      <c r="K191" s="56"/>
    </row>
    <row r="192" spans="2:11" ht="15" customHeight="1" x14ac:dyDescent="0.3">
      <c r="B192" s="62"/>
      <c r="C192" s="70"/>
      <c r="D192" s="44"/>
      <c r="E192" s="44"/>
      <c r="F192" s="44"/>
      <c r="G192" s="44"/>
      <c r="H192" s="44"/>
      <c r="I192" s="44"/>
      <c r="J192" s="44"/>
      <c r="K192" s="63"/>
    </row>
    <row r="193" spans="2:11" ht="18.75" customHeight="1" x14ac:dyDescent="0.3">
      <c r="B193" s="11"/>
      <c r="C193" s="15"/>
      <c r="D193" s="15"/>
      <c r="E193" s="15"/>
      <c r="F193" s="34"/>
      <c r="G193" s="15"/>
      <c r="H193" s="15"/>
      <c r="I193" s="15"/>
      <c r="J193" s="15"/>
      <c r="K193" s="11"/>
    </row>
    <row r="194" spans="2:11" ht="18.75" customHeight="1" x14ac:dyDescent="0.3">
      <c r="B194" s="11"/>
      <c r="C194" s="15"/>
      <c r="D194" s="15"/>
      <c r="E194" s="15"/>
      <c r="F194" s="34"/>
      <c r="G194" s="15"/>
      <c r="H194" s="15"/>
      <c r="I194" s="15"/>
      <c r="J194" s="15"/>
      <c r="K194" s="11"/>
    </row>
    <row r="195" spans="2:11" ht="18.75" customHeight="1" x14ac:dyDescent="0.3">
      <c r="B195" s="21"/>
      <c r="C195" s="21"/>
      <c r="D195" s="21"/>
      <c r="E195" s="21"/>
      <c r="F195" s="21"/>
      <c r="G195" s="21"/>
      <c r="H195" s="21"/>
      <c r="I195" s="21"/>
      <c r="J195" s="21"/>
      <c r="K195" s="21"/>
    </row>
    <row r="196" spans="2:11" x14ac:dyDescent="0.3">
      <c r="B196" s="3"/>
      <c r="C196" s="4"/>
      <c r="D196" s="4"/>
      <c r="E196" s="4"/>
      <c r="F196" s="4"/>
      <c r="G196" s="4"/>
      <c r="H196" s="4"/>
      <c r="I196" s="4"/>
      <c r="J196" s="4"/>
      <c r="K196" s="5"/>
    </row>
    <row r="197" spans="2:11" ht="21" x14ac:dyDescent="0.3">
      <c r="B197" s="6"/>
      <c r="C197" s="178" t="s">
        <v>2378</v>
      </c>
      <c r="D197" s="178"/>
      <c r="E197" s="178"/>
      <c r="F197" s="178"/>
      <c r="G197" s="178"/>
      <c r="H197" s="178"/>
      <c r="I197" s="178"/>
      <c r="J197" s="178"/>
      <c r="K197" s="7"/>
    </row>
    <row r="198" spans="2:11" ht="25.5" customHeight="1" x14ac:dyDescent="0.3">
      <c r="B198" s="6"/>
      <c r="C198" s="71" t="s">
        <v>2379</v>
      </c>
      <c r="D198" s="71"/>
      <c r="E198" s="71"/>
      <c r="F198" s="71" t="s">
        <v>2380</v>
      </c>
      <c r="G198" s="72"/>
      <c r="H198" s="184" t="s">
        <v>2381</v>
      </c>
      <c r="I198" s="184"/>
      <c r="J198" s="184"/>
      <c r="K198" s="7"/>
    </row>
    <row r="199" spans="2:11" ht="5.25" customHeight="1" x14ac:dyDescent="0.3">
      <c r="B199" s="35"/>
      <c r="C199" s="32"/>
      <c r="D199" s="32"/>
      <c r="E199" s="32"/>
      <c r="F199" s="32"/>
      <c r="G199" s="15"/>
      <c r="H199" s="32"/>
      <c r="I199" s="32"/>
      <c r="J199" s="32"/>
      <c r="K199" s="56"/>
    </row>
    <row r="200" spans="2:11" ht="15" customHeight="1" x14ac:dyDescent="0.3">
      <c r="B200" s="35"/>
      <c r="C200" s="15" t="s">
        <v>2371</v>
      </c>
      <c r="D200" s="15"/>
      <c r="E200" s="15"/>
      <c r="F200" s="34" t="s">
        <v>26</v>
      </c>
      <c r="G200" s="15"/>
      <c r="H200" s="181" t="s">
        <v>2382</v>
      </c>
      <c r="I200" s="181"/>
      <c r="J200" s="181"/>
      <c r="K200" s="56"/>
    </row>
    <row r="201" spans="2:11" ht="15" customHeight="1" x14ac:dyDescent="0.3">
      <c r="B201" s="35"/>
      <c r="C201" s="41"/>
      <c r="D201" s="15"/>
      <c r="E201" s="15"/>
      <c r="F201" s="34" t="s">
        <v>27</v>
      </c>
      <c r="G201" s="15"/>
      <c r="H201" s="181" t="s">
        <v>2383</v>
      </c>
      <c r="I201" s="181"/>
      <c r="J201" s="181"/>
      <c r="K201" s="56"/>
    </row>
    <row r="202" spans="2:11" ht="15" customHeight="1" x14ac:dyDescent="0.3">
      <c r="B202" s="35"/>
      <c r="C202" s="41"/>
      <c r="D202" s="15"/>
      <c r="E202" s="15"/>
      <c r="F202" s="34" t="s">
        <v>30</v>
      </c>
      <c r="G202" s="15"/>
      <c r="H202" s="181" t="s">
        <v>2384</v>
      </c>
      <c r="I202" s="181"/>
      <c r="J202" s="181"/>
      <c r="K202" s="56"/>
    </row>
    <row r="203" spans="2:11" ht="15" customHeight="1" x14ac:dyDescent="0.3">
      <c r="B203" s="35"/>
      <c r="C203" s="15"/>
      <c r="D203" s="15"/>
      <c r="E203" s="15"/>
      <c r="F203" s="34" t="s">
        <v>28</v>
      </c>
      <c r="G203" s="15"/>
      <c r="H203" s="181" t="s">
        <v>2385</v>
      </c>
      <c r="I203" s="181"/>
      <c r="J203" s="181"/>
      <c r="K203" s="56"/>
    </row>
    <row r="204" spans="2:11" ht="15" customHeight="1" x14ac:dyDescent="0.3">
      <c r="B204" s="35"/>
      <c r="C204" s="15"/>
      <c r="D204" s="15"/>
      <c r="E204" s="15"/>
      <c r="F204" s="34" t="s">
        <v>29</v>
      </c>
      <c r="G204" s="15"/>
      <c r="H204" s="181" t="s">
        <v>2386</v>
      </c>
      <c r="I204" s="181"/>
      <c r="J204" s="181"/>
      <c r="K204" s="56"/>
    </row>
    <row r="205" spans="2:11" ht="15" customHeight="1" x14ac:dyDescent="0.3">
      <c r="B205" s="35"/>
      <c r="C205" s="15"/>
      <c r="D205" s="15"/>
      <c r="E205" s="15"/>
      <c r="F205" s="34"/>
      <c r="G205" s="15"/>
      <c r="H205" s="15"/>
      <c r="I205" s="15"/>
      <c r="J205" s="15"/>
      <c r="K205" s="56"/>
    </row>
    <row r="206" spans="2:11" ht="15" customHeight="1" x14ac:dyDescent="0.3">
      <c r="B206" s="35"/>
      <c r="C206" s="15" t="s">
        <v>2327</v>
      </c>
      <c r="D206" s="15"/>
      <c r="E206" s="15"/>
      <c r="F206" s="34" t="s">
        <v>40</v>
      </c>
      <c r="G206" s="15"/>
      <c r="H206" s="181" t="s">
        <v>2387</v>
      </c>
      <c r="I206" s="181"/>
      <c r="J206" s="181"/>
      <c r="K206" s="56"/>
    </row>
    <row r="207" spans="2:11" ht="15" customHeight="1" x14ac:dyDescent="0.3">
      <c r="B207" s="35"/>
      <c r="C207" s="41"/>
      <c r="D207" s="15"/>
      <c r="E207" s="15"/>
      <c r="F207" s="34" t="s">
        <v>2224</v>
      </c>
      <c r="G207" s="15"/>
      <c r="H207" s="181" t="s">
        <v>2225</v>
      </c>
      <c r="I207" s="181"/>
      <c r="J207" s="181"/>
      <c r="K207" s="56"/>
    </row>
    <row r="208" spans="2:11" ht="15" customHeight="1" x14ac:dyDescent="0.3">
      <c r="B208" s="35"/>
      <c r="C208" s="15"/>
      <c r="D208" s="15"/>
      <c r="E208" s="15"/>
      <c r="F208" s="34" t="s">
        <v>2222</v>
      </c>
      <c r="G208" s="15"/>
      <c r="H208" s="181" t="s">
        <v>2388</v>
      </c>
      <c r="I208" s="181"/>
      <c r="J208" s="181"/>
      <c r="K208" s="56"/>
    </row>
    <row r="209" spans="2:11" ht="15" customHeight="1" x14ac:dyDescent="0.3">
      <c r="B209" s="73"/>
      <c r="C209" s="41"/>
      <c r="D209" s="41"/>
      <c r="E209" s="41"/>
      <c r="F209" s="34" t="s">
        <v>2226</v>
      </c>
      <c r="G209" s="20"/>
      <c r="H209" s="185" t="s">
        <v>2227</v>
      </c>
      <c r="I209" s="185"/>
      <c r="J209" s="185"/>
      <c r="K209" s="74"/>
    </row>
    <row r="210" spans="2:11" ht="15" customHeight="1" x14ac:dyDescent="0.3">
      <c r="B210" s="73"/>
      <c r="C210" s="41"/>
      <c r="D210" s="41"/>
      <c r="E210" s="41"/>
      <c r="F210" s="34" t="s">
        <v>2228</v>
      </c>
      <c r="G210" s="20"/>
      <c r="H210" s="185" t="s">
        <v>2389</v>
      </c>
      <c r="I210" s="185"/>
      <c r="J210" s="185"/>
      <c r="K210" s="74"/>
    </row>
    <row r="211" spans="2:11" ht="15" customHeight="1" x14ac:dyDescent="0.3">
      <c r="B211" s="73"/>
      <c r="C211" s="41"/>
      <c r="D211" s="41"/>
      <c r="E211" s="41"/>
      <c r="F211" s="75"/>
      <c r="G211" s="20"/>
      <c r="H211" s="76"/>
      <c r="I211" s="76"/>
      <c r="J211" s="76"/>
      <c r="K211" s="74"/>
    </row>
    <row r="212" spans="2:11" ht="15" customHeight="1" x14ac:dyDescent="0.3">
      <c r="B212" s="73"/>
      <c r="C212" s="15" t="s">
        <v>2351</v>
      </c>
      <c r="D212" s="41"/>
      <c r="E212" s="41"/>
      <c r="F212" s="34">
        <v>1</v>
      </c>
      <c r="G212" s="20"/>
      <c r="H212" s="185" t="s">
        <v>2390</v>
      </c>
      <c r="I212" s="185"/>
      <c r="J212" s="185"/>
      <c r="K212" s="74"/>
    </row>
    <row r="213" spans="2:11" ht="15" customHeight="1" x14ac:dyDescent="0.3">
      <c r="B213" s="73"/>
      <c r="C213" s="41"/>
      <c r="D213" s="41"/>
      <c r="E213" s="41"/>
      <c r="F213" s="34">
        <v>2</v>
      </c>
      <c r="G213" s="20"/>
      <c r="H213" s="185" t="s">
        <v>2391</v>
      </c>
      <c r="I213" s="185"/>
      <c r="J213" s="185"/>
      <c r="K213" s="74"/>
    </row>
    <row r="214" spans="2:11" ht="15" customHeight="1" x14ac:dyDescent="0.3">
      <c r="B214" s="73"/>
      <c r="C214" s="41"/>
      <c r="D214" s="41"/>
      <c r="E214" s="41"/>
      <c r="F214" s="34">
        <v>3</v>
      </c>
      <c r="G214" s="20"/>
      <c r="H214" s="185" t="s">
        <v>2392</v>
      </c>
      <c r="I214" s="185"/>
      <c r="J214" s="185"/>
      <c r="K214" s="74"/>
    </row>
    <row r="215" spans="2:11" ht="15" customHeight="1" x14ac:dyDescent="0.3">
      <c r="B215" s="73"/>
      <c r="C215" s="41"/>
      <c r="D215" s="41"/>
      <c r="E215" s="41"/>
      <c r="F215" s="34">
        <v>4</v>
      </c>
      <c r="G215" s="20"/>
      <c r="H215" s="185" t="s">
        <v>2393</v>
      </c>
      <c r="I215" s="185"/>
      <c r="J215" s="185"/>
      <c r="K215" s="74"/>
    </row>
    <row r="216" spans="2:11" ht="12.75" customHeight="1" x14ac:dyDescent="0.3">
      <c r="B216" s="77"/>
      <c r="C216" s="78"/>
      <c r="D216" s="78"/>
      <c r="E216" s="78"/>
      <c r="F216" s="78"/>
      <c r="G216" s="78"/>
      <c r="H216" s="78"/>
      <c r="I216" s="78"/>
      <c r="J216" s="78"/>
      <c r="K216" s="79"/>
    </row>
  </sheetData>
  <sheetProtection formatCells="0" formatColumns="0" formatRows="0" insertColumns="0" insertRows="0" insertHyperlinks="0" deleteColumns="0" deleteRows="0" sort="0" autoFilter="0" pivotTables="0"/>
  <mergeCells count="77">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33:J33"/>
    <mergeCell ref="G34:J34"/>
    <mergeCell ref="G35:J35"/>
    <mergeCell ref="D49:J49"/>
    <mergeCell ref="E48:J48"/>
    <mergeCell ref="G36:J36"/>
    <mergeCell ref="G37:J37"/>
    <mergeCell ref="D31:J31"/>
    <mergeCell ref="C24:J24"/>
    <mergeCell ref="D32:J32"/>
    <mergeCell ref="F18:J18"/>
    <mergeCell ref="F21:J21"/>
    <mergeCell ref="C23:J23"/>
    <mergeCell ref="D25:J25"/>
    <mergeCell ref="D26:J26"/>
    <mergeCell ref="D28:J28"/>
    <mergeCell ref="D29:J29"/>
    <mergeCell ref="F19:J19"/>
    <mergeCell ref="F20:J20"/>
    <mergeCell ref="D14:J14"/>
    <mergeCell ref="D15:J15"/>
    <mergeCell ref="F16:J16"/>
    <mergeCell ref="F17:J17"/>
    <mergeCell ref="C9:J9"/>
    <mergeCell ref="D10:J10"/>
    <mergeCell ref="D13:J13"/>
    <mergeCell ref="C3:J3"/>
    <mergeCell ref="C4:J4"/>
    <mergeCell ref="C6:J6"/>
    <mergeCell ref="C7:J7"/>
    <mergeCell ref="D11:J11"/>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4</vt:i4>
      </vt:variant>
    </vt:vector>
  </HeadingPairs>
  <TitlesOfParts>
    <vt:vector size="7" baseType="lpstr">
      <vt:lpstr>Rekapitulace stavby</vt:lpstr>
      <vt:lpstr>1 - Architektonicko-stave...</vt:lpstr>
      <vt:lpstr>Pokyny pro vyplnění</vt:lpstr>
      <vt:lpstr>'1 - Architektonicko-stave...'!Názvy_tisku</vt:lpstr>
      <vt:lpstr>'1 - Architektonicko-stave...'!Oblast_tisku</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notebook\Admin</dc:creator>
  <cp:lastModifiedBy>Admin</cp:lastModifiedBy>
  <dcterms:created xsi:type="dcterms:W3CDTF">2017-05-17T20:40:23Z</dcterms:created>
  <dcterms:modified xsi:type="dcterms:W3CDTF">2018-03-08T19:06:55Z</dcterms:modified>
</cp:coreProperties>
</file>