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ZDKROS\Desktop\"/>
    </mc:Choice>
  </mc:AlternateContent>
  <bookViews>
    <workbookView xWindow="0" yWindow="0" windowWidth="0" windowHeight="0"/>
  </bookViews>
  <sheets>
    <sheet name="Rekapitulace stavby" sheetId="1" r:id="rId1"/>
    <sheet name="SO 01 - Revitalizace vodn..." sheetId="2" r:id="rId2"/>
    <sheet name="SO 02 - Mokřady a vodní tůně" sheetId="3" r:id="rId3"/>
    <sheet name="SO 03.1 - Zatravnění" sheetId="4" r:id="rId4"/>
    <sheet name="SO 03.2.1 - Následná péče..." sheetId="5" r:id="rId5"/>
    <sheet name="SO 03.2.2 - Následná péče..." sheetId="6" r:id="rId6"/>
    <sheet name="SO 03.2.3 - Následná péče..." sheetId="7" r:id="rId7"/>
    <sheet name="VRN - Vedlejší rozpočtové..." sheetId="8" r:id="rId8"/>
  </sheets>
  <definedNames>
    <definedName name="_xlnm.Print_Area" localSheetId="0">'Rekapitulace stavby'!$D$4:$AO$76,'Rekapitulace stavby'!$C$82:$AQ$104</definedName>
    <definedName name="_xlnm.Print_Titles" localSheetId="0">'Rekapitulace stavby'!$92:$92</definedName>
    <definedName name="_xlnm._FilterDatabase" localSheetId="1" hidden="1">'SO 01 - Revitalizace vodn...'!$C$133:$K$518</definedName>
    <definedName name="_xlnm.Print_Area" localSheetId="1">'SO 01 - Revitalizace vodn...'!$C$4:$J$76,'SO 01 - Revitalizace vodn...'!$C$82:$J$115,'SO 01 - Revitalizace vodn...'!$C$121:$K$518</definedName>
    <definedName name="_xlnm.Print_Titles" localSheetId="1">'SO 01 - Revitalizace vodn...'!$133:$133</definedName>
    <definedName name="_xlnm._FilterDatabase" localSheetId="2" hidden="1">'SO 02 - Mokřady a vodní tůně'!$C$130:$K$181</definedName>
    <definedName name="_xlnm.Print_Area" localSheetId="2">'SO 02 - Mokřady a vodní tůně'!$C$4:$J$76,'SO 02 - Mokřady a vodní tůně'!$C$82:$J$112,'SO 02 - Mokřady a vodní tůně'!$C$118:$K$181</definedName>
    <definedName name="_xlnm.Print_Titles" localSheetId="2">'SO 02 - Mokřady a vodní tůně'!$130:$130</definedName>
    <definedName name="_xlnm._FilterDatabase" localSheetId="3" hidden="1">'SO 03.1 - Zatravnění'!$C$132:$K$168</definedName>
    <definedName name="_xlnm.Print_Area" localSheetId="3">'SO 03.1 - Zatravnění'!$C$4:$J$76,'SO 03.1 - Zatravnění'!$C$82:$J$112,'SO 03.1 - Zatravnění'!$C$118:$K$168</definedName>
    <definedName name="_xlnm.Print_Titles" localSheetId="3">'SO 03.1 - Zatravnění'!$132:$132</definedName>
    <definedName name="_xlnm._FilterDatabase" localSheetId="4" hidden="1">'SO 03.2.1 - Následná péče...'!$C$135:$K$180</definedName>
    <definedName name="_xlnm.Print_Area" localSheetId="4">'SO 03.2.1 - Následná péče...'!$C$4:$J$76,'SO 03.2.1 - Následná péče...'!$C$82:$J$113,'SO 03.2.1 - Následná péče...'!$C$119:$K$180</definedName>
    <definedName name="_xlnm.Print_Titles" localSheetId="4">'SO 03.2.1 - Následná péče...'!$135:$135</definedName>
    <definedName name="_xlnm._FilterDatabase" localSheetId="5" hidden="1">'SO 03.2.2 - Následná péče...'!$C$135:$K$180</definedName>
    <definedName name="_xlnm.Print_Area" localSheetId="5">'SO 03.2.2 - Následná péče...'!$C$4:$J$76,'SO 03.2.2 - Následná péče...'!$C$82:$J$113,'SO 03.2.2 - Následná péče...'!$C$119:$K$180</definedName>
    <definedName name="_xlnm.Print_Titles" localSheetId="5">'SO 03.2.2 - Následná péče...'!$135:$135</definedName>
    <definedName name="_xlnm._FilterDatabase" localSheetId="6" hidden="1">'SO 03.2.3 - Následná péče...'!$C$135:$K$180</definedName>
    <definedName name="_xlnm.Print_Area" localSheetId="6">'SO 03.2.3 - Následná péče...'!$C$4:$J$76,'SO 03.2.3 - Následná péče...'!$C$82:$J$113,'SO 03.2.3 - Následná péče...'!$C$119:$K$180</definedName>
    <definedName name="_xlnm.Print_Titles" localSheetId="6">'SO 03.2.3 - Následná péče...'!$135:$135</definedName>
    <definedName name="_xlnm._FilterDatabase" localSheetId="7" hidden="1">'VRN - Vedlejší rozpočtové...'!$C$127:$K$154</definedName>
    <definedName name="_xlnm.Print_Area" localSheetId="7">'VRN - Vedlejší rozpočtové...'!$C$4:$J$76,'VRN - Vedlejší rozpočtové...'!$C$82:$J$109,'VRN - Vedlejší rozpočtové...'!$C$115:$K$154</definedName>
    <definedName name="_xlnm.Print_Titles" localSheetId="7">'VRN - Vedlejší rozpočtové...'!$127:$127</definedName>
  </definedNames>
  <calcPr/>
</workbook>
</file>

<file path=xl/calcChain.xml><?xml version="1.0" encoding="utf-8"?>
<calcChain xmlns="http://schemas.openxmlformats.org/spreadsheetml/2006/main">
  <c i="8" l="1" r="J39"/>
  <c r="J38"/>
  <c i="1" r="AY103"/>
  <c i="8" r="J37"/>
  <c i="1" r="AX103"/>
  <c i="8"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J125"/>
  <c r="F124"/>
  <c r="F122"/>
  <c r="E120"/>
  <c r="BI107"/>
  <c r="BH107"/>
  <c r="BG107"/>
  <c r="BF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BI102"/>
  <c r="BH102"/>
  <c r="BG102"/>
  <c r="BF102"/>
  <c r="BE102"/>
  <c r="J92"/>
  <c r="F91"/>
  <c r="F89"/>
  <c r="E87"/>
  <c r="J21"/>
  <c r="E21"/>
  <c r="J91"/>
  <c r="J20"/>
  <c r="J18"/>
  <c r="E18"/>
  <c r="F92"/>
  <c r="J17"/>
  <c r="J12"/>
  <c r="J89"/>
  <c r="E7"/>
  <c r="E85"/>
  <c i="7" r="J43"/>
  <c r="J42"/>
  <c i="1" r="AY102"/>
  <c i="7" r="J41"/>
  <c i="1" r="AX102"/>
  <c i="7"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68"/>
  <c r="BH168"/>
  <c r="BG168"/>
  <c r="BF168"/>
  <c r="T168"/>
  <c r="R168"/>
  <c r="P168"/>
  <c r="BI162"/>
  <c r="BH162"/>
  <c r="BG162"/>
  <c r="BF162"/>
  <c r="T162"/>
  <c r="R162"/>
  <c r="P162"/>
  <c r="BI156"/>
  <c r="BH156"/>
  <c r="BG156"/>
  <c r="BF156"/>
  <c r="T156"/>
  <c r="R156"/>
  <c r="P156"/>
  <c r="BI148"/>
  <c r="BH148"/>
  <c r="BG148"/>
  <c r="BF148"/>
  <c r="T148"/>
  <c r="R148"/>
  <c r="P148"/>
  <c r="BI145"/>
  <c r="BH145"/>
  <c r="BG145"/>
  <c r="BF145"/>
  <c r="T145"/>
  <c r="R145"/>
  <c r="P145"/>
  <c r="BI139"/>
  <c r="BH139"/>
  <c r="BG139"/>
  <c r="BF139"/>
  <c r="T139"/>
  <c r="R139"/>
  <c r="P139"/>
  <c r="J133"/>
  <c r="F132"/>
  <c r="F130"/>
  <c r="E128"/>
  <c r="BI111"/>
  <c r="BH111"/>
  <c r="BG111"/>
  <c r="BF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J96"/>
  <c r="F95"/>
  <c r="F93"/>
  <c r="E91"/>
  <c r="J25"/>
  <c r="E25"/>
  <c r="J95"/>
  <c r="J24"/>
  <c r="J22"/>
  <c r="E22"/>
  <c r="F133"/>
  <c r="J21"/>
  <c r="J16"/>
  <c r="J93"/>
  <c r="E7"/>
  <c r="E122"/>
  <c i="6" r="J43"/>
  <c r="J42"/>
  <c i="1" r="AY101"/>
  <c i="6" r="J41"/>
  <c i="1" r="AX101"/>
  <c i="6"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68"/>
  <c r="BH168"/>
  <c r="BG168"/>
  <c r="BF168"/>
  <c r="T168"/>
  <c r="R168"/>
  <c r="P168"/>
  <c r="BI162"/>
  <c r="BH162"/>
  <c r="BG162"/>
  <c r="BF162"/>
  <c r="T162"/>
  <c r="R162"/>
  <c r="P162"/>
  <c r="BI156"/>
  <c r="BH156"/>
  <c r="BG156"/>
  <c r="BF156"/>
  <c r="T156"/>
  <c r="R156"/>
  <c r="P156"/>
  <c r="BI148"/>
  <c r="BH148"/>
  <c r="BG148"/>
  <c r="BF148"/>
  <c r="T148"/>
  <c r="R148"/>
  <c r="P148"/>
  <c r="BI145"/>
  <c r="BH145"/>
  <c r="BG145"/>
  <c r="BF145"/>
  <c r="T145"/>
  <c r="R145"/>
  <c r="P145"/>
  <c r="BI139"/>
  <c r="BH139"/>
  <c r="BG139"/>
  <c r="BF139"/>
  <c r="T139"/>
  <c r="R139"/>
  <c r="P139"/>
  <c r="J133"/>
  <c r="F132"/>
  <c r="F130"/>
  <c r="E128"/>
  <c r="BI111"/>
  <c r="BH111"/>
  <c r="BG111"/>
  <c r="BF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J96"/>
  <c r="F95"/>
  <c r="F93"/>
  <c r="E91"/>
  <c r="J25"/>
  <c r="E25"/>
  <c r="J95"/>
  <c r="J24"/>
  <c r="J22"/>
  <c r="E22"/>
  <c r="F133"/>
  <c r="J21"/>
  <c r="J16"/>
  <c r="J130"/>
  <c r="E7"/>
  <c r="E85"/>
  <c i="5" r="J43"/>
  <c r="J42"/>
  <c i="1" r="AY100"/>
  <c i="5" r="J41"/>
  <c i="1" r="AX100"/>
  <c i="5"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68"/>
  <c r="BH168"/>
  <c r="BG168"/>
  <c r="BF168"/>
  <c r="T168"/>
  <c r="R168"/>
  <c r="P168"/>
  <c r="BI162"/>
  <c r="BH162"/>
  <c r="BG162"/>
  <c r="BF162"/>
  <c r="T162"/>
  <c r="R162"/>
  <c r="P162"/>
  <c r="BI156"/>
  <c r="BH156"/>
  <c r="BG156"/>
  <c r="BF156"/>
  <c r="T156"/>
  <c r="R156"/>
  <c r="P156"/>
  <c r="BI148"/>
  <c r="BH148"/>
  <c r="BG148"/>
  <c r="BF148"/>
  <c r="T148"/>
  <c r="R148"/>
  <c r="P148"/>
  <c r="BI145"/>
  <c r="BH145"/>
  <c r="BG145"/>
  <c r="BF145"/>
  <c r="T145"/>
  <c r="R145"/>
  <c r="P145"/>
  <c r="BI139"/>
  <c r="BH139"/>
  <c r="BG139"/>
  <c r="BF139"/>
  <c r="T139"/>
  <c r="R139"/>
  <c r="P139"/>
  <c r="J133"/>
  <c r="F132"/>
  <c r="F130"/>
  <c r="E128"/>
  <c r="BI111"/>
  <c r="BH111"/>
  <c r="BG111"/>
  <c r="BF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J96"/>
  <c r="F95"/>
  <c r="F93"/>
  <c r="E91"/>
  <c r="J25"/>
  <c r="E25"/>
  <c r="J132"/>
  <c r="J24"/>
  <c r="J22"/>
  <c r="E22"/>
  <c r="F133"/>
  <c r="J21"/>
  <c r="J16"/>
  <c r="J130"/>
  <c r="E7"/>
  <c r="E122"/>
  <c i="4" r="J41"/>
  <c r="J40"/>
  <c i="1" r="AY98"/>
  <c i="4" r="J39"/>
  <c i="1" r="AX98"/>
  <c i="4" r="BI166"/>
  <c r="BH166"/>
  <c r="BG166"/>
  <c r="BF166"/>
  <c r="T166"/>
  <c r="T165"/>
  <c r="R166"/>
  <c r="R165"/>
  <c r="P166"/>
  <c r="P165"/>
  <c r="BI162"/>
  <c r="BH162"/>
  <c r="BG162"/>
  <c r="BF162"/>
  <c r="T162"/>
  <c r="R162"/>
  <c r="P162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5"/>
  <c r="BH145"/>
  <c r="BG145"/>
  <c r="BF145"/>
  <c r="T145"/>
  <c r="R145"/>
  <c r="P145"/>
  <c r="BI142"/>
  <c r="BH142"/>
  <c r="BG142"/>
  <c r="BF142"/>
  <c r="T142"/>
  <c r="R142"/>
  <c r="P142"/>
  <c r="BI136"/>
  <c r="BH136"/>
  <c r="BG136"/>
  <c r="BF136"/>
  <c r="T136"/>
  <c r="R136"/>
  <c r="P136"/>
  <c r="J130"/>
  <c r="F129"/>
  <c r="F127"/>
  <c r="E125"/>
  <c r="BI110"/>
  <c r="BH110"/>
  <c r="BG110"/>
  <c r="BF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J94"/>
  <c r="F93"/>
  <c r="F91"/>
  <c r="E89"/>
  <c r="J23"/>
  <c r="E23"/>
  <c r="J129"/>
  <c r="J22"/>
  <c r="J20"/>
  <c r="E20"/>
  <c r="F94"/>
  <c r="J19"/>
  <c r="J14"/>
  <c r="J127"/>
  <c r="E7"/>
  <c r="E85"/>
  <c i="3" r="J39"/>
  <c r="J38"/>
  <c i="1" r="AY96"/>
  <c i="3" r="J37"/>
  <c i="1" r="AX96"/>
  <c i="3" r="BI179"/>
  <c r="BH179"/>
  <c r="BG179"/>
  <c r="BF179"/>
  <c r="T179"/>
  <c r="T178"/>
  <c r="R179"/>
  <c r="R178"/>
  <c r="P179"/>
  <c r="P178"/>
  <c r="BI174"/>
  <c r="BH174"/>
  <c r="BG174"/>
  <c r="BF174"/>
  <c r="T174"/>
  <c r="T173"/>
  <c r="R174"/>
  <c r="R173"/>
  <c r="P174"/>
  <c r="P173"/>
  <c r="BI167"/>
  <c r="BH167"/>
  <c r="BG167"/>
  <c r="BF167"/>
  <c r="T167"/>
  <c r="T166"/>
  <c r="R167"/>
  <c r="R166"/>
  <c r="P167"/>
  <c r="P166"/>
  <c r="BI161"/>
  <c r="BH161"/>
  <c r="BG161"/>
  <c r="BF161"/>
  <c r="T161"/>
  <c r="R161"/>
  <c r="P161"/>
  <c r="BI153"/>
  <c r="BH153"/>
  <c r="BG153"/>
  <c r="BF153"/>
  <c r="T153"/>
  <c r="R153"/>
  <c r="P153"/>
  <c r="BI147"/>
  <c r="BH147"/>
  <c r="BG147"/>
  <c r="BF147"/>
  <c r="T147"/>
  <c r="R147"/>
  <c r="P147"/>
  <c r="BI137"/>
  <c r="BH137"/>
  <c r="BG137"/>
  <c r="BF137"/>
  <c r="T137"/>
  <c r="R137"/>
  <c r="P137"/>
  <c r="BI134"/>
  <c r="BH134"/>
  <c r="BG134"/>
  <c r="BF134"/>
  <c r="T134"/>
  <c r="R134"/>
  <c r="P134"/>
  <c r="J128"/>
  <c r="F127"/>
  <c r="F125"/>
  <c r="E123"/>
  <c r="BI110"/>
  <c r="BH110"/>
  <c r="BG110"/>
  <c r="BF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J92"/>
  <c r="F91"/>
  <c r="F89"/>
  <c r="E87"/>
  <c r="J21"/>
  <c r="E21"/>
  <c r="J127"/>
  <c r="J20"/>
  <c r="J18"/>
  <c r="E18"/>
  <c r="F128"/>
  <c r="J17"/>
  <c r="J12"/>
  <c r="J125"/>
  <c r="E7"/>
  <c r="E85"/>
  <c i="2" r="J39"/>
  <c r="J38"/>
  <c i="1" r="AY95"/>
  <c i="2" r="J37"/>
  <c i="1" r="AX95"/>
  <c i="2" r="BI516"/>
  <c r="BH516"/>
  <c r="BG516"/>
  <c r="BF516"/>
  <c r="T516"/>
  <c r="R516"/>
  <c r="P516"/>
  <c r="BI513"/>
  <c r="BH513"/>
  <c r="BG513"/>
  <c r="BF513"/>
  <c r="T513"/>
  <c r="R513"/>
  <c r="P513"/>
  <c r="BI509"/>
  <c r="BH509"/>
  <c r="BG509"/>
  <c r="BF509"/>
  <c r="T509"/>
  <c r="R509"/>
  <c r="P509"/>
  <c r="BI504"/>
  <c r="BH504"/>
  <c r="BG504"/>
  <c r="BF504"/>
  <c r="T504"/>
  <c r="R504"/>
  <c r="P504"/>
  <c r="BI501"/>
  <c r="BH501"/>
  <c r="BG501"/>
  <c r="BF501"/>
  <c r="T501"/>
  <c r="R501"/>
  <c r="P501"/>
  <c r="BI496"/>
  <c r="BH496"/>
  <c r="BG496"/>
  <c r="BF496"/>
  <c r="T496"/>
  <c r="R496"/>
  <c r="P496"/>
  <c r="BI491"/>
  <c r="BH491"/>
  <c r="BG491"/>
  <c r="BF491"/>
  <c r="T491"/>
  <c r="R491"/>
  <c r="P491"/>
  <c r="BI488"/>
  <c r="BH488"/>
  <c r="BG488"/>
  <c r="BF488"/>
  <c r="T488"/>
  <c r="R488"/>
  <c r="P488"/>
  <c r="BI485"/>
  <c r="BH485"/>
  <c r="BG485"/>
  <c r="BF485"/>
  <c r="T485"/>
  <c r="R485"/>
  <c r="P485"/>
  <c r="BI481"/>
  <c r="BH481"/>
  <c r="BG481"/>
  <c r="BF481"/>
  <c r="T481"/>
  <c r="R481"/>
  <c r="P481"/>
  <c r="BI477"/>
  <c r="BH477"/>
  <c r="BG477"/>
  <c r="BF477"/>
  <c r="T477"/>
  <c r="R477"/>
  <c r="P477"/>
  <c r="BI474"/>
  <c r="BH474"/>
  <c r="BG474"/>
  <c r="BF474"/>
  <c r="T474"/>
  <c r="R474"/>
  <c r="P474"/>
  <c r="BI469"/>
  <c r="BH469"/>
  <c r="BG469"/>
  <c r="BF469"/>
  <c r="T469"/>
  <c r="R469"/>
  <c r="P469"/>
  <c r="BI464"/>
  <c r="BH464"/>
  <c r="BG464"/>
  <c r="BF464"/>
  <c r="T464"/>
  <c r="R464"/>
  <c r="P464"/>
  <c r="BI462"/>
  <c r="BH462"/>
  <c r="BG462"/>
  <c r="BF462"/>
  <c r="T462"/>
  <c r="R462"/>
  <c r="P462"/>
  <c r="BI458"/>
  <c r="BH458"/>
  <c r="BG458"/>
  <c r="BF458"/>
  <c r="T458"/>
  <c r="T457"/>
  <c r="R458"/>
  <c r="R457"/>
  <c r="P458"/>
  <c r="P457"/>
  <c r="BI449"/>
  <c r="BH449"/>
  <c r="BG449"/>
  <c r="BF449"/>
  <c r="T449"/>
  <c r="R449"/>
  <c r="P449"/>
  <c r="BI443"/>
  <c r="BH443"/>
  <c r="BG443"/>
  <c r="BF443"/>
  <c r="T443"/>
  <c r="R443"/>
  <c r="P443"/>
  <c r="BI437"/>
  <c r="BH437"/>
  <c r="BG437"/>
  <c r="BF437"/>
  <c r="T437"/>
  <c r="R437"/>
  <c r="P437"/>
  <c r="BI430"/>
  <c r="BH430"/>
  <c r="BG430"/>
  <c r="BF430"/>
  <c r="T430"/>
  <c r="R430"/>
  <c r="P430"/>
  <c r="BI427"/>
  <c r="BH427"/>
  <c r="BG427"/>
  <c r="BF427"/>
  <c r="T427"/>
  <c r="R427"/>
  <c r="P427"/>
  <c r="BI421"/>
  <c r="BH421"/>
  <c r="BG421"/>
  <c r="BF421"/>
  <c r="T421"/>
  <c r="R421"/>
  <c r="P421"/>
  <c r="BI415"/>
  <c r="BH415"/>
  <c r="BG415"/>
  <c r="BF415"/>
  <c r="T415"/>
  <c r="R415"/>
  <c r="P415"/>
  <c r="BI408"/>
  <c r="BH408"/>
  <c r="BG408"/>
  <c r="BF408"/>
  <c r="T408"/>
  <c r="R408"/>
  <c r="P408"/>
  <c r="BI405"/>
  <c r="BH405"/>
  <c r="BG405"/>
  <c r="BF405"/>
  <c r="T405"/>
  <c r="R405"/>
  <c r="P405"/>
  <c r="BI397"/>
  <c r="BH397"/>
  <c r="BG397"/>
  <c r="BF397"/>
  <c r="T397"/>
  <c r="R397"/>
  <c r="P397"/>
  <c r="BI389"/>
  <c r="BH389"/>
  <c r="BG389"/>
  <c r="BF389"/>
  <c r="T389"/>
  <c r="R389"/>
  <c r="P389"/>
  <c r="BI384"/>
  <c r="BH384"/>
  <c r="BG384"/>
  <c r="BF384"/>
  <c r="T384"/>
  <c r="R384"/>
  <c r="P384"/>
  <c r="BI378"/>
  <c r="BH378"/>
  <c r="BG378"/>
  <c r="BF378"/>
  <c r="T378"/>
  <c r="R378"/>
  <c r="P378"/>
  <c r="BI372"/>
  <c r="BH372"/>
  <c r="BG372"/>
  <c r="BF372"/>
  <c r="T372"/>
  <c r="R372"/>
  <c r="P372"/>
  <c r="BI362"/>
  <c r="BH362"/>
  <c r="BG362"/>
  <c r="BF362"/>
  <c r="T362"/>
  <c r="R362"/>
  <c r="P362"/>
  <c r="BI356"/>
  <c r="BH356"/>
  <c r="BG356"/>
  <c r="BF356"/>
  <c r="T356"/>
  <c r="R356"/>
  <c r="P356"/>
  <c r="BI348"/>
  <c r="BH348"/>
  <c r="BG348"/>
  <c r="BF348"/>
  <c r="T348"/>
  <c r="R348"/>
  <c r="P348"/>
  <c r="BI340"/>
  <c r="BH340"/>
  <c r="BG340"/>
  <c r="BF340"/>
  <c r="T340"/>
  <c r="R340"/>
  <c r="P340"/>
  <c r="BI334"/>
  <c r="BH334"/>
  <c r="BG334"/>
  <c r="BF334"/>
  <c r="T334"/>
  <c r="R334"/>
  <c r="P334"/>
  <c r="BI328"/>
  <c r="BH328"/>
  <c r="BG328"/>
  <c r="BF328"/>
  <c r="T328"/>
  <c r="R328"/>
  <c r="P328"/>
  <c r="BI323"/>
  <c r="BH323"/>
  <c r="BG323"/>
  <c r="BF323"/>
  <c r="T323"/>
  <c r="R323"/>
  <c r="P323"/>
  <c r="BI318"/>
  <c r="BH318"/>
  <c r="BG318"/>
  <c r="BF318"/>
  <c r="T318"/>
  <c r="R318"/>
  <c r="P318"/>
  <c r="BI311"/>
  <c r="BH311"/>
  <c r="BG311"/>
  <c r="BF311"/>
  <c r="T311"/>
  <c r="R311"/>
  <c r="P311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79"/>
  <c r="BH279"/>
  <c r="BG279"/>
  <c r="BF279"/>
  <c r="T279"/>
  <c r="R279"/>
  <c r="P279"/>
  <c r="BI276"/>
  <c r="BH276"/>
  <c r="BG276"/>
  <c r="BF276"/>
  <c r="T276"/>
  <c r="R276"/>
  <c r="P276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0"/>
  <c r="BH250"/>
  <c r="BG250"/>
  <c r="BF250"/>
  <c r="T250"/>
  <c r="R250"/>
  <c r="P250"/>
  <c r="BI244"/>
  <c r="BH244"/>
  <c r="BG244"/>
  <c r="BF244"/>
  <c r="T244"/>
  <c r="R244"/>
  <c r="P244"/>
  <c r="BI238"/>
  <c r="BH238"/>
  <c r="BG238"/>
  <c r="BF238"/>
  <c r="T238"/>
  <c r="R238"/>
  <c r="P238"/>
  <c r="BI232"/>
  <c r="BH232"/>
  <c r="BG232"/>
  <c r="BF232"/>
  <c r="T232"/>
  <c r="R232"/>
  <c r="P232"/>
  <c r="BI226"/>
  <c r="BH226"/>
  <c r="BG226"/>
  <c r="BF226"/>
  <c r="T226"/>
  <c r="R226"/>
  <c r="P226"/>
  <c r="BI216"/>
  <c r="BH216"/>
  <c r="BG216"/>
  <c r="BF216"/>
  <c r="T216"/>
  <c r="R216"/>
  <c r="P216"/>
  <c r="BI206"/>
  <c r="BH206"/>
  <c r="BG206"/>
  <c r="BF206"/>
  <c r="T206"/>
  <c r="R206"/>
  <c r="P206"/>
  <c r="BI200"/>
  <c r="BH200"/>
  <c r="BG200"/>
  <c r="BF200"/>
  <c r="T200"/>
  <c r="R200"/>
  <c r="P200"/>
  <c r="BI190"/>
  <c r="BH190"/>
  <c r="BG190"/>
  <c r="BF190"/>
  <c r="T190"/>
  <c r="R190"/>
  <c r="P190"/>
  <c r="BI184"/>
  <c r="BH184"/>
  <c r="BG184"/>
  <c r="BF184"/>
  <c r="T184"/>
  <c r="R184"/>
  <c r="P184"/>
  <c r="BI181"/>
  <c r="BH181"/>
  <c r="BG181"/>
  <c r="BF181"/>
  <c r="T181"/>
  <c r="R181"/>
  <c r="P181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5"/>
  <c r="BH155"/>
  <c r="BG155"/>
  <c r="BF155"/>
  <c r="T155"/>
  <c r="R155"/>
  <c r="P155"/>
  <c r="BI150"/>
  <c r="BH150"/>
  <c r="BG150"/>
  <c r="BF150"/>
  <c r="T150"/>
  <c r="R150"/>
  <c r="P150"/>
  <c r="BI145"/>
  <c r="BH145"/>
  <c r="BG145"/>
  <c r="BF145"/>
  <c r="T145"/>
  <c r="R145"/>
  <c r="P145"/>
  <c r="BI140"/>
  <c r="BH140"/>
  <c r="BG140"/>
  <c r="BF140"/>
  <c r="T140"/>
  <c r="R140"/>
  <c r="P140"/>
  <c r="BI137"/>
  <c r="BH137"/>
  <c r="BG137"/>
  <c r="BF137"/>
  <c r="T137"/>
  <c r="R137"/>
  <c r="P137"/>
  <c r="J131"/>
  <c r="F130"/>
  <c r="F128"/>
  <c r="E126"/>
  <c r="BI113"/>
  <c r="BH113"/>
  <c r="BG113"/>
  <c r="BF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J92"/>
  <c r="F91"/>
  <c r="F89"/>
  <c r="E87"/>
  <c r="J21"/>
  <c r="E21"/>
  <c r="J91"/>
  <c r="J20"/>
  <c r="J18"/>
  <c r="E18"/>
  <c r="F131"/>
  <c r="J17"/>
  <c r="J12"/>
  <c r="J89"/>
  <c r="E7"/>
  <c r="E85"/>
  <c i="1" r="L90"/>
  <c r="AM90"/>
  <c r="AM89"/>
  <c r="L89"/>
  <c r="AM87"/>
  <c r="L87"/>
  <c r="L85"/>
  <c r="L84"/>
  <c i="8" r="BK147"/>
  <c r="BK144"/>
  <c r="BK141"/>
  <c r="J136"/>
  <c r="J133"/>
  <c r="BK131"/>
  <c i="7" r="J178"/>
  <c r="J176"/>
  <c r="BK173"/>
  <c r="BK168"/>
  <c r="J162"/>
  <c r="J145"/>
  <c r="BK139"/>
  <c i="6" r="BK162"/>
  <c r="J156"/>
  <c r="J148"/>
  <c r="BK139"/>
  <c i="5" r="J178"/>
  <c r="BK176"/>
  <c r="BK173"/>
  <c r="J168"/>
  <c r="J162"/>
  <c i="4" r="BK166"/>
  <c r="BK156"/>
  <c r="J153"/>
  <c i="3" r="J161"/>
  <c r="BK147"/>
  <c i="2" r="BK516"/>
  <c r="J513"/>
  <c r="J509"/>
  <c r="J504"/>
  <c r="J501"/>
  <c r="BK491"/>
  <c r="J474"/>
  <c r="BK469"/>
  <c r="BK462"/>
  <c r="BK437"/>
  <c r="J427"/>
  <c r="BK397"/>
  <c r="J362"/>
  <c r="J323"/>
  <c r="BK305"/>
  <c r="J289"/>
  <c r="BK276"/>
  <c r="J226"/>
  <c r="J163"/>
  <c r="J160"/>
  <c r="BK137"/>
  <c r="J449"/>
  <c r="BK443"/>
  <c r="J328"/>
  <c r="BK303"/>
  <c r="BK299"/>
  <c r="BK293"/>
  <c r="J287"/>
  <c r="J256"/>
  <c r="J250"/>
  <c r="J232"/>
  <c r="BK166"/>
  <c r="J155"/>
  <c r="BK140"/>
  <c i="6" r="J176"/>
  <c r="J173"/>
  <c r="J168"/>
  <c r="BK156"/>
  <c r="BK148"/>
  <c i="5" r="J176"/>
  <c r="BK148"/>
  <c r="J139"/>
  <c i="4" r="J162"/>
  <c r="BK153"/>
  <c r="J145"/>
  <c i="3" r="J147"/>
  <c r="J137"/>
  <c r="J134"/>
  <c i="2" r="J516"/>
  <c r="BK513"/>
  <c r="BK504"/>
  <c r="BK501"/>
  <c r="J488"/>
  <c r="BK485"/>
  <c r="BK481"/>
  <c r="J469"/>
  <c r="J443"/>
  <c r="J408"/>
  <c r="BK384"/>
  <c r="BK348"/>
  <c r="J334"/>
  <c r="BK311"/>
  <c r="J293"/>
  <c r="J279"/>
  <c r="BK262"/>
  <c r="J206"/>
  <c r="J200"/>
  <c r="BK190"/>
  <c r="J184"/>
  <c r="BK181"/>
  <c r="J175"/>
  <c r="BK172"/>
  <c r="J169"/>
  <c r="J166"/>
  <c r="BK160"/>
  <c r="J150"/>
  <c i="8" r="J147"/>
  <c i="2" r="J437"/>
  <c r="J421"/>
  <c r="J405"/>
  <c r="BK389"/>
  <c r="BK307"/>
  <c r="J305"/>
  <c r="J303"/>
  <c r="J297"/>
  <c r="BK265"/>
  <c r="BK244"/>
  <c r="BK206"/>
  <c r="BK200"/>
  <c r="J190"/>
  <c r="BK184"/>
  <c r="J181"/>
  <c r="BK175"/>
  <c r="J172"/>
  <c r="BK155"/>
  <c r="J145"/>
  <c r="J140"/>
  <c i="8" r="BK139"/>
  <c i="6" r="BK168"/>
  <c r="BK145"/>
  <c i="5" r="BK178"/>
  <c r="J156"/>
  <c r="J148"/>
  <c i="4" r="J166"/>
  <c r="J150"/>
  <c r="BK145"/>
  <c r="J142"/>
  <c i="3" r="BK174"/>
  <c r="BK167"/>
  <c r="BK161"/>
  <c i="2" r="BK496"/>
  <c r="J491"/>
  <c r="BK477"/>
  <c r="BK458"/>
  <c r="BK430"/>
  <c r="BK427"/>
  <c r="BK415"/>
  <c r="BK405"/>
  <c r="J389"/>
  <c r="J372"/>
  <c r="BK328"/>
  <c r="BK318"/>
  <c r="BK289"/>
  <c r="BK287"/>
  <c r="J268"/>
  <c r="BK256"/>
  <c r="J244"/>
  <c r="BK169"/>
  <c r="BK163"/>
  <c r="BK150"/>
  <c r="J137"/>
  <c i="8" r="J141"/>
  <c r="J131"/>
  <c i="7" r="BK156"/>
  <c r="BK148"/>
  <c i="6" r="J178"/>
  <c r="BK176"/>
  <c r="J162"/>
  <c r="J145"/>
  <c i="5" r="BK168"/>
  <c r="BK156"/>
  <c r="J145"/>
  <c r="BK139"/>
  <c i="4" r="BK162"/>
  <c r="BK150"/>
  <c r="J136"/>
  <c i="3" r="J179"/>
  <c r="J174"/>
  <c r="J167"/>
  <c r="J153"/>
  <c r="BK137"/>
  <c i="2" r="BK509"/>
  <c r="J485"/>
  <c r="J477"/>
  <c r="BK474"/>
  <c r="BK464"/>
  <c r="BK408"/>
  <c r="BK372"/>
  <c r="BK362"/>
  <c r="J356"/>
  <c r="J348"/>
  <c r="BK340"/>
  <c r="J307"/>
  <c r="BK301"/>
  <c r="J299"/>
  <c r="BK297"/>
  <c r="BK291"/>
  <c r="J265"/>
  <c r="J262"/>
  <c r="BK226"/>
  <c r="J216"/>
  <c i="1" r="AS99"/>
  <c i="8" r="J144"/>
  <c i="2" r="J430"/>
  <c r="J384"/>
  <c r="BK378"/>
  <c r="BK334"/>
  <c r="BK323"/>
  <c r="J318"/>
  <c r="BK295"/>
  <c r="J291"/>
  <c r="J259"/>
  <c r="BK250"/>
  <c r="J238"/>
  <c r="BK232"/>
  <c r="BK216"/>
  <c r="BK145"/>
  <c i="8" r="BK152"/>
  <c r="J152"/>
  <c r="BK149"/>
  <c r="J149"/>
  <c r="J139"/>
  <c r="BK136"/>
  <c r="BK133"/>
  <c i="7" r="BK178"/>
  <c r="BK176"/>
  <c r="J173"/>
  <c r="J168"/>
  <c r="BK162"/>
  <c r="J156"/>
  <c r="J148"/>
  <c r="BK145"/>
  <c r="J139"/>
  <c i="6" r="BK178"/>
  <c r="BK173"/>
  <c r="J139"/>
  <c i="5" r="J173"/>
  <c r="BK162"/>
  <c r="BK145"/>
  <c i="4" r="J156"/>
  <c r="BK142"/>
  <c r="BK136"/>
  <c i="3" r="BK179"/>
  <c r="BK153"/>
  <c r="BK134"/>
  <c i="2" r="J496"/>
  <c r="BK488"/>
  <c r="J481"/>
  <c r="J464"/>
  <c r="J462"/>
  <c r="J458"/>
  <c r="BK449"/>
  <c r="BK421"/>
  <c r="J415"/>
  <c r="J397"/>
  <c r="J378"/>
  <c r="BK356"/>
  <c r="J340"/>
  <c r="J311"/>
  <c r="J301"/>
  <c r="J295"/>
  <c r="BK279"/>
  <c r="J276"/>
  <c r="BK268"/>
  <c r="BK259"/>
  <c r="BK238"/>
  <c l="1" r="P136"/>
  <c r="R388"/>
  <c r="T414"/>
  <c r="T461"/>
  <c i="3" r="P133"/>
  <c r="P132"/>
  <c r="P131"/>
  <c i="1" r="AU96"/>
  <c i="4" r="BK135"/>
  <c r="J135"/>
  <c r="J100"/>
  <c i="5" r="P138"/>
  <c r="P137"/>
  <c r="P136"/>
  <c i="1" r="AU100"/>
  <c i="6" r="P138"/>
  <c r="P137"/>
  <c r="P136"/>
  <c i="1" r="AU101"/>
  <c i="7" r="BK138"/>
  <c r="J138"/>
  <c r="J102"/>
  <c r="P138"/>
  <c r="P137"/>
  <c r="P136"/>
  <c i="1" r="AU102"/>
  <c i="7" r="T138"/>
  <c r="T137"/>
  <c r="T136"/>
  <c i="8" r="R130"/>
  <c r="R129"/>
  <c r="R128"/>
  <c i="2" r="T136"/>
  <c r="T135"/>
  <c r="T134"/>
  <c r="P414"/>
  <c r="P436"/>
  <c r="BK461"/>
  <c r="J461"/>
  <c r="J103"/>
  <c r="P512"/>
  <c i="4" r="T135"/>
  <c r="T134"/>
  <c r="T133"/>
  <c i="6" r="R138"/>
  <c r="R137"/>
  <c r="R136"/>
  <c i="8" r="P130"/>
  <c r="P129"/>
  <c r="P128"/>
  <c i="1" r="AU103"/>
  <c i="2" r="R136"/>
  <c r="T388"/>
  <c r="R436"/>
  <c r="R461"/>
  <c r="T512"/>
  <c i="3" r="R133"/>
  <c r="R132"/>
  <c r="R131"/>
  <c i="5" r="BK138"/>
  <c r="J138"/>
  <c r="J102"/>
  <c i="6" r="BK138"/>
  <c r="J138"/>
  <c r="J102"/>
  <c i="2" r="P388"/>
  <c r="R414"/>
  <c r="T436"/>
  <c r="BK512"/>
  <c r="J512"/>
  <c r="J104"/>
  <c i="3" r="BK133"/>
  <c r="J133"/>
  <c r="J98"/>
  <c i="4" r="P135"/>
  <c r="P134"/>
  <c r="P133"/>
  <c i="1" r="AU98"/>
  <c i="5" r="R138"/>
  <c r="R137"/>
  <c r="R136"/>
  <c i="8" r="BK130"/>
  <c r="J130"/>
  <c r="J98"/>
  <c i="2" r="BK136"/>
  <c r="J136"/>
  <c r="J98"/>
  <c r="BK388"/>
  <c r="J388"/>
  <c r="J99"/>
  <c r="BK414"/>
  <c r="J414"/>
  <c r="J100"/>
  <c r="BK436"/>
  <c r="J436"/>
  <c r="J101"/>
  <c r="P461"/>
  <c r="R512"/>
  <c i="3" r="T133"/>
  <c r="T132"/>
  <c r="T131"/>
  <c i="4" r="R135"/>
  <c r="R134"/>
  <c r="R133"/>
  <c i="5" r="T138"/>
  <c r="T137"/>
  <c r="T136"/>
  <c i="6" r="T138"/>
  <c r="T137"/>
  <c r="T136"/>
  <c i="7" r="R138"/>
  <c r="R137"/>
  <c r="R136"/>
  <c i="8" r="T130"/>
  <c r="T129"/>
  <c r="T128"/>
  <c i="2" r="BE160"/>
  <c r="BE305"/>
  <c r="BE474"/>
  <c r="BE501"/>
  <c r="BE504"/>
  <c i="3" r="J89"/>
  <c r="E121"/>
  <c i="4" r="J93"/>
  <c r="E121"/>
  <c r="F130"/>
  <c r="BE153"/>
  <c r="BE166"/>
  <c r="BK165"/>
  <c r="J165"/>
  <c r="J101"/>
  <c i="5" r="J93"/>
  <c r="BE168"/>
  <c r="BE178"/>
  <c i="6" r="J93"/>
  <c r="E122"/>
  <c r="J132"/>
  <c r="BE162"/>
  <c i="7" r="F96"/>
  <c r="J130"/>
  <c r="BE139"/>
  <c r="BE145"/>
  <c r="BE173"/>
  <c r="BE176"/>
  <c r="BE178"/>
  <c i="8" r="E118"/>
  <c r="J122"/>
  <c r="F125"/>
  <c r="BE131"/>
  <c r="BE149"/>
  <c i="2" r="BE268"/>
  <c r="BE301"/>
  <c r="BE372"/>
  <c r="BE415"/>
  <c i="8" r="BE141"/>
  <c i="2" r="BE145"/>
  <c r="BE238"/>
  <c r="BE244"/>
  <c r="BE276"/>
  <c r="BE397"/>
  <c r="BE427"/>
  <c r="BE437"/>
  <c r="BE443"/>
  <c r="BE449"/>
  <c i="3" r="BE161"/>
  <c r="BK178"/>
  <c r="J178"/>
  <c r="J101"/>
  <c i="4" r="J91"/>
  <c r="BE156"/>
  <c i="5" r="E85"/>
  <c r="BE148"/>
  <c r="BE162"/>
  <c i="6" r="F96"/>
  <c r="BE139"/>
  <c r="BE148"/>
  <c r="BE156"/>
  <c r="BE168"/>
  <c r="BE178"/>
  <c i="7" r="E85"/>
  <c r="J132"/>
  <c i="8" r="J124"/>
  <c r="BE139"/>
  <c i="2" r="E124"/>
  <c r="J130"/>
  <c r="BE155"/>
  <c r="BE232"/>
  <c r="BE279"/>
  <c r="BE297"/>
  <c r="BE303"/>
  <c r="BE340"/>
  <c r="BE348"/>
  <c r="BE356"/>
  <c r="BE408"/>
  <c r="BE421"/>
  <c r="BE464"/>
  <c r="BE481"/>
  <c r="BE488"/>
  <c r="BE509"/>
  <c i="3" r="J91"/>
  <c r="BE137"/>
  <c r="BE153"/>
  <c i="4" r="BE162"/>
  <c i="5" r="F96"/>
  <c r="BE145"/>
  <c r="BE173"/>
  <c r="BE176"/>
  <c i="6" r="BE173"/>
  <c i="2" r="BE137"/>
  <c r="BE150"/>
  <c r="BE163"/>
  <c r="BE166"/>
  <c r="BE181"/>
  <c r="BE206"/>
  <c r="BE287"/>
  <c r="BE291"/>
  <c r="BE293"/>
  <c r="BE318"/>
  <c r="BE323"/>
  <c r="BE328"/>
  <c r="BE430"/>
  <c r="F92"/>
  <c r="J128"/>
  <c r="BE169"/>
  <c r="BE172"/>
  <c r="BE175"/>
  <c r="BE184"/>
  <c r="BE190"/>
  <c r="BE200"/>
  <c r="BE216"/>
  <c r="BE226"/>
  <c r="BE250"/>
  <c r="BE256"/>
  <c r="BE295"/>
  <c r="BE299"/>
  <c r="BE458"/>
  <c r="BE496"/>
  <c r="BE516"/>
  <c r="BK457"/>
  <c r="J457"/>
  <c r="J102"/>
  <c i="3" r="BE174"/>
  <c r="BE179"/>
  <c r="BK166"/>
  <c r="J166"/>
  <c r="J99"/>
  <c r="BK173"/>
  <c r="J173"/>
  <c r="J100"/>
  <c i="4" r="BE142"/>
  <c r="BE150"/>
  <c i="5" r="J95"/>
  <c r="BE156"/>
  <c i="6" r="BE145"/>
  <c i="8" r="BE152"/>
  <c i="2" r="BE262"/>
  <c r="BE289"/>
  <c r="BE334"/>
  <c r="BE362"/>
  <c r="BE389"/>
  <c i="8" r="BE147"/>
  <c i="2" r="BE140"/>
  <c r="BE259"/>
  <c r="BE265"/>
  <c r="BE307"/>
  <c r="BE311"/>
  <c r="BE378"/>
  <c r="BE384"/>
  <c r="BE405"/>
  <c r="BE462"/>
  <c r="BE469"/>
  <c r="BE477"/>
  <c r="BE485"/>
  <c r="BE491"/>
  <c r="BE513"/>
  <c i="3" r="F92"/>
  <c r="BE134"/>
  <c r="BE147"/>
  <c r="BE167"/>
  <c i="4" r="BE136"/>
  <c r="BE145"/>
  <c i="5" r="BE139"/>
  <c i="6" r="BE176"/>
  <c i="7" r="BE148"/>
  <c r="BE156"/>
  <c r="BE162"/>
  <c r="BE168"/>
  <c i="8" r="BE133"/>
  <c r="BE136"/>
  <c r="BE144"/>
  <c i="2" r="F37"/>
  <c i="1" r="BB95"/>
  <c i="5" r="F40"/>
  <c i="1" r="BA100"/>
  <c i="6" r="F40"/>
  <c i="1" r="BA101"/>
  <c i="7" r="F41"/>
  <c i="1" r="BB102"/>
  <c i="4" r="F38"/>
  <c i="1" r="BA98"/>
  <c i="3" r="F36"/>
  <c i="1" r="BA96"/>
  <c i="4" r="F41"/>
  <c i="1" r="BD98"/>
  <c i="5" r="F42"/>
  <c i="1" r="BC100"/>
  <c i="4" r="F40"/>
  <c i="1" r="BC98"/>
  <c i="7" r="F42"/>
  <c i="1" r="BC102"/>
  <c i="8" r="F38"/>
  <c i="1" r="BC103"/>
  <c i="7" r="F40"/>
  <c i="1" r="BA102"/>
  <c i="6" r="J40"/>
  <c i="1" r="AW101"/>
  <c i="8" r="F39"/>
  <c i="1" r="BD103"/>
  <c i="2" r="F38"/>
  <c i="1" r="BC95"/>
  <c i="6" r="F41"/>
  <c i="1" r="BB101"/>
  <c i="3" r="F38"/>
  <c i="1" r="BC96"/>
  <c i="6" r="F43"/>
  <c i="1" r="BD101"/>
  <c i="7" r="J40"/>
  <c i="1" r="AW102"/>
  <c r="AS97"/>
  <c r="AS94"/>
  <c i="3" r="J36"/>
  <c i="1" r="AW96"/>
  <c i="3" r="F39"/>
  <c i="1" r="BD96"/>
  <c i="4" r="J38"/>
  <c i="1" r="AW98"/>
  <c i="5" r="J40"/>
  <c i="1" r="AW100"/>
  <c i="6" r="F42"/>
  <c i="1" r="BC101"/>
  <c i="8" r="F36"/>
  <c i="1" r="BA103"/>
  <c i="4" r="F39"/>
  <c i="1" r="BB98"/>
  <c i="3" r="F37"/>
  <c i="1" r="BB96"/>
  <c i="8" r="F37"/>
  <c i="1" r="BB103"/>
  <c i="2" r="F39"/>
  <c i="1" r="BD95"/>
  <c i="5" r="F41"/>
  <c i="1" r="BB100"/>
  <c i="5" r="F43"/>
  <c i="1" r="BD100"/>
  <c i="2" r="J36"/>
  <c i="1" r="AW95"/>
  <c i="8" r="J36"/>
  <c i="1" r="AW103"/>
  <c i="7" r="F43"/>
  <c i="1" r="BD102"/>
  <c i="2" r="F36"/>
  <c i="1" r="BA95"/>
  <c i="2" l="1" r="R135"/>
  <c r="R134"/>
  <c r="P135"/>
  <c r="P134"/>
  <c i="1" r="AU95"/>
  <c i="6" r="BK137"/>
  <c r="J137"/>
  <c r="J101"/>
  <c i="3" r="BK132"/>
  <c r="J132"/>
  <c r="J97"/>
  <c i="5" r="BK137"/>
  <c r="J137"/>
  <c r="J101"/>
  <c i="4" r="BK134"/>
  <c r="J134"/>
  <c r="J99"/>
  <c i="8" r="BK129"/>
  <c r="J129"/>
  <c r="J97"/>
  <c i="2" r="BK135"/>
  <c r="J135"/>
  <c r="J97"/>
  <c i="7" r="BK137"/>
  <c r="J137"/>
  <c r="J101"/>
  <c i="1" r="BA99"/>
  <c r="AW99"/>
  <c r="BB99"/>
  <c r="AX99"/>
  <c r="BC99"/>
  <c r="AY99"/>
  <c r="BD99"/>
  <c r="AU99"/>
  <c i="6" l="1" r="BK136"/>
  <c r="J136"/>
  <c r="J100"/>
  <c r="J34"/>
  <c i="8" r="BK128"/>
  <c r="J128"/>
  <c r="J96"/>
  <c i="3" r="BK131"/>
  <c r="J131"/>
  <c r="J96"/>
  <c i="5" r="BK136"/>
  <c r="J136"/>
  <c r="J100"/>
  <c r="J34"/>
  <c i="4" r="BK133"/>
  <c r="J133"/>
  <c r="J98"/>
  <c r="J32"/>
  <c i="2" r="BK134"/>
  <c r="J134"/>
  <c r="J96"/>
  <c i="7" r="BK136"/>
  <c r="J136"/>
  <c r="J100"/>
  <c i="1" r="BA97"/>
  <c r="AW97"/>
  <c r="BD97"/>
  <c r="BC97"/>
  <c r="AY97"/>
  <c r="BC94"/>
  <c r="W32"/>
  <c r="BB97"/>
  <c r="AX97"/>
  <c r="BD94"/>
  <c r="W33"/>
  <c r="BA94"/>
  <c r="W30"/>
  <c r="AU97"/>
  <c i="6" r="J111"/>
  <c r="J105"/>
  <c r="J35"/>
  <c i="7" l="1" r="J34"/>
  <c i="6" r="BE111"/>
  <c i="3" r="J30"/>
  <c i="8" r="J30"/>
  <c i="2" r="J30"/>
  <c i="1" r="BB94"/>
  <c r="W31"/>
  <c r="AU94"/>
  <c i="6" r="J36"/>
  <c i="1" r="AG101"/>
  <c i="7" r="J111"/>
  <c r="J105"/>
  <c r="J35"/>
  <c i="4" r="J110"/>
  <c r="BE110"/>
  <c r="J37"/>
  <c i="1" r="AV98"/>
  <c r="AT98"/>
  <c r="AY94"/>
  <c i="5" r="J111"/>
  <c r="BE111"/>
  <c r="J39"/>
  <c i="1" r="AV100"/>
  <c r="AT100"/>
  <c i="6" r="J113"/>
  <c i="8" r="J107"/>
  <c r="J101"/>
  <c r="J31"/>
  <c i="6" r="J39"/>
  <c i="1" r="AV101"/>
  <c r="AT101"/>
  <c r="AW94"/>
  <c r="AK30"/>
  <c i="6" l="1" r="J45"/>
  <c i="8" r="BE107"/>
  <c i="7" r="BE111"/>
  <c i="1" r="AN101"/>
  <c i="7" r="J36"/>
  <c i="1" r="AG102"/>
  <c i="2" r="J113"/>
  <c r="J107"/>
  <c r="J31"/>
  <c r="J32"/>
  <c i="1" r="AG95"/>
  <c i="8" r="J32"/>
  <c i="1" r="AG103"/>
  <c i="5" r="F39"/>
  <c i="1" r="AZ100"/>
  <c i="8" r="J109"/>
  <c i="7" r="J113"/>
  <c i="4" r="J104"/>
  <c r="J33"/>
  <c r="J34"/>
  <c i="1" r="AG98"/>
  <c r="AN98"/>
  <c i="5" r="J105"/>
  <c r="J35"/>
  <c r="J36"/>
  <c i="1" r="AG100"/>
  <c r="AN100"/>
  <c i="6" r="F39"/>
  <c i="1" r="AZ101"/>
  <c i="7" r="J39"/>
  <c i="1" r="AV102"/>
  <c r="AT102"/>
  <c i="8" r="J35"/>
  <c i="1" r="AV103"/>
  <c r="AT103"/>
  <c r="AX94"/>
  <c i="4" r="F37"/>
  <c i="1" r="AZ98"/>
  <c i="3" r="J110"/>
  <c r="J104"/>
  <c r="J31"/>
  <c r="J32"/>
  <c i="1" r="AG96"/>
  <c i="2" l="1" r="BE113"/>
  <c i="4" r="J43"/>
  <c i="5" r="J45"/>
  <c i="3" r="BE110"/>
  <c i="7" r="J45"/>
  <c i="8" r="J41"/>
  <c i="1" r="AN102"/>
  <c r="AN103"/>
  <c i="7" r="F39"/>
  <c i="1" r="AZ102"/>
  <c r="AZ99"/>
  <c r="AV99"/>
  <c r="AT99"/>
  <c i="4" r="J112"/>
  <c i="2" r="J115"/>
  <c i="3" r="J112"/>
  <c i="5" r="J113"/>
  <c i="1" r="AG99"/>
  <c r="AN99"/>
  <c i="2" r="J35"/>
  <c i="1" r="AV95"/>
  <c r="AT95"/>
  <c r="AN95"/>
  <c i="8" r="F35"/>
  <c i="1" r="AZ103"/>
  <c i="3" r="J35"/>
  <c i="1" r="AV96"/>
  <c r="AT96"/>
  <c i="3" l="1" r="J41"/>
  <c i="2" r="J41"/>
  <c i="1" r="AZ97"/>
  <c r="AV97"/>
  <c r="AT97"/>
  <c r="AN96"/>
  <c r="AG97"/>
  <c r="AN97"/>
  <c i="3" r="F35"/>
  <c i="1" r="AZ96"/>
  <c i="2" r="F35"/>
  <c i="1" r="AZ95"/>
  <c r="AZ94"/>
  <c r="W29"/>
  <c l="1" r="AG94"/>
  <c r="AV94"/>
  <c r="AK29"/>
  <c l="1"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<sst xmlns="http://schemas.openxmlformats.org/spreadsheetml/2006/main">
  <si>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</si>
  <si>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</si>
  <si>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</si>
  <si>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</si>
  <si>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</si>
  <si>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{c7562326-59f7-47e2-9440-bc5e753cfbd4}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</si>
  <si>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</si>
  <si>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</si>
  <si>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</si>
  <si>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</si>
  <si>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</si>
  <si>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</si>
  <si>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</si>
  <si>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</si>
  <si>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2032_23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</si>
  <si>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</si>
  <si>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</si>
  <si>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vodní plochy Šutráky</t>
  </si>
  <si>
    <t>KSO:</t>
  </si>
  <si>
    <t>CC-CZ:</t>
  </si>
  <si>
    <t>Místo:</t>
  </si>
  <si>
    <t>Podivín</t>
  </si>
  <si>
    <t>Datum:</t>
  </si>
  <si>
    <t>20. 1. 2026</t>
  </si>
  <si>
    <t>Zadavatel:</t>
  </si>
  <si>
    <t>IČ:</t>
  </si>
  <si>
    <t>Město Podivín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</si>
  <si>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</si>
  <si>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</si>
  <si>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</si>
  <si>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</si>
  <si>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</si>
  <si>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</si>
  <si>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</si>
  <si>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VZD INVEST,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</si>
  <si>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</si>
  <si>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</si>
  <si>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</si>
  <si>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</si>
  <si>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</si>
  <si>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</si>
  <si>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</si>
  <si>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</si>
  <si>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</si>
  <si>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</si>
  <si>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</si>
  <si>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</si>
  <si>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</si>
  <si>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</si>
  <si>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</si>
  <si>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</si>
  <si>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</si>
  <si>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</si>
  <si>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</si>
  <si>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</si>
  <si>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</si>
  <si>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</si>
  <si>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</si>
  <si>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</si>
  <si>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</si>
  <si>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</si>
  <si>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</si>
  <si>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</si>
  <si>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</si>
  <si>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</si>
  <si>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</si>
  <si>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</si>
  <si>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</si>
  <si>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</si>
  <si>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</si>
  <si>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</si>
  <si>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</si>
  <si>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</si>
  <si>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</si>
  <si>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</si>
  <si>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</si>
  <si>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</si>
  <si>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</si>
  <si>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</si>
  <si>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</si>
  <si>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</si>
  <si>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</si>
  <si>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Revitalizace vodní plochy</t>
  </si>
  <si>
    <t>STA</t>
  </si>
  <si>
    <t>1</t>
  </si>
  <si>
    <t>{d9a5e5fb-46db-49af-8089-e203e8a9d9af}</t>
  </si>
  <si>
    <t>2</t>
  </si>
  <si>
    <t>SO 02</t>
  </si>
  <si>
    <t>Mokřady a vodní tůně</t>
  </si>
  <si>
    <t>{d27604c0-fba9-45d0-a783-76d79e5d4bdf}</t>
  </si>
  <si>
    <t>SO 03</t>
  </si>
  <si>
    <t>Zatravnění</t>
  </si>
  <si>
    <t>{f7be9338-3a20-44ea-8a5e-0340a7cea8f9}</t>
  </si>
  <si>
    <t>SO 03.1</t>
  </si>
  <si>
    <t>Soupis</t>
  </si>
  <si>
    <t>{f59dd2ce-a37b-462e-8fec-8bd5ace4f69e}</t>
  </si>
  <si>
    <t>SO 03.2</t>
  </si>
  <si>
    <t>Následná péče</t>
  </si>
  <si>
    <t>{f9533e7e-6ddb-4288-82fb-fd04c7ca176e}</t>
  </si>
  <si>
    <t>SO 03.2.1</t>
  </si>
  <si>
    <t>Následná péče 1. rok</t>
  </si>
  <si>
    <t>3</t>
  </si>
  <si>
    <t>{8c224175-281f-43f3-9e3c-ee2f341c5f96}</t>
  </si>
  <si>
    <t>SO 03.2.2</t>
  </si>
  <si>
    <t>Následná péče 2. rok</t>
  </si>
  <si>
    <t>{5ca64fe6-fa80-49ab-8885-853c73bc6a82}</t>
  </si>
  <si>
    <t>SO 03.2.3</t>
  </si>
  <si>
    <t>Následná péče 3. rok</t>
  </si>
  <si>
    <t>{40db6ae3-1301-447c-84c4-e093992a2893}</t>
  </si>
  <si>
    <t>VRN</t>
  </si>
  <si>
    <t>Vedlejší rozpočtové náklady</t>
  </si>
  <si>
    <t>{290704b6-0290-493b-a32d-433973c80f5b}</t>
  </si>
  <si>
    <t>KRYCÍ LIST SOUPISU PRACÍ</t>
  </si>
  <si>
    <t>Objekt:</t>
  </si>
  <si>
    <t>SO 01 - Revitalizace vodní plochy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</si>
  <si>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</si>
  <si>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</si>
  <si>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</si>
  <si>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</si>
  <si>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</si>
  <si>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</si>
  <si>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</si>
  <si>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</si>
  <si>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</si>
  <si>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</si>
  <si>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</si>
  <si>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</si>
  <si>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9 - Ostatní konstrukce a práce, bourání</t>
  </si>
  <si>
    <t xml:space="preserve">    95 - Dokončovací konstrukce a práce pozemních staveb</t>
  </si>
  <si>
    <t xml:space="preserve">    998 - Přesun hmot</t>
  </si>
  <si>
    <t>2) Ostatní náklady</t>
  </si>
  <si>
    <t>Zařízení staveniště</t>
  </si>
  <si>
    <t>Projektové práce</t>
  </si>
  <si>
    <t>Územní vlivy</t>
  </si>
  <si>
    <t>Provozní vlivy</t>
  </si>
  <si>
    <t>Jiné VRN</t>
  </si>
  <si>
    <t>Kompletační činnost</t>
  </si>
  <si>
    <t>KOMPLETACNA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</si>
  <si>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</si>
  <si>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</si>
  <si>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</si>
  <si>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</si>
  <si>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</si>
  <si>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</si>
  <si>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</si>
  <si>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</si>
  <si>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</si>
  <si>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</si>
  <si>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</si>
  <si>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</si>
  <si>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</si>
  <si>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</si>
  <si>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</si>
  <si>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</si>
  <si>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</si>
  <si>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</si>
  <si>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</si>
  <si>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111151104</t>
  </si>
  <si>
    <t>Odstranění rákosu strojně</t>
  </si>
  <si>
    <t>m2</t>
  </si>
  <si>
    <t>CS ÚRS 2025 02</t>
  </si>
  <si>
    <t>4</t>
  </si>
  <si>
    <t>-951623350</t>
  </si>
  <si>
    <t>PP</t>
  </si>
  <si>
    <t>Odstranění travin a rákosu strojně rákosu pro jakoukoliv plochu</t>
  </si>
  <si>
    <t>Online PSC</t>
  </si>
  <si>
    <t>https://podminky.urs.cz/item/CS_URS_2025_02/111151104</t>
  </si>
  <si>
    <t>111251103</t>
  </si>
  <si>
    <t>Odstranění křovin a stromů průměru kmene do 100 mm i s kořeny sklonu terénu do 1:5 z celkové plochy přes 500 m2 strojně</t>
  </si>
  <si>
    <t>-215462126</t>
  </si>
  <si>
    <t>Odstranění křovin a stromů s odstraněním kořenů strojně průměru kmene do 100 mm v rovině nebo ve svahu sklonu terénu do 1:5, při celkové ploše přes 500 m2</t>
  </si>
  <si>
    <t>https://podminky.urs.cz/item/CS_URS_2025_02/111251103</t>
  </si>
  <si>
    <t>VV</t>
  </si>
  <si>
    <t>6400</t>
  </si>
  <si>
    <t>keře ke kácení - viz situace C.4</t>
  </si>
  <si>
    <t>112101101</t>
  </si>
  <si>
    <t>Odstranění stromů listnatých průměru kmene přes 100 do 300 mm</t>
  </si>
  <si>
    <t>kus</t>
  </si>
  <si>
    <t>-1707055332</t>
  </si>
  <si>
    <t>Odstranění stromů s odřezáním kmene a s odvětvením listnatých, průměru kmene přes 100 do 300 mm</t>
  </si>
  <si>
    <t>https://podminky.urs.cz/item/CS_URS_2025_02/112101101</t>
  </si>
  <si>
    <t>49</t>
  </si>
  <si>
    <t>viz situace C.4</t>
  </si>
  <si>
    <t>112101102</t>
  </si>
  <si>
    <t>Odstranění stromů listnatých průměru kmene přes 300 do 500 mm</t>
  </si>
  <si>
    <t>-373197963</t>
  </si>
  <si>
    <t>Odstranění stromů s odřezáním kmene a s odvětvením listnatých, průměru kmene přes 300 do 500 mm</t>
  </si>
  <si>
    <t>https://podminky.urs.cz/item/CS_URS_2025_02/112101102</t>
  </si>
  <si>
    <t>19</t>
  </si>
  <si>
    <t>5</t>
  </si>
  <si>
    <t>112101103</t>
  </si>
  <si>
    <t>Odstranění stromů listnatých průměru kmene přes 500 do 700 mm</t>
  </si>
  <si>
    <t>236596110</t>
  </si>
  <si>
    <t>Odstranění stromů s odřezáním kmene a s odvětvením listnatých, průměru kmene přes 500 do 700 mm</t>
  </si>
  <si>
    <t>https://podminky.urs.cz/item/CS_URS_2025_02/112101103</t>
  </si>
  <si>
    <t>6</t>
  </si>
  <si>
    <t>112101104</t>
  </si>
  <si>
    <t>Odstranění stromů listnatých průměru kmene přes 700 do 900 mm</t>
  </si>
  <si>
    <t>1742410672</t>
  </si>
  <si>
    <t>Odstranění stromů s odřezáním kmene a s odvětvením listnatých, průměru kmene přes 700 do 900 mm</t>
  </si>
  <si>
    <t>https://podminky.urs.cz/item/CS_URS_2025_02/112101104</t>
  </si>
  <si>
    <t>7</t>
  </si>
  <si>
    <t>112251101</t>
  </si>
  <si>
    <t>Odstranění pařezů průměru přes 100 do 300 mm</t>
  </si>
  <si>
    <t>-1481181333</t>
  </si>
  <si>
    <t>Odstranění pařezů strojně s jejich vykopáním nebo vytrháním průměru přes 100 do 300 mm</t>
  </si>
  <si>
    <t>https://podminky.urs.cz/item/CS_URS_2025_02/112251101</t>
  </si>
  <si>
    <t>8</t>
  </si>
  <si>
    <t>112251102</t>
  </si>
  <si>
    <t>Odstranění pařezů průměru přes 300 do 500 mm</t>
  </si>
  <si>
    <t>207195195</t>
  </si>
  <si>
    <t>Odstranění pařezů strojně s jejich vykopáním nebo vytrháním průměru přes 300 do 500 mm</t>
  </si>
  <si>
    <t>https://podminky.urs.cz/item/CS_URS_2025_02/112251102</t>
  </si>
  <si>
    <t>9</t>
  </si>
  <si>
    <t>112251103</t>
  </si>
  <si>
    <t>Odstranění pařezů průměru přes 500 do 700 mm</t>
  </si>
  <si>
    <t>387121125</t>
  </si>
  <si>
    <t>Odstranění pařezů strojně s jejich vykopáním nebo vytrháním průměru přes 500 do 700 mm</t>
  </si>
  <si>
    <t>https://podminky.urs.cz/item/CS_URS_2025_02/112251103</t>
  </si>
  <si>
    <t>10</t>
  </si>
  <si>
    <t>112251104</t>
  </si>
  <si>
    <t>Odstranění pařezů průměru přes 700 do 900 mm</t>
  </si>
  <si>
    <t>486234573</t>
  </si>
  <si>
    <t>Odstranění pařezů strojně s jejich vykopáním nebo vytrháním průměru přes 700 do 900 mm</t>
  </si>
  <si>
    <t>https://podminky.urs.cz/item/CS_URS_2025_02/112251104</t>
  </si>
  <si>
    <t>11</t>
  </si>
  <si>
    <t>115101202</t>
  </si>
  <si>
    <t>Čerpání vody na dopravní výšku do 10 m průměrný přítok přes 500 do 1 000 l/min</t>
  </si>
  <si>
    <t>hod</t>
  </si>
  <si>
    <t>495331590</t>
  </si>
  <si>
    <t>Čerpání vody na dopravní výšku do 10 m s uvažovaným průměrným přítokem přes 500 do 1 000 l/min</t>
  </si>
  <si>
    <t>https://podminky.urs.cz/item/CS_URS_2025_02/115101202</t>
  </si>
  <si>
    <t>5*8</t>
  </si>
  <si>
    <t>Čerpání vody - počet dní x hodin denně - čerpání při betonáži základu regulačního objektu</t>
  </si>
  <si>
    <t>Součet</t>
  </si>
  <si>
    <t>115101302</t>
  </si>
  <si>
    <t>Pohotovost čerpací soupravy pro dopravní výšku do 10 m přítok přes 500 do 1 000 l/min</t>
  </si>
  <si>
    <t>den</t>
  </si>
  <si>
    <t>-430267327</t>
  </si>
  <si>
    <t>Pohotovost záložní čerpací soupravy pro dopravní výšku do 10 m s uvažovaným průměrným přítokem přes 500 do 1 000 l/min</t>
  </si>
  <si>
    <t>https://podminky.urs.cz/item/CS_URS_2025_02/115101302</t>
  </si>
  <si>
    <t>13</t>
  </si>
  <si>
    <t>121151123</t>
  </si>
  <si>
    <t>Sejmutí ornice plochy přes 500 m2 tl vrstvy do 200 mm strojně</t>
  </si>
  <si>
    <t>-1069197952</t>
  </si>
  <si>
    <t>Sejmutí ornice strojně při souvislé ploše přes 500 m2, tl. vrstvy do 200 mm</t>
  </si>
  <si>
    <t>https://podminky.urs.cz/item/CS_URS_2025_02/121151123</t>
  </si>
  <si>
    <t>36000+24000+10000</t>
  </si>
  <si>
    <t>Sejmutí ornice v ploše pro laguny - pod hrázkou nebude ornice strhávána (14 000 m3)</t>
  </si>
  <si>
    <t>14</t>
  </si>
  <si>
    <t>122151107</t>
  </si>
  <si>
    <t>Odkopávky a prokopávky nezapažené v hornině třídy těžitelnosti I skupiny 1 a 2 objem přes 5000 m3 strojně</t>
  </si>
  <si>
    <t>m3</t>
  </si>
  <si>
    <t>-1975207192</t>
  </si>
  <si>
    <t>Odkopávky a prokopávky nezapažené strojně v hornině třídy těžitelnosti I skupiny 1 a 2 přes 5 000 m3</t>
  </si>
  <si>
    <t>https://podminky.urs.cz/item/CS_URS_2025_02/122151107</t>
  </si>
  <si>
    <t>1000</t>
  </si>
  <si>
    <t>Odkop - břehulí břeh - dl. 70 m - výkopek - změřeno v digitální verzi PD</t>
  </si>
  <si>
    <t>180</t>
  </si>
  <si>
    <t>Odkop - břehulí břeh - dl. 15 m - změřeno v digitální verzi PD</t>
  </si>
  <si>
    <t>200</t>
  </si>
  <si>
    <t>Výkop - koryto odtokové + průleh + pročištění stávajícího</t>
  </si>
  <si>
    <t>15</t>
  </si>
  <si>
    <t>132151252</t>
  </si>
  <si>
    <t>Hloubení rýh nezapažených š do 2000 mm v hornině třídy těžitelnosti I skupiny 1 a 2 objem do 50 m3 strojně</t>
  </si>
  <si>
    <t>-173950260</t>
  </si>
  <si>
    <t>Hloubení nezapažených rýh šířky přes 800 do 2 000 mm strojně s urovnáním dna do předepsaného profilu a spádu v hornině třídy těžitelnosti I skupiny 1 a 2 přes 20 do 50 m3</t>
  </si>
  <si>
    <t>https://podminky.urs.cz/item/CS_URS_2025_02/132151252</t>
  </si>
  <si>
    <t>4*1*0,5</t>
  </si>
  <si>
    <t xml:space="preserve">Hloubení rýh -  regulační objekt</t>
  </si>
  <si>
    <t>16</t>
  </si>
  <si>
    <t>162251102</t>
  </si>
  <si>
    <t>Vodorovné přemístění přes 20 do 50 m výkopku/sypaniny z horniny třídy těžitelnosti I skupiny 1 až 3</t>
  </si>
  <si>
    <t>-1819201931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</si>
  <si>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</si>
  <si>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https://podminky.urs.cz/item/CS_URS_2025_02/162251102</t>
  </si>
  <si>
    <t>5750*2</t>
  </si>
  <si>
    <t>Sejmutá ornice - přesun do hrázky a následně přesun zpět na urovnání lagun - následně zpětné rozprostření (z 14 000 m3)</t>
  </si>
  <si>
    <t>8250*2</t>
  </si>
  <si>
    <t>Sejmutá ornice - uložení na mezideponii - následně zpětné rozprostření (z 14 000 m3)</t>
  </si>
  <si>
    <t>8200</t>
  </si>
  <si>
    <t>Odvoz sedimentu k trvalému rozprostření z lagun - vzdálenost do 50 m</t>
  </si>
  <si>
    <t>17</t>
  </si>
  <si>
    <t>162351103</t>
  </si>
  <si>
    <t>Vodorovné přemístění přes 50 do 500 m výkopku/sypaniny z horniny třídy těžitelnosti I skupiny 1 až 3</t>
  </si>
  <si>
    <t>2083759298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</si>
  <si>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</si>
  <si>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https://podminky.urs.cz/item/CS_URS_2025_02/162351103</t>
  </si>
  <si>
    <t>13000</t>
  </si>
  <si>
    <t>Odvoz sedimentu k trvalému rozprostření z lagun - vzdálenost do 500 m</t>
  </si>
  <si>
    <t>Odvoz výkopku v rámci stavby na dosypání břehů</t>
  </si>
  <si>
    <t>1380</t>
  </si>
  <si>
    <t>Odvoz výkopku - břehy + odtok - dosypání ostrovů, hrázky...</t>
  </si>
  <si>
    <t>18</t>
  </si>
  <si>
    <t>162351104</t>
  </si>
  <si>
    <t>Vodorovné přemístění přes 500 do 1000 m výkopku/sypaniny z horniny třídy těžitelnosti I skupiny 1 až 3</t>
  </si>
  <si>
    <t>702716567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</si>
  <si>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</si>
  <si>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https://podminky.urs.cz/item/CS_URS_2025_02/162351104</t>
  </si>
  <si>
    <t>14000</t>
  </si>
  <si>
    <t>Odvoz sedimentu k trvalému rozprostření z lagun - vzdálenost do 1000 m</t>
  </si>
  <si>
    <t>162651111</t>
  </si>
  <si>
    <t>Vodorovné přemístění přes 3 000 do 4000 m výkopku/sypaniny z horniny třídy těžitelnosti I skupiny 1 až 3</t>
  </si>
  <si>
    <t>788224589</t>
  </si>
  <si>
    <t>Vodorovné přemístění výkopku nebo sypaniny po suchu na obvyklém dopravním prostředku, bez naložení výkopku, avšak se složením bez rozhrnutí z horniny třídy těžitelnosti I skupiny 1 až 3 na vzdálenost přes 3 000 do 4 000 m</t>
  </si>
  <si>
    <t>https://podminky.urs.cz/item/CS_URS_2025_02/162651111</t>
  </si>
  <si>
    <t>10000</t>
  </si>
  <si>
    <t>Odvoz sedimentu k trvalému rozprostření z lagun - vzdálenost do 4000 m</t>
  </si>
  <si>
    <t>20</t>
  </si>
  <si>
    <t>181006113</t>
  </si>
  <si>
    <t>Rozprostření zemin tl vrstvy do 0,2 m schopných zúrodnění v rovině a sklonu do 1:5</t>
  </si>
  <si>
    <t>409677977</t>
  </si>
  <si>
    <t>Rozprostření zemin schopných zúrodnění v rovině a ve sklonu do 1:5, tloušťka vrstvy přes 0,15 do 0,20 m</t>
  </si>
  <si>
    <t>https://podminky.urs.cz/item/CS_URS_2025_02/181006113</t>
  </si>
  <si>
    <t>70000</t>
  </si>
  <si>
    <t>Zpětné rozprostření ornice po odstranění lagun</t>
  </si>
  <si>
    <t>181951112</t>
  </si>
  <si>
    <t>Úprava pláně v hornině třídy těžitelnosti I skupiny 1 až 3 se zhutněním strojně</t>
  </si>
  <si>
    <t>629310714</t>
  </si>
  <si>
    <t>Úprava pláně vyrovnáním výškových rozdílů strojně v hornině třídy těžitelnosti I, skupiny 1 až 3 se zhutněním</t>
  </si>
  <si>
    <t>https://podminky.urs.cz/item/CS_URS_2025_02/181951112</t>
  </si>
  <si>
    <t>450</t>
  </si>
  <si>
    <t>Úprava dna - odvodňovací koryto - přejezd + koryto</t>
  </si>
  <si>
    <t>22</t>
  </si>
  <si>
    <t>182251101</t>
  </si>
  <si>
    <t>Svahování násypů strojně</t>
  </si>
  <si>
    <t>712549007</t>
  </si>
  <si>
    <t>Svahování trvalých svahů do projektovaných profilů strojně s potřebným přemístěním výkopku při svahování násypů v jakékoliv hornině</t>
  </si>
  <si>
    <t>https://podminky.urs.cz/item/CS_URS_2025_02/182251101</t>
  </si>
  <si>
    <t>1150</t>
  </si>
  <si>
    <t>Svahování ostrovů</t>
  </si>
  <si>
    <t>23</t>
  </si>
  <si>
    <t>183101113</t>
  </si>
  <si>
    <t>Hloubení jamek bez výměny půdy zeminy skupiny 1 až 4 obj přes 0,02 do 0,05 m3 v rovině a svahu do 1:5</t>
  </si>
  <si>
    <t>1613532260</t>
  </si>
  <si>
    <t>Hloubení jamek pro vysazování rostlin v zemině skupiny 1 až 4 bez výměny půdy v rovině nebo na svahu do 1:5, objemu přes 0,02 do 0,05 m3</t>
  </si>
  <si>
    <t>https://podminky.urs.cz/item/CS_URS_2025_02/183101113</t>
  </si>
  <si>
    <t>24</t>
  </si>
  <si>
    <t>183101121</t>
  </si>
  <si>
    <t>Hloubení jamek bez výměny půdy zeminy skupiny 1 až 4 obj přes 0,4 do 1 m3 v rovině a svahu do 1:5</t>
  </si>
  <si>
    <t>2128053937</t>
  </si>
  <si>
    <t>Hloubení jamek pro vysazování rostlin v zemině skupiny 1 až 4 bez výměny půdy v rovině nebo na svahu do 1:5, objemu přes 0,40 do 1,00 m3</t>
  </si>
  <si>
    <t>https://podminky.urs.cz/item/CS_URS_2025_02/183101121</t>
  </si>
  <si>
    <t>25</t>
  </si>
  <si>
    <t>184102111</t>
  </si>
  <si>
    <t>Výsadba dřeviny s balem D přes 0,1 do 0,2 m do jamky se zalitím v rovině a svahu do 1:5</t>
  </si>
  <si>
    <t>2043443559</t>
  </si>
  <si>
    <t>Výsadba dřeviny s balem do předem vyhloubené jamky se zalitím v rovině nebo na svahu do 1:5, při průměru balu přes 100 do 200 mm</t>
  </si>
  <si>
    <t>https://podminky.urs.cz/item/CS_URS_2025_02/184102111</t>
  </si>
  <si>
    <t>26</t>
  </si>
  <si>
    <t>184102116</t>
  </si>
  <si>
    <t>Výsadba dřeviny s balem D přes 0,6 do 0,8 m do jamky se zalitím v rovině a svahu do 1:5</t>
  </si>
  <si>
    <t>-353291031</t>
  </si>
  <si>
    <t>Výsadba dřeviny s balem do předem vyhloubené jamky se zalitím v rovině nebo na svahu do 1:5, při průměru balu přes 600 do 800 mm</t>
  </si>
  <si>
    <t>https://podminky.urs.cz/item/CS_URS_2025_02/184102116</t>
  </si>
  <si>
    <t>27</t>
  </si>
  <si>
    <t>184911421</t>
  </si>
  <si>
    <t>Mulčování rostlin kůrou tl do 0,1 m v rovině a svahu do 1:5</t>
  </si>
  <si>
    <t>1839628436</t>
  </si>
  <si>
    <t>Mulčování vysazených rostlin mulčovací kůrou, tl. do 100 mm v rovině nebo na svahu do 1:5</t>
  </si>
  <si>
    <t>https://podminky.urs.cz/item/CS_URS_2025_02/184911421</t>
  </si>
  <si>
    <t>39*1*1</t>
  </si>
  <si>
    <t>Počet stromů ks x délka x šířka</t>
  </si>
  <si>
    <t>50*0,5*0,5</t>
  </si>
  <si>
    <t>28</t>
  </si>
  <si>
    <t>M</t>
  </si>
  <si>
    <t>10391100-R</t>
  </si>
  <si>
    <t>Dřevěná štěpka</t>
  </si>
  <si>
    <t>-253864646</t>
  </si>
  <si>
    <t>51,5*0,15 'Přepočtené koeficientem množství</t>
  </si>
  <si>
    <t>29</t>
  </si>
  <si>
    <t>185851121</t>
  </si>
  <si>
    <t>Dovoz vody pro zálivku rostlin za vzdálenost do 1000 m</t>
  </si>
  <si>
    <t>-1545564294</t>
  </si>
  <si>
    <t>Dovoz vody pro zálivku rostlin na vzdálenost do 1000 m</t>
  </si>
  <si>
    <t>https://podminky.urs.cz/item/CS_URS_2025_02/185851121</t>
  </si>
  <si>
    <t>39*0,1</t>
  </si>
  <si>
    <t xml:space="preserve">Zálivka - stromy - počet ks x množství vody v m3/ks </t>
  </si>
  <si>
    <t>50*0,02</t>
  </si>
  <si>
    <t>Zálivka - keře - počet ks x množství vody v m3/ks</t>
  </si>
  <si>
    <t>30</t>
  </si>
  <si>
    <t>Pol24</t>
  </si>
  <si>
    <t>růže šípková (Rosa), školkovaný s balem vys. 0,6-1 m</t>
  </si>
  <si>
    <t>ks</t>
  </si>
  <si>
    <t>265911988</t>
  </si>
  <si>
    <t>31</t>
  </si>
  <si>
    <t>Pol27</t>
  </si>
  <si>
    <t>svída krvavá (Cornus sanguinea), školkovaný s balem vys. 0,6-1 m</t>
  </si>
  <si>
    <t>1977276758</t>
  </si>
  <si>
    <t xml:space="preserve">svída krvavá (Cornus sanguinea), školkovaný s balem vys. 0,6-1 m </t>
  </si>
  <si>
    <t>32</t>
  </si>
  <si>
    <t>Pol21</t>
  </si>
  <si>
    <t>hloh jednosemenný (Crataegus monogyna), školkovaný s balem vys. 0,6-1 m</t>
  </si>
  <si>
    <t>-803683375</t>
  </si>
  <si>
    <t>33</t>
  </si>
  <si>
    <t>Pol25</t>
  </si>
  <si>
    <t>ptačí zob obecný (Ligustrum vulgare), školkovaný s balem vys. 0,6-1 m</t>
  </si>
  <si>
    <t>-143883157</t>
  </si>
  <si>
    <t xml:space="preserve">ptačí zob obecný (Ligustrum vulgare), školkovaný s balem vys. 0,6-1 m </t>
  </si>
  <si>
    <t>34</t>
  </si>
  <si>
    <t>Pol30</t>
  </si>
  <si>
    <t>kalina obecná (Viburnum opulus), školkovaný s balem vys. 0,6-1 m</t>
  </si>
  <si>
    <t>1052521013</t>
  </si>
  <si>
    <t>35</t>
  </si>
  <si>
    <t>Pol26</t>
  </si>
  <si>
    <t>lípa srdčitá (Tilia cordata), velikost OK 10-12 s balem, se zapěstovanou korunkou</t>
  </si>
  <si>
    <t>-957232254</t>
  </si>
  <si>
    <t>36</t>
  </si>
  <si>
    <t>Pol28</t>
  </si>
  <si>
    <t>lípa velkolistá (Tilia platyphyllos), velikost OK 10-12 s balem, se zapěstovanou korunkou</t>
  </si>
  <si>
    <t>-1522801746</t>
  </si>
  <si>
    <t>37</t>
  </si>
  <si>
    <t>Pol39</t>
  </si>
  <si>
    <t>dub letní (Quercus robur), velikost OK 10-12 s balem, se zapěstovanou korunkou</t>
  </si>
  <si>
    <t>137950791</t>
  </si>
  <si>
    <t>38</t>
  </si>
  <si>
    <t>Pol41.1</t>
  </si>
  <si>
    <t>javor klen (Acer pseudoplatanus), velikost OK 10-12 s balem, se zapěstovanou korunkou</t>
  </si>
  <si>
    <t>-1668061879</t>
  </si>
  <si>
    <t>39</t>
  </si>
  <si>
    <t>Pol40</t>
  </si>
  <si>
    <t>javor mléč (Acer platanoides), velikost OK 10-12 s balem, se zapěstovanou korunkou</t>
  </si>
  <si>
    <t>-1803475751</t>
  </si>
  <si>
    <t>40</t>
  </si>
  <si>
    <t>185851129</t>
  </si>
  <si>
    <t>Příplatek k dovozu vody pro zálivku rostlin do 1000 m ZKD 1000 m</t>
  </si>
  <si>
    <t>1765942767</t>
  </si>
  <si>
    <t>Dovoz vody pro zálivku rostlin Příplatek k ceně za každých dalších i započatých 1000 m</t>
  </si>
  <si>
    <t>https://podminky.urs.cz/item/CS_URS_2025_02/185851129</t>
  </si>
  <si>
    <t>4,9*4 'Přepočtené koeficientem množství</t>
  </si>
  <si>
    <t>41</t>
  </si>
  <si>
    <t>Pol31</t>
  </si>
  <si>
    <t>půdní kondicionér</t>
  </si>
  <si>
    <t>kg</t>
  </si>
  <si>
    <t>964669221</t>
  </si>
  <si>
    <t>39*0,51</t>
  </si>
  <si>
    <t>Přidání půdního kondicionéru - počet ks x množství 0,51 kg/ks - stromy</t>
  </si>
  <si>
    <t>50*0,05</t>
  </si>
  <si>
    <t>Přidání půdního kondicionéru - počet ks x množství 0,05 kg/ks - keře</t>
  </si>
  <si>
    <t>42</t>
  </si>
  <si>
    <t>Pol6</t>
  </si>
  <si>
    <t>Instalace příček na zpevnění kotvení včetně materiálu</t>
  </si>
  <si>
    <t>150498454</t>
  </si>
  <si>
    <t>39*3</t>
  </si>
  <si>
    <t>počet stromů x počet ks/strom</t>
  </si>
  <si>
    <t>43</t>
  </si>
  <si>
    <t>Pol7</t>
  </si>
  <si>
    <t>instalace úvazků včetně materiálu</t>
  </si>
  <si>
    <t>-1075315708</t>
  </si>
  <si>
    <t>počet stromů x počet úvazků ks/strom</t>
  </si>
  <si>
    <t>44</t>
  </si>
  <si>
    <t>Pol8</t>
  </si>
  <si>
    <t>instalace 3 kůlů - práce včetně materiálu</t>
  </si>
  <si>
    <t>-1476304599</t>
  </si>
  <si>
    <t>P</t>
  </si>
  <si>
    <t>Poznámka k položce:_x000d_
Vysazené stromy budou upevněny ke třem kůlům._x000d_
Průměr použitých kůlů bude min. 8 cm._x000d_
Kůly budou zapuštěny do hloubky min. 0,4 m (část kůlů zapuštěná do země musí být impregnována nebo opálena)._x000d_
Stromy budou ke kůlům uvázany vhodnými úvazky._x000d_
U stromů bude na kůly instalováno pletivo, výška min. 1,8 m._x000d_
Kůly budou z tvrdého dřeva.</t>
  </si>
  <si>
    <t>45</t>
  </si>
  <si>
    <t>R1</t>
  </si>
  <si>
    <t>D+M odstranění sedimentu z vodní plochy sacím bagrem včetně vodorovného přemístění sedimentu potrubím na vzdálenost do 1000 m a dopravní výšku do 10 m</t>
  </si>
  <si>
    <t>1682237494</t>
  </si>
  <si>
    <t xml:space="preserve">Poznámka k položce:_x000d_
Předpoklad využití technologie sacího bagru, vodorovné přemístění zvodnělého sedimentu potrubím dl. do 1000 m do odvodňovací laguny_x000d_
Sediment bude čerpán do lagun - v rámci položky není vytvoření lagun._x000d_
</t>
  </si>
  <si>
    <t>45200</t>
  </si>
  <si>
    <t>Množství sedimentu v zájmové lokalitě - odstranění mokrou cestou - změřeno v digitální verzi PD</t>
  </si>
  <si>
    <t>46</t>
  </si>
  <si>
    <t>167103101</t>
  </si>
  <si>
    <t>Nakládání výkopku ze zemin schopných zúrodnění</t>
  </si>
  <si>
    <t>-1082186786</t>
  </si>
  <si>
    <t>Nakládání neulehlého výkopku z hromad zeminy schopné zúrodnění</t>
  </si>
  <si>
    <t>https://podminky.urs.cz/item/CS_URS_2025_02/167103101</t>
  </si>
  <si>
    <t>Nakládání sedimentu z odvodňovacích lagun - celkové množství</t>
  </si>
  <si>
    <t xml:space="preserve">Naložení ornice ke zpětnému urovnání lagun </t>
  </si>
  <si>
    <t>47</t>
  </si>
  <si>
    <t>171103202</t>
  </si>
  <si>
    <t>Uložení sypanin z horniny třídy těžitelnosti I a II skupiny 1 až 4 do hrází nádrží se zhutněním 100 % PS C s příměsí jílu přes 20 do 50 %</t>
  </si>
  <si>
    <t>-1267212925</t>
  </si>
  <si>
    <t>Uložení netříděných sypanin do zemních hrází z hornin třídy těžitelnosti I a II, skupiny 1 až 4 pro jakoukoliv šířku koruny přehradních a jiných vodních nádrží se zhutněním do 100 % PS - koef. C s příměsí jílové hlíny přes 20 do 50 % objemu</t>
  </si>
  <si>
    <t>https://podminky.urs.cz/item/CS_URS_2025_02/171103202</t>
  </si>
  <si>
    <t>800*2,5+1000*2,5+500*2,5</t>
  </si>
  <si>
    <t>Vytvoření lagun - zemní hrázky ze sejmuté ornice - výška hrázky min. 0,7 m nad stávající terén (Celková výška 1,0 m) - dl. hrazk x průř. plocha hrázky</t>
  </si>
  <si>
    <t>1380+2200</t>
  </si>
  <si>
    <t>Dosypání výkopku - pozvolné břehy + zpozvolnění ostrovů + oddělující hrázka + zásyp kolem regulačního o.</t>
  </si>
  <si>
    <t>48</t>
  </si>
  <si>
    <t>181006111</t>
  </si>
  <si>
    <t>Rozprostření zemin tl vrstvy do 0,1 m schopných zúrodnění v rovině a sklonu do 1:5</t>
  </si>
  <si>
    <t>-1861684791</t>
  </si>
  <si>
    <t>Rozprostření zemin schopných zúrodnění v rovině a ve sklonu do 1:5, tloušťka vrstvy do 0,10 m</t>
  </si>
  <si>
    <t>https://podminky.urs.cz/item/CS_URS_2025_02/181006111</t>
  </si>
  <si>
    <t>45200/0,1</t>
  </si>
  <si>
    <t xml:space="preserve">Rozprostření sedimentu na ZPF -  rozprostření na vytipované pozemky v max tl.  0,1 m!</t>
  </si>
  <si>
    <t>182151111</t>
  </si>
  <si>
    <t>Svahování v zářezech v hornině třídy těžitelnosti I skupiny 1 až 3 strojně</t>
  </si>
  <si>
    <t>1850528725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</si>
  <si>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</si>
  <si>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https://podminky.urs.cz/item/CS_URS_2025_02/182151111</t>
  </si>
  <si>
    <t>1500</t>
  </si>
  <si>
    <t>Vysvahování pozvolných břehů</t>
  </si>
  <si>
    <t>350+100</t>
  </si>
  <si>
    <t>Svahování - břehulí břehy</t>
  </si>
  <si>
    <t>800</t>
  </si>
  <si>
    <t xml:space="preserve">Svahování koryta + přejezd </t>
  </si>
  <si>
    <t>50</t>
  </si>
  <si>
    <t>183551213</t>
  </si>
  <si>
    <t>Úprava půdy orbou hl přes 0,24 do 0,3 m ploch do 5 ha sklonu do 5°</t>
  </si>
  <si>
    <t>ha</t>
  </si>
  <si>
    <t>435077071</t>
  </si>
  <si>
    <t>Úprava zemědělské půdy - orba hluboká, hl. přes 0,24 do 0,30 m, na ploše jednotlivě do 5 ha, o sklonu do 5°</t>
  </si>
  <si>
    <t>https://podminky.urs.cz/item/CS_URS_2025_02/183551213</t>
  </si>
  <si>
    <t>45200/1000</t>
  </si>
  <si>
    <t>Zapracování sedimentu do půdy hlubokou orbou</t>
  </si>
  <si>
    <t>51</t>
  </si>
  <si>
    <t>R4</t>
  </si>
  <si>
    <t>Ochrana kmene proti mechanickému poškození</t>
  </si>
  <si>
    <t>-795895671</t>
  </si>
  <si>
    <t xml:space="preserve">Poznámka k položce:_x000d_
Kolem stromů bude nainstalována mechanická ochrana, která zabrání poškození stromků (např. při sečení trávy) na bázi kmene do výšky 1,6 cm_x000d_
Vhodná pro stromy s obvodem kmene max. do 20 cm (měřeno ve výšce 1 m)_x000d_
_x000d_
</t>
  </si>
  <si>
    <t>Ochrana kmene - plastová krytka + pletivo - počet ks, stromy s obvodem kmínku 10-12 cm</t>
  </si>
  <si>
    <t>52</t>
  </si>
  <si>
    <t>R5</t>
  </si>
  <si>
    <t>Ochrana keřů proti mechanickému poškození</t>
  </si>
  <si>
    <t>kpl</t>
  </si>
  <si>
    <t>1286278819</t>
  </si>
  <si>
    <t xml:space="preserve">Poznámka k položce:_x000d_
Kolem keřů bude nainstalována mechanická ochrana, která zabrání poškození keřů (např. při sečení trávy) do výšky 0,6 m._x000d_
Pletivo bude přichyceno k dřevěným kůlům z tvrdého dřeva._x000d_
_x000d_
_x000d_
</t>
  </si>
  <si>
    <t>Zakládání</t>
  </si>
  <si>
    <t>53</t>
  </si>
  <si>
    <t>274326121</t>
  </si>
  <si>
    <t>Základové pasy z ŽB se zvýšenými nároky na prostředí tř. C 25/30</t>
  </si>
  <si>
    <t>-1367915850</t>
  </si>
  <si>
    <t>Základy z betonu železového pasy z betonu se zvýšenými nároky na prostředí tř. C 25/30</t>
  </si>
  <si>
    <t>https://podminky.urs.cz/item/CS_URS_2025_02/274326121</t>
  </si>
  <si>
    <t>4,0*1,0*0,5</t>
  </si>
  <si>
    <t>Regulační objekt - základ - délka x hloubka x šířka</t>
  </si>
  <si>
    <t>0,6*0,6*0,4*2</t>
  </si>
  <si>
    <t>Regulační objekt - základy pod lávkou - délka x hloubka x šířka x 2 ks</t>
  </si>
  <si>
    <t>54</t>
  </si>
  <si>
    <t>274356021</t>
  </si>
  <si>
    <t>Bednění základových pasů ploch rovinných zřízení</t>
  </si>
  <si>
    <t>996532438</t>
  </si>
  <si>
    <t>Bednění základů z betonu prostého nebo železového pasů pro plochy rovinné zřízení</t>
  </si>
  <si>
    <t>https://podminky.urs.cz/item/CS_URS_2025_02/274356021</t>
  </si>
  <si>
    <t>9,4*1</t>
  </si>
  <si>
    <t xml:space="preserve">Regulační objekt - bednění základ - celková délka x výška </t>
  </si>
  <si>
    <t>3,0*0,6*2</t>
  </si>
  <si>
    <t>Základy pod lávkou - bednění - celková délka x výška x 2 ks</t>
  </si>
  <si>
    <t>55</t>
  </si>
  <si>
    <t>274356022</t>
  </si>
  <si>
    <t>Bednění základových pasů ploch rovinných odstranění</t>
  </si>
  <si>
    <t>-705766496</t>
  </si>
  <si>
    <t>Bednění základů z betonu prostého nebo železového pasů pro plochy rovinné odstranění</t>
  </si>
  <si>
    <t>https://podminky.urs.cz/item/CS_URS_2025_02/274356022</t>
  </si>
  <si>
    <t>56</t>
  </si>
  <si>
    <t>274366011</t>
  </si>
  <si>
    <t>Výztuž základových pasů z drátů typu Kari</t>
  </si>
  <si>
    <t>t</t>
  </si>
  <si>
    <t>-1377752263</t>
  </si>
  <si>
    <t>Výztuž základů pasů ze svařovaných sítí z drátů typu Kari</t>
  </si>
  <si>
    <t>https://podminky.urs.cz/item/CS_URS_2025_02/274366011</t>
  </si>
  <si>
    <t>14*1,1*7,9*0,001</t>
  </si>
  <si>
    <t xml:space="preserve">výztuž - regulační objekt - základ - Kari síť - 8*100*100 mm - plocha * váha-m2 * převod na tuny) </t>
  </si>
  <si>
    <t>Svislé a kompletní konstrukce</t>
  </si>
  <si>
    <t>57</t>
  </si>
  <si>
    <t>321321115</t>
  </si>
  <si>
    <t>Konstrukce vodních staveb ze ŽB mrazuvzdorného tř. C 25/30</t>
  </si>
  <si>
    <t>736839711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</si>
  <si>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25/30</t>
  </si>
  <si>
    <t>https://podminky.urs.cz/item/CS_URS_2025_02/321321115</t>
  </si>
  <si>
    <t>1,6*1,2*0,5*2</t>
  </si>
  <si>
    <t>Regulační objekt - kce. nad základem - délka x výška x šířka x obě str.</t>
  </si>
  <si>
    <t>58</t>
  </si>
  <si>
    <t>321351010</t>
  </si>
  <si>
    <t>Bednění konstrukcí vodních staveb rovinné - zřízení</t>
  </si>
  <si>
    <t>248055752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</si>
  <si>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</si>
  <si>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https://podminky.urs.cz/item/CS_URS_2025_02/321351010</t>
  </si>
  <si>
    <t>Regulační objekt - plocha</t>
  </si>
  <si>
    <t>59</t>
  </si>
  <si>
    <t>321352010</t>
  </si>
  <si>
    <t>Bednění konstrukcí vodních staveb rovinné - odstranění</t>
  </si>
  <si>
    <t>-514778463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</si>
  <si>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</si>
  <si>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https://podminky.urs.cz/item/CS_URS_2025_02/321352010</t>
  </si>
  <si>
    <t>60</t>
  </si>
  <si>
    <t>321368211</t>
  </si>
  <si>
    <t>Výztuž železobetonových konstrukcí vodních staveb ze svařovaných sítí</t>
  </si>
  <si>
    <t>-316353786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</si>
  <si>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 ocelových tažených drátů jakéhokoliv druhu oceli jakéhokoliv průměru a roztečí</t>
  </si>
  <si>
    <t>https://podminky.urs.cz/item/CS_URS_2025_02/321368211</t>
  </si>
  <si>
    <t xml:space="preserve">výztuž - kce. regulační objekt - Kari síť - 8*100*100 mm - plocha * váha-m2 * převod na tuny) </t>
  </si>
  <si>
    <t>Vodorovné konstrukce</t>
  </si>
  <si>
    <t>61</t>
  </si>
  <si>
    <t>452311162</t>
  </si>
  <si>
    <t>Podkladní desky z betonu prostého se zvýšenými nároky na prostředí tř. C 25/30 otevřený výkop</t>
  </si>
  <si>
    <t>564016662</t>
  </si>
  <si>
    <t>Podkladní a zajišťovací konstrukce z betonu prostého v otevřeném výkopu se zvýšenými nároky na prostředí desky pod potrubí, stoky a drobné objekty z betonu tř. C 25/30</t>
  </si>
  <si>
    <t>https://podminky.urs.cz/item/CS_URS_2025_02/452311162</t>
  </si>
  <si>
    <t>4,3*0,8*0,15</t>
  </si>
  <si>
    <t>Podkladní beton - regulační objekt - délka x šířka x tl.</t>
  </si>
  <si>
    <t>62</t>
  </si>
  <si>
    <t>457571111</t>
  </si>
  <si>
    <t>Filtrační vrstvy ze štěrkopísku bez zhutnění frakce od 0 až 8 do 0 až 32 mm</t>
  </si>
  <si>
    <t>527720759</t>
  </si>
  <si>
    <t>Filtrační vrstvy jakékoliv tloušťky a sklonu ze štěrkopísků bez zhutnění, frakce od 0-8 do 0-32 mm</t>
  </si>
  <si>
    <t>https://podminky.urs.cz/item/CS_URS_2025_02/457571111</t>
  </si>
  <si>
    <t>180*0,2</t>
  </si>
  <si>
    <t>Revitalizace ostrovu č. 1 - štěrkopísek v tl. min. 0,2 m - plocha x tl.</t>
  </si>
  <si>
    <t>63</t>
  </si>
  <si>
    <t>462512270</t>
  </si>
  <si>
    <t>Zához z lomového kamene s proštěrkováním z terénu hmotnost do 200 kg</t>
  </si>
  <si>
    <t>-1390942071</t>
  </si>
  <si>
    <t>Zához z lomového kamene neupraveného záhozového s proštěrkováním z terénu, hmotnosti jednotlivých kamenů do 200 kg</t>
  </si>
  <si>
    <t>https://podminky.urs.cz/item/CS_URS_2025_02/462512270</t>
  </si>
  <si>
    <t>3*0,8*0,4+(3*1,0*0,4*2)</t>
  </si>
  <si>
    <t xml:space="preserve">Zához - regulační objekt -nátok - dno - délka x šířka x tl.  + břehy - délka x prům. šikmá dl. x tl. x obě str. (hm. kam. 80-200 kg)</t>
  </si>
  <si>
    <t>2*0,8*0,4+(2*1,5*0,4*2)</t>
  </si>
  <si>
    <t xml:space="preserve">Zához - regulační objekt -výtok - dno - délka x šířka x tl.  + břehy - délka x prům. šikmá dl. x tl. x obě str. (hm. kam. 80-200 kg)</t>
  </si>
  <si>
    <t>Ostatní konstrukce a práce, bourání</t>
  </si>
  <si>
    <t>64</t>
  </si>
  <si>
    <t>R18</t>
  </si>
  <si>
    <t>D+M Ocelová lávka pozink, pororošty vč. zábradlí, dl. 3,6 m</t>
  </si>
  <si>
    <t>42410322</t>
  </si>
  <si>
    <t>D+M Ocelová lávka pozink, pororošty vč. zábradlí, dl. 3,6 m, š. 0,6 m</t>
  </si>
  <si>
    <t xml:space="preserve">Poznámka k položce:_x000d_
Položka obsahuje:_x000d_
Dodávku i montáž ocelové lávky vč. zábradlí, vč. pororoštů._x000d_
Lávka bude pozinkována_x000d_
Nosná kce. U profily 80 mm_x000d_
K U profilu přichyceno zábradlí_x000d_
</t>
  </si>
  <si>
    <t>95</t>
  </si>
  <si>
    <t>Dokončovací konstrukce a práce pozemních staveb</t>
  </si>
  <si>
    <t>66</t>
  </si>
  <si>
    <t>R11</t>
  </si>
  <si>
    <t>Kompletní likvidace dřevních zbytků, větví a pařezů v souladu se zk. o odpadech č. 541/2020 Sb. v platném znění</t>
  </si>
  <si>
    <t>-505397988</t>
  </si>
  <si>
    <t>Kompletní likvidace dřevních zbytků, větví a pařezů v souladu se zk. o odpadech č. 541/2020 Sb. v platném znění
Část mrtvého dřeva a pařezů může být umístěna do vodních tůní.</t>
  </si>
  <si>
    <t>67</t>
  </si>
  <si>
    <t>R12</t>
  </si>
  <si>
    <t>D+M Realizace biotechnického prvku - broukoviště</t>
  </si>
  <si>
    <t>849393627</t>
  </si>
  <si>
    <t xml:space="preserve">Bude vybudováno broukoviště z dřeva různých druhů. Dřeviny nesmí být napuštěny nebo natřeny ochrannými nátěry proti houbám. 
</t>
  </si>
  <si>
    <t xml:space="preserve">Poznámka k položce:_x000d_
Položka obsahuje:_x000d_
výkopy a uložení zeminy okolo broukoviště_x000d_
uložení dřevin do země_x000d_
manipulace (svislý i vodorovný přesun na staveništi i mimo něj) a dovoz dřevní hmoty_x000d_
</t>
  </si>
  <si>
    <t>68</t>
  </si>
  <si>
    <t>R13</t>
  </si>
  <si>
    <t xml:space="preserve">D+M Aplikace herbicidu na pokacené stromy a výhonky </t>
  </si>
  <si>
    <t>1944445020</t>
  </si>
  <si>
    <t>Poznámka k položce:_x000d_
V následujícím roce bude provedena aplikace herbicidu na výhonky odborně způsobilou osobou.</t>
  </si>
  <si>
    <t>69</t>
  </si>
  <si>
    <t>R14</t>
  </si>
  <si>
    <t>Příplatek za zhoršený přístup při provádění břehulých břehů + sjezd do zátopy či provádění z plovoucího pontonu</t>
  </si>
  <si>
    <t>-1229463967</t>
  </si>
  <si>
    <t xml:space="preserve">Poznámka k položce:_x000d_
_x000d_
</t>
  </si>
  <si>
    <t>70</t>
  </si>
  <si>
    <t>R15</t>
  </si>
  <si>
    <t>D+M Shrnutí sedimentu na hromady v lagunách</t>
  </si>
  <si>
    <t>-1239902785</t>
  </si>
  <si>
    <t>71</t>
  </si>
  <si>
    <t>R16</t>
  </si>
  <si>
    <t>D+M Zdravotní a bezpečnostní řez stávajících topolů podél strouhy v západní části</t>
  </si>
  <si>
    <t>823645072</t>
  </si>
  <si>
    <t>72</t>
  </si>
  <si>
    <t>R2</t>
  </si>
  <si>
    <t>Transporty, manipulace, montáž a demontáž D+M</t>
  </si>
  <si>
    <t>-101820980</t>
  </si>
  <si>
    <t>Transporty, manipulace, montáž a demontáž</t>
  </si>
  <si>
    <t xml:space="preserve">Poznámka k položce:_x000d_
Položka obsahuje:_x000d_
Veškeré poplatky za dopravu sacího bagru na staveniště. _x000d_
Dále obsahuje: Poplatky za přesun po staveništi - vodorovný i svislý přesun._x000d_
Obsahuje umístění sacího bagru na vodní hladinu a stím veškeré spojené práce._x000d_
_x000d_
Dále obsahuje montáž a demontáž potrubní trasy na potřebnou vzdálenost k lagunám._x000d_
Zároveň obsahuje i potřebné potrubí pro převádění vody mezi lagunami._x000d_
</t>
  </si>
  <si>
    <t>73</t>
  </si>
  <si>
    <t>R3</t>
  </si>
  <si>
    <t>D+M Plovoucí ostrůvek pro rybáky</t>
  </si>
  <si>
    <t>-1426283265</t>
  </si>
  <si>
    <t xml:space="preserve">Poznámka k položce:_x000d_
Položka obsahuje:_x000d_
Veškeré poplatky za osazení a výrobu plovoucího ostrovu. _x000d_
Dále obsahuje: Poplatky za přesun na staveništi i mimo něj - vodorovný i svislý přesun._x000d_
Osazení na místo vč. kotvení ke dnu_x000d_
_x000d_
</t>
  </si>
  <si>
    <t>74</t>
  </si>
  <si>
    <t>R17</t>
  </si>
  <si>
    <t>D+M Dubové dluže tl. 40mm včetně háků na vytahování dluží, včetně výplně mezi dlužemi (piliny)</t>
  </si>
  <si>
    <t>-2061362850</t>
  </si>
  <si>
    <t>Výška dluže 0,2 m
Celkem 3 ks dluží (výška 0,2 m, šířka 0,58 m)</t>
  </si>
  <si>
    <t>0,6*0,78*2</t>
  </si>
  <si>
    <t>odběrný objekt - výška x šířka</t>
  </si>
  <si>
    <t>75</t>
  </si>
  <si>
    <t>R19</t>
  </si>
  <si>
    <t>D+M Realizace biotechnického prvku - plazník</t>
  </si>
  <si>
    <t>-952470697</t>
  </si>
  <si>
    <t>Budou vybudovány plazníky z dřeva různých druhů. Dřeviny použité v plaznících nesmí být napuštěny nebo natřeny ochrannými nátěry nebo postřiky proti houbám.</t>
  </si>
  <si>
    <t xml:space="preserve">Poznámka k položce:_x000d_
Položka obsahuje:_x000d_
- vytvoření ohrady z kulatiny průměru DN 200-300_x000d_
- uložení dřevin (větví) do prostoru úkrytu_x000d_
- dřevní hmota včetně dovozu a manipulace_x000d_
- přehrnutí úkrytu zeminou_x000d_
 Celkový objem dřeva bude 10m3. _x000d_
</t>
  </si>
  <si>
    <t>76</t>
  </si>
  <si>
    <t>R7</t>
  </si>
  <si>
    <t>D+M Zajištění pontonu pro realizaci úprav na ostrovech</t>
  </si>
  <si>
    <t>-172775295</t>
  </si>
  <si>
    <t xml:space="preserve">Poznámka k položce:_x000d_
Položka obsahuje:_x000d_
Veškeré poplatky za osazení pontonu na vodní hladinu a dovoz na místo. _x000d_
Dále obsahuje: Poplatky za přesun na staveništi i mimo něj - vodorovný i svislý přesun._x000d_
_x000d_
</t>
  </si>
  <si>
    <t>77</t>
  </si>
  <si>
    <t>R8</t>
  </si>
  <si>
    <t>D+M - U profil 40*40 , pozinkovaný, včetně ukotvení</t>
  </si>
  <si>
    <t>m</t>
  </si>
  <si>
    <t>-1239567740</t>
  </si>
  <si>
    <t>U profil 40*40, pozinkované, v rámci položky dodávka a montáž, U profily budou žárově pozinkovaná tloušťky min 120 µm</t>
  </si>
  <si>
    <t>1,2*4+0,8*2</t>
  </si>
  <si>
    <t>Osazení U profilů - boky - dl. x počet profilů + dno - šířka x počet profilů</t>
  </si>
  <si>
    <t>78</t>
  </si>
  <si>
    <t>R9</t>
  </si>
  <si>
    <t>Těsnící hrázky umožňující vybudování regulačního objektu</t>
  </si>
  <si>
    <t>-805990549</t>
  </si>
  <si>
    <t>998</t>
  </si>
  <si>
    <t>Přesun hmot</t>
  </si>
  <si>
    <t>79</t>
  </si>
  <si>
    <t>998231311</t>
  </si>
  <si>
    <t>Přesun hmot pro sadovnické a krajinářské úpravy vodorovně do 5000 m</t>
  </si>
  <si>
    <t>926355001</t>
  </si>
  <si>
    <t>Přesun hmot pro sadovnické a krajinářské úpravy strojně dopravní vzdálenost do 5000 m</t>
  </si>
  <si>
    <t>https://podminky.urs.cz/item/CS_URS_2025_02/998231311</t>
  </si>
  <si>
    <t>80</t>
  </si>
  <si>
    <t>998331011</t>
  </si>
  <si>
    <t>Přesun hmot pro nádrže</t>
  </si>
  <si>
    <t>-1712421631</t>
  </si>
  <si>
    <t>Přesun hmot pro nádrže dopravní vzdálenost do 500 m</t>
  </si>
  <si>
    <t>https://podminky.urs.cz/item/CS_URS_2025_02/998331011</t>
  </si>
  <si>
    <t>SO 02 - Mokřady a vodní tůně</t>
  </si>
  <si>
    <t>-801359945</t>
  </si>
  <si>
    <t>-1351663892</t>
  </si>
  <si>
    <t>1300</t>
  </si>
  <si>
    <t>Výkop vodní tůně č. 1,2 a 3</t>
  </si>
  <si>
    <t>500</t>
  </si>
  <si>
    <t>Výkop vodní tůně č.4</t>
  </si>
  <si>
    <t>400</t>
  </si>
  <si>
    <t>Stávající mokřad - výkop</t>
  </si>
  <si>
    <t>-904227701</t>
  </si>
  <si>
    <t>2200</t>
  </si>
  <si>
    <t>Odvoz výkopku z vodních tůní v rámci stavby - dosypání ostrovů, zpozvolnění břehů</t>
  </si>
  <si>
    <t>181951111</t>
  </si>
  <si>
    <t>Úprava pláně v hornině třídy těžitelnosti I skupiny 1 až 3 bez zhutnění strojně</t>
  </si>
  <si>
    <t>1498227839</t>
  </si>
  <si>
    <t>Úprava pláně vyrovnáním výškových rozdílů strojně v hornině třídy těžitelnosti I, skupiny 1 až 3 bez zhutnění</t>
  </si>
  <si>
    <t>https://podminky.urs.cz/item/CS_URS_2025_02/181951111</t>
  </si>
  <si>
    <t>Úprava pláně kolem vodních tůní + plocha dotčená stavební mechanizací</t>
  </si>
  <si>
    <t>55*2</t>
  </si>
  <si>
    <t>Úprava koruny hrázky</t>
  </si>
  <si>
    <t>361156722</t>
  </si>
  <si>
    <t>380</t>
  </si>
  <si>
    <t>Svahování hrázky</t>
  </si>
  <si>
    <t>-1971698149</t>
  </si>
  <si>
    <t>105</t>
  </si>
  <si>
    <t>Opevnění hrázky v mokřadu lomovým kamenem - sklon 1:1, tl. opevnění 0,4 m, množství změřeno v digitální verzi PD (hm. kam. 80-200 kg)</t>
  </si>
  <si>
    <t>r8</t>
  </si>
  <si>
    <t>D+M Mrtvé dřevo do vodních tůní</t>
  </si>
  <si>
    <t>-246988123</t>
  </si>
  <si>
    <t xml:space="preserve">V rámci položky dojde k rozmístění mrtvého dřeva do vodních tůní. Položka obsahuje vodorovný, svislý přesun, uložení a veškerou manipulaci s dřevem spojenou. Dřeviny  nesmí být na puštěny nebo natřeny ochranými nátěry nebo postřiky proti houbá</t>
  </si>
  <si>
    <t>-1274210856</t>
  </si>
  <si>
    <t>SO 03 - Zatravnění</t>
  </si>
  <si>
    <t>Soupis:</t>
  </si>
  <si>
    <t>SO 03.1 - Zatravnění</t>
  </si>
  <si>
    <t>181451121</t>
  </si>
  <si>
    <t>Založení lučního trávníku výsevem pl přes 1000 m2 v rovině a ve svahu do 1:5</t>
  </si>
  <si>
    <t>-1518298630</t>
  </si>
  <si>
    <t>Založení trávníku na půdě předem připravené plochy přes 1000 m2 výsevem včetně utažení lučního v rovině nebo na svahu do 1:5</t>
  </si>
  <si>
    <t>https://podminky.urs.cz/item/CS_URS_2025_02/181451121</t>
  </si>
  <si>
    <t>22326</t>
  </si>
  <si>
    <t>Zatravnění pozemků okolo Šutráků - celková plocha</t>
  </si>
  <si>
    <t>00572472</t>
  </si>
  <si>
    <t>osivo směs travní krajinná-rovinná</t>
  </si>
  <si>
    <t>1070351623</t>
  </si>
  <si>
    <t>22326*0,03 'Přepočtené koeficientem množství</t>
  </si>
  <si>
    <t>183403114</t>
  </si>
  <si>
    <t>Obdělání půdy kultivátorováním v rovině a svahu do 1:5</t>
  </si>
  <si>
    <t>826270967</t>
  </si>
  <si>
    <t>Obdělání půdy kultivátorováním v rovině nebo na svahu do 1:5</t>
  </si>
  <si>
    <t>https://podminky.urs.cz/item/CS_URS_2025_02/183403114</t>
  </si>
  <si>
    <t>183403152</t>
  </si>
  <si>
    <t>Obdělání půdy vláčením v rovině a svahu do 1:5</t>
  </si>
  <si>
    <t>475062248</t>
  </si>
  <si>
    <t>Obdělání půdy vláčením v rovině nebo na svahu do 1:5</t>
  </si>
  <si>
    <t>https://podminky.urs.cz/item/CS_URS_2025_02/183403152</t>
  </si>
  <si>
    <t>183551013</t>
  </si>
  <si>
    <t>Úprava půdy podmítkou ploch do 5 ha sklonu do 5°</t>
  </si>
  <si>
    <t>650966397</t>
  </si>
  <si>
    <t>Úprava zemědělské půdy - podmítka pluhem na ploše jednotlivě do 5 ha, o sklonu do 5°</t>
  </si>
  <si>
    <t>https://podminky.urs.cz/item/CS_URS_2025_02/183551013</t>
  </si>
  <si>
    <t>-1601629262</t>
  </si>
  <si>
    <t>22326/10000</t>
  </si>
  <si>
    <t>Hluboká orba před založením trávníku</t>
  </si>
  <si>
    <t>185803211</t>
  </si>
  <si>
    <t>Uválcování trávníku v rovině a svahu do 1:5</t>
  </si>
  <si>
    <t>834650938</t>
  </si>
  <si>
    <t>Uválcování trávníku v rovině nebo na svahu do 1:5</t>
  </si>
  <si>
    <t>https://podminky.urs.cz/item/CS_URS_2025_02/185803211</t>
  </si>
  <si>
    <t>588480276</t>
  </si>
  <si>
    <t>SO 03.2 - Následná péče</t>
  </si>
  <si>
    <t>Úroveň 3:</t>
  </si>
  <si>
    <t>SO 03.2.1 - Následná péče 1. rok</t>
  </si>
  <si>
    <t>111151331</t>
  </si>
  <si>
    <t>Pokosení trávníku lučního pl přes 10000 m2 s odvozem do 20 km v rovině a svahu do 1:5</t>
  </si>
  <si>
    <t>-424692183</t>
  </si>
  <si>
    <t>Pokosení trávníku při souvislé ploše přes 10000 m2 lučního v rovině nebo svahu do 1:5</t>
  </si>
  <si>
    <t>https://podminky.urs.cz/item/CS_URS_2025_02/111151331</t>
  </si>
  <si>
    <t>22326*2</t>
  </si>
  <si>
    <t>Pokosení trávníku - 2x ročně</t>
  </si>
  <si>
    <t>184801121</t>
  </si>
  <si>
    <t>Ošetřování vysazených dřevin solitérních v rovině a svahu do 1:5</t>
  </si>
  <si>
    <t>-1620275403</t>
  </si>
  <si>
    <t>Ošetření vysazených dřevin solitérních v rovině nebo na svahu do 1:5</t>
  </si>
  <si>
    <t>https://podminky.urs.cz/item/CS_URS_2025_02/184801121</t>
  </si>
  <si>
    <t>Pol31.1</t>
  </si>
  <si>
    <t>zálivka vysázených stromů i keřů - 8x ročně</t>
  </si>
  <si>
    <t>471184182</t>
  </si>
  <si>
    <t>zálivka vysázených stromů i keřů - 6x ročně</t>
  </si>
  <si>
    <t>Poznámka k položce:_x000d_
Položka obsahuje:_x000d_
Dopravu vody na lokalitu_x000d_
Dopravu na staveništi_x000d_
Cenu za nákup vody_x000d_
Samotné zalití</t>
  </si>
  <si>
    <t>39*0,05*8</t>
  </si>
  <si>
    <t>Zálivka - stromy - obvod kmínku 8-10 cm, počet ks x jedna zálivka obsahuje 50 l vody/kus x zálivka bude provedena 6x za rok</t>
  </si>
  <si>
    <t>50*0,01*8</t>
  </si>
  <si>
    <t>Zálivka - keře, počet ks x jedna zálivka obsahuje 10 l vody/kus x zálivka bude provedena 6x za rok</t>
  </si>
  <si>
    <t>R001</t>
  </si>
  <si>
    <t>Doplnění stromů</t>
  </si>
  <si>
    <t>-1694659477</t>
  </si>
  <si>
    <t xml:space="preserve">Poznámka k položce:_x000d_
V rámci položky je zahrnuto: _x000d_
Dodávka + výsadba _x000d_
Hloubení jamky_x000d_
Přidání kondicionéru _x000d_
Výsadba_x000d_
Materiál (sazenice + kondicionér)_x000d_
+ zálivka v potřebném množství </t>
  </si>
  <si>
    <t>Doplnění stromů - 10 % z 39 ks</t>
  </si>
  <si>
    <t>R002</t>
  </si>
  <si>
    <t>Doplnění keřů</t>
  </si>
  <si>
    <t>-60760196</t>
  </si>
  <si>
    <t>Doplnění keřů - 10 % z 50 ks</t>
  </si>
  <si>
    <t>R003</t>
  </si>
  <si>
    <t>Doplnění mulče</t>
  </si>
  <si>
    <t>580494806</t>
  </si>
  <si>
    <t>doplnění mulče</t>
  </si>
  <si>
    <t>51,5*0,1</t>
  </si>
  <si>
    <t>Plocha mulče x doplnění 10 %</t>
  </si>
  <si>
    <t>Dřevní štěpka</t>
  </si>
  <si>
    <t>-2054278883</t>
  </si>
  <si>
    <t>kůra mulčovací VL</t>
  </si>
  <si>
    <t>5,15*0,15 'Přepočtené koeficientem množství</t>
  </si>
  <si>
    <t>R004</t>
  </si>
  <si>
    <t>Opravy oplocenky</t>
  </si>
  <si>
    <t>1278409602</t>
  </si>
  <si>
    <t>opravy oplocenky</t>
  </si>
  <si>
    <t>R005</t>
  </si>
  <si>
    <t>Oprava úvazků, kolíků, příček, berliček</t>
  </si>
  <si>
    <t>395514243</t>
  </si>
  <si>
    <t>Poznámka k položce:_x000d_
V rámci položky budou provedeny opravy spočívající v opravě úvazků, kolíků, příček a berliček.</t>
  </si>
  <si>
    <t>SO 03.2.2 - Následná péče 2. rok</t>
  </si>
  <si>
    <t>-1903288613</t>
  </si>
  <si>
    <t>1436671914</t>
  </si>
  <si>
    <t>116606734</t>
  </si>
  <si>
    <t>-830852951</t>
  </si>
  <si>
    <t>1531632282</t>
  </si>
  <si>
    <t>374904253</t>
  </si>
  <si>
    <t>1853419268</t>
  </si>
  <si>
    <t>667665650</t>
  </si>
  <si>
    <t>-365010528</t>
  </si>
  <si>
    <t>SO 03.2.3 - Následná péče 3. rok</t>
  </si>
  <si>
    <t>-447854801</t>
  </si>
  <si>
    <t>921647084</t>
  </si>
  <si>
    <t>-1031528773</t>
  </si>
  <si>
    <t>-1469886535</t>
  </si>
  <si>
    <t>-321061759</t>
  </si>
  <si>
    <t>2049275689</t>
  </si>
  <si>
    <t>1617929280</t>
  </si>
  <si>
    <t>2097547531</t>
  </si>
  <si>
    <t>-223105194</t>
  </si>
  <si>
    <t>VRN - Vedlejší rozpočtové náklady</t>
  </si>
  <si>
    <t xml:space="preserve">    VRN - Vedlejší rozpočtové náklady</t>
  </si>
  <si>
    <t>VRN-R1</t>
  </si>
  <si>
    <t>Zpracování předání dok. skuteč. provedení stavby (3pare+1v elkt. formě) a zaměření skutečného provedení stavby-geodetické části dokumentace (3pare+1 v elekt. formě) v rozsahu odpovídajícím příslušným právním předpisům, fotodokumentace</t>
  </si>
  <si>
    <t>Kpl</t>
  </si>
  <si>
    <t>-1316863035</t>
  </si>
  <si>
    <t>Zpracování a předání DSPS.</t>
  </si>
  <si>
    <t>VRN-R10</t>
  </si>
  <si>
    <t>Informační cedule</t>
  </si>
  <si>
    <t>-111715795</t>
  </si>
  <si>
    <t xml:space="preserve">Informační cedule </t>
  </si>
  <si>
    <t>Poznámka k položce:_x000d_
Na stavbě bude umístěna informační cedule týkající se stavby.</t>
  </si>
  <si>
    <t>VRN-R12</t>
  </si>
  <si>
    <t xml:space="preserve">Zajištění umístění štítku o povolení stavby + cedule BOZP </t>
  </si>
  <si>
    <t>-1602245</t>
  </si>
  <si>
    <t>Zajištění umístění štítku o povolení stavby + cedule BOZP</t>
  </si>
  <si>
    <t>Poznámka k položce:_x000d_
Zajištění umístění štítku o povolení stavby a stejnopisu oznámení o zahájení prací oblastnímu inspektorátu práce na viditelném místě u vstupu na staveniště+ cedule BOZP.</t>
  </si>
  <si>
    <t>VRN-R13</t>
  </si>
  <si>
    <t>Čištění využívaných komunikací</t>
  </si>
  <si>
    <t>-1565557594</t>
  </si>
  <si>
    <t>Bude provedeno čištění využívaných komunikací - po stavbě i během stavby. Plochy určené k příjezdu budou uvedeny do původního stavu-jedná se o nezpevněnou polní cestu a pozemky. V případě nutnosti si zhotovitel zpevní komunikace dle potřeby.</t>
  </si>
  <si>
    <t>VRN-R3</t>
  </si>
  <si>
    <t>Dohled archeologů</t>
  </si>
  <si>
    <t>-568670070</t>
  </si>
  <si>
    <t>Poznámka k položce:_x000d_
Před zahájením prací bude realizace nahlášena archeologickému ústavu.</t>
  </si>
  <si>
    <t>VRN-R4</t>
  </si>
  <si>
    <t>Zajištění a zařízení staveniště</t>
  </si>
  <si>
    <t>-1654231036</t>
  </si>
  <si>
    <t>Poznámka k položce:_x000d_
Před zahájením prací proběhně zajištění staveniště._x000d_
V rámci stavby bude vybudováno zařízení staveniště. Zařízení staveniště je na uvážení zhotovitele.</t>
  </si>
  <si>
    <t>VRN-R5</t>
  </si>
  <si>
    <t>Vytyčení stavby (případně pozemků nebo provedení jiných geodetických prací) odborně způsobilou osobou v oboru zeměměřictví + vytyčení inženýrských sítí</t>
  </si>
  <si>
    <t>-1300834229</t>
  </si>
  <si>
    <t>Vytyčení stavby + vytyčení inženýrských sítí</t>
  </si>
  <si>
    <t>VRN-R7</t>
  </si>
  <si>
    <t>Protokolární předání stavbou dotčených pozemků a komunikací, uvedení do původního stavu, včetně pasportizace komunikací</t>
  </si>
  <si>
    <t>938798885</t>
  </si>
  <si>
    <t>Poznámka k položce:_x000d_
Protokolární předání stavbou dotčených pozemků a komunikací, uvedení do původního stavu ._x000d_
Plochy určené k příjezdu budou uvedeny do původního stavu._x000d_
V rámci položky je započítáno čištění příjezdových tras v průběhu stavby + oprava do původního stavu po dokončení stavby!!!_x000d_
Pozemky využívané k příjezdu budou uvedeny do původního stavu!!!_x000d_
Po realizaci dojde k urovnání a osetí travní směsí pozemků._x000d_
Před zahájením stavby bude proveden pasport komunikací - fotodokumentace + video.</t>
  </si>
  <si>
    <t>VRN-R8</t>
  </si>
  <si>
    <t>Dopravní značení D+M</t>
  </si>
  <si>
    <t>-730099787</t>
  </si>
  <si>
    <t>Poznámka k položce:_x000d_
Položka obsahuje osazení veškerého dopravního značení - např. značka upozorňující na výjezd vozidel ze stavby..._x000d_
V rámci položky bude zajištěno projednání značení a jeho odsouhlasení.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</si>
</sst>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2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7" fillId="0" borderId="0" xfId="0" applyNumberFormat="1" applyFont="1" applyAlignment="1" applyProtection="1">
      <alignment horizontal="righ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4" fillId="0" borderId="0" xfId="0" applyNumberFormat="1" applyFont="1" applyAlignment="1" applyProtection="1">
      <alignment vertical="center"/>
    </xf>
    <xf numFmtId="0" fontId="24" fillId="0" borderId="0" xfId="0" applyFont="1" applyAlignment="1">
      <alignment horizontal="center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5" fillId="4" borderId="0" xfId="0" applyFont="1" applyFill="1" applyAlignment="1" applyProtection="1">
      <alignment horizontal="left" vertical="center"/>
    </xf>
    <xf numFmtId="4" fontId="25" fillId="4" borderId="0" xfId="0" applyNumberFormat="1" applyFont="1" applyFill="1" applyAlignment="1" applyProtection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0" applyFont="1" applyAlignment="1" applyProtection="1">
      <alignment horizontal="left"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9" fillId="0" borderId="0" xfId="0" applyFont="1" applyAlignment="1" applyProtection="1">
      <alignment horizontal="left" vertical="center"/>
    </xf>
    <xf numFmtId="0" fontId="40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1" fillId="0" borderId="22" xfId="0" applyFont="1" applyBorder="1" applyAlignment="1" applyProtection="1">
      <alignment horizontal="center" vertical="center"/>
    </xf>
    <xf numFmtId="49" fontId="41" fillId="0" borderId="22" xfId="0" applyNumberFormat="1" applyFont="1" applyBorder="1" applyAlignment="1" applyProtection="1">
      <alignment horizontal="left" vertical="center" wrapText="1"/>
    </xf>
    <xf numFmtId="0" fontId="41" fillId="0" borderId="22" xfId="0" applyFont="1" applyBorder="1" applyAlignment="1" applyProtection="1">
      <alignment horizontal="left" vertical="center" wrapText="1"/>
    </xf>
    <xf numFmtId="0" fontId="41" fillId="0" borderId="22" xfId="0" applyFont="1" applyBorder="1" applyAlignment="1" applyProtection="1">
      <alignment horizontal="center" vertical="center" wrapText="1"/>
    </xf>
    <xf numFmtId="167" fontId="41" fillId="0" borderId="22" xfId="0" applyNumberFormat="1" applyFont="1" applyBorder="1" applyAlignment="1" applyProtection="1">
      <alignment vertical="center"/>
    </xf>
    <xf numFmtId="4" fontId="41" fillId="2" borderId="22" xfId="0" applyNumberFormat="1" applyFont="1" applyFill="1" applyBorder="1" applyAlignment="1" applyProtection="1">
      <alignment vertical="center"/>
      <protection locked="0"/>
    </xf>
    <xf numFmtId="4" fontId="41" fillId="0" borderId="22" xfId="0" applyNumberFormat="1" applyFont="1" applyBorder="1" applyAlignment="1" applyProtection="1">
      <alignment vertical="center"/>
    </xf>
    <xf numFmtId="0" fontId="42" fillId="0" borderId="3" xfId="0" applyFont="1" applyBorder="1" applyAlignment="1">
      <alignment vertical="center"/>
    </xf>
    <xf numFmtId="0" fontId="41" fillId="2" borderId="14" xfId="0" applyFont="1" applyFill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center" vertical="center"/>
    </xf>
    <xf numFmtId="0" fontId="43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151104" TargetMode="External" /><Relationship Id="rId2" Type="http://schemas.openxmlformats.org/officeDocument/2006/relationships/hyperlink" Target="https://podminky.urs.cz/item/CS_URS_2025_02/111251103" TargetMode="External" /><Relationship Id="rId3" Type="http://schemas.openxmlformats.org/officeDocument/2006/relationships/hyperlink" Target="https://podminky.urs.cz/item/CS_URS_2025_02/112101101" TargetMode="External" /><Relationship Id="rId4" Type="http://schemas.openxmlformats.org/officeDocument/2006/relationships/hyperlink" Target="https://podminky.urs.cz/item/CS_URS_2025_02/112101102" TargetMode="External" /><Relationship Id="rId5" Type="http://schemas.openxmlformats.org/officeDocument/2006/relationships/hyperlink" Target="https://podminky.urs.cz/item/CS_URS_2025_02/112101103" TargetMode="External" /><Relationship Id="rId6" Type="http://schemas.openxmlformats.org/officeDocument/2006/relationships/hyperlink" Target="https://podminky.urs.cz/item/CS_URS_2025_02/112101104" TargetMode="External" /><Relationship Id="rId7" Type="http://schemas.openxmlformats.org/officeDocument/2006/relationships/hyperlink" Target="https://podminky.urs.cz/item/CS_URS_2025_02/112251101" TargetMode="External" /><Relationship Id="rId8" Type="http://schemas.openxmlformats.org/officeDocument/2006/relationships/hyperlink" Target="https://podminky.urs.cz/item/CS_URS_2025_02/112251102" TargetMode="External" /><Relationship Id="rId9" Type="http://schemas.openxmlformats.org/officeDocument/2006/relationships/hyperlink" Target="https://podminky.urs.cz/item/CS_URS_2025_02/112251103" TargetMode="External" /><Relationship Id="rId10" Type="http://schemas.openxmlformats.org/officeDocument/2006/relationships/hyperlink" Target="https://podminky.urs.cz/item/CS_URS_2025_02/112251104" TargetMode="External" /><Relationship Id="rId11" Type="http://schemas.openxmlformats.org/officeDocument/2006/relationships/hyperlink" Target="https://podminky.urs.cz/item/CS_URS_2025_02/115101202" TargetMode="External" /><Relationship Id="rId12" Type="http://schemas.openxmlformats.org/officeDocument/2006/relationships/hyperlink" Target="https://podminky.urs.cz/item/CS_URS_2025_02/115101302" TargetMode="External" /><Relationship Id="rId13" Type="http://schemas.openxmlformats.org/officeDocument/2006/relationships/hyperlink" Target="https://podminky.urs.cz/item/CS_URS_2025_02/121151123" TargetMode="External" /><Relationship Id="rId14" Type="http://schemas.openxmlformats.org/officeDocument/2006/relationships/hyperlink" Target="https://podminky.urs.cz/item/CS_URS_2025_02/122151107" TargetMode="External" /><Relationship Id="rId15" Type="http://schemas.openxmlformats.org/officeDocument/2006/relationships/hyperlink" Target="https://podminky.urs.cz/item/CS_URS_2025_02/132151252" TargetMode="External" /><Relationship Id="rId16" Type="http://schemas.openxmlformats.org/officeDocument/2006/relationships/hyperlink" Target="https://podminky.urs.cz/item/CS_URS_2025_02/162251102" TargetMode="External" /><Relationship Id="rId17" Type="http://schemas.openxmlformats.org/officeDocument/2006/relationships/hyperlink" Target="https://podminky.urs.cz/item/CS_URS_2025_02/162351103" TargetMode="External" /><Relationship Id="rId18" Type="http://schemas.openxmlformats.org/officeDocument/2006/relationships/hyperlink" Target="https://podminky.urs.cz/item/CS_URS_2025_02/162351104" TargetMode="External" /><Relationship Id="rId19" Type="http://schemas.openxmlformats.org/officeDocument/2006/relationships/hyperlink" Target="https://podminky.urs.cz/item/CS_URS_2025_02/162651111" TargetMode="External" /><Relationship Id="rId20" Type="http://schemas.openxmlformats.org/officeDocument/2006/relationships/hyperlink" Target="https://podminky.urs.cz/item/CS_URS_2025_02/181006113" TargetMode="External" /><Relationship Id="rId21" Type="http://schemas.openxmlformats.org/officeDocument/2006/relationships/hyperlink" Target="https://podminky.urs.cz/item/CS_URS_2025_02/181951112" TargetMode="External" /><Relationship Id="rId22" Type="http://schemas.openxmlformats.org/officeDocument/2006/relationships/hyperlink" Target="https://podminky.urs.cz/item/CS_URS_2025_02/182251101" TargetMode="External" /><Relationship Id="rId23" Type="http://schemas.openxmlformats.org/officeDocument/2006/relationships/hyperlink" Target="https://podminky.urs.cz/item/CS_URS_2025_02/183101113" TargetMode="External" /><Relationship Id="rId24" Type="http://schemas.openxmlformats.org/officeDocument/2006/relationships/hyperlink" Target="https://podminky.urs.cz/item/CS_URS_2025_02/183101121" TargetMode="External" /><Relationship Id="rId25" Type="http://schemas.openxmlformats.org/officeDocument/2006/relationships/hyperlink" Target="https://podminky.urs.cz/item/CS_URS_2025_02/184102111" TargetMode="External" /><Relationship Id="rId26" Type="http://schemas.openxmlformats.org/officeDocument/2006/relationships/hyperlink" Target="https://podminky.urs.cz/item/CS_URS_2025_02/184102116" TargetMode="External" /><Relationship Id="rId27" Type="http://schemas.openxmlformats.org/officeDocument/2006/relationships/hyperlink" Target="https://podminky.urs.cz/item/CS_URS_2025_02/184911421" TargetMode="External" /><Relationship Id="rId28" Type="http://schemas.openxmlformats.org/officeDocument/2006/relationships/hyperlink" Target="https://podminky.urs.cz/item/CS_URS_2025_02/185851121" TargetMode="External" /><Relationship Id="rId29" Type="http://schemas.openxmlformats.org/officeDocument/2006/relationships/hyperlink" Target="https://podminky.urs.cz/item/CS_URS_2025_02/185851129" TargetMode="External" /><Relationship Id="rId30" Type="http://schemas.openxmlformats.org/officeDocument/2006/relationships/hyperlink" Target="https://podminky.urs.cz/item/CS_URS_2025_02/167103101" TargetMode="External" /><Relationship Id="rId31" Type="http://schemas.openxmlformats.org/officeDocument/2006/relationships/hyperlink" Target="https://podminky.urs.cz/item/CS_URS_2025_02/171103202" TargetMode="External" /><Relationship Id="rId32" Type="http://schemas.openxmlformats.org/officeDocument/2006/relationships/hyperlink" Target="https://podminky.urs.cz/item/CS_URS_2025_02/181006111" TargetMode="External" /><Relationship Id="rId33" Type="http://schemas.openxmlformats.org/officeDocument/2006/relationships/hyperlink" Target="https://podminky.urs.cz/item/CS_URS_2025_02/182151111" TargetMode="External" /><Relationship Id="rId34" Type="http://schemas.openxmlformats.org/officeDocument/2006/relationships/hyperlink" Target="https://podminky.urs.cz/item/CS_URS_2025_02/183551213" TargetMode="External" /><Relationship Id="rId35" Type="http://schemas.openxmlformats.org/officeDocument/2006/relationships/hyperlink" Target="https://podminky.urs.cz/item/CS_URS_2025_02/274326121" TargetMode="External" /><Relationship Id="rId36" Type="http://schemas.openxmlformats.org/officeDocument/2006/relationships/hyperlink" Target="https://podminky.urs.cz/item/CS_URS_2025_02/274356021" TargetMode="External" /><Relationship Id="rId37" Type="http://schemas.openxmlformats.org/officeDocument/2006/relationships/hyperlink" Target="https://podminky.urs.cz/item/CS_URS_2025_02/274356022" TargetMode="External" /><Relationship Id="rId38" Type="http://schemas.openxmlformats.org/officeDocument/2006/relationships/hyperlink" Target="https://podminky.urs.cz/item/CS_URS_2025_02/274366011" TargetMode="External" /><Relationship Id="rId39" Type="http://schemas.openxmlformats.org/officeDocument/2006/relationships/hyperlink" Target="https://podminky.urs.cz/item/CS_URS_2025_02/321321115" TargetMode="External" /><Relationship Id="rId40" Type="http://schemas.openxmlformats.org/officeDocument/2006/relationships/hyperlink" Target="https://podminky.urs.cz/item/CS_URS_2025_02/321351010" TargetMode="External" /><Relationship Id="rId41" Type="http://schemas.openxmlformats.org/officeDocument/2006/relationships/hyperlink" Target="https://podminky.urs.cz/item/CS_URS_2025_02/321352010" TargetMode="External" /><Relationship Id="rId42" Type="http://schemas.openxmlformats.org/officeDocument/2006/relationships/hyperlink" Target="https://podminky.urs.cz/item/CS_URS_2025_02/321368211" TargetMode="External" /><Relationship Id="rId43" Type="http://schemas.openxmlformats.org/officeDocument/2006/relationships/hyperlink" Target="https://podminky.urs.cz/item/CS_URS_2025_02/452311162" TargetMode="External" /><Relationship Id="rId44" Type="http://schemas.openxmlformats.org/officeDocument/2006/relationships/hyperlink" Target="https://podminky.urs.cz/item/CS_URS_2025_02/457571111" TargetMode="External" /><Relationship Id="rId45" Type="http://schemas.openxmlformats.org/officeDocument/2006/relationships/hyperlink" Target="https://podminky.urs.cz/item/CS_URS_2025_02/462512270" TargetMode="External" /><Relationship Id="rId46" Type="http://schemas.openxmlformats.org/officeDocument/2006/relationships/hyperlink" Target="https://podminky.urs.cz/item/CS_URS_2025_02/998231311" TargetMode="External" /><Relationship Id="rId47" Type="http://schemas.openxmlformats.org/officeDocument/2006/relationships/hyperlink" Target="https://podminky.urs.cz/item/CS_URS_2025_02/998331011" TargetMode="External" /><Relationship Id="rId4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251103" TargetMode="External" /><Relationship Id="rId2" Type="http://schemas.openxmlformats.org/officeDocument/2006/relationships/hyperlink" Target="https://podminky.urs.cz/item/CS_URS_2025_02/122151107" TargetMode="External" /><Relationship Id="rId3" Type="http://schemas.openxmlformats.org/officeDocument/2006/relationships/hyperlink" Target="https://podminky.urs.cz/item/CS_URS_2025_02/162351103" TargetMode="External" /><Relationship Id="rId4" Type="http://schemas.openxmlformats.org/officeDocument/2006/relationships/hyperlink" Target="https://podminky.urs.cz/item/CS_URS_2025_02/181951111" TargetMode="External" /><Relationship Id="rId5" Type="http://schemas.openxmlformats.org/officeDocument/2006/relationships/hyperlink" Target="https://podminky.urs.cz/item/CS_URS_2025_02/182251101" TargetMode="External" /><Relationship Id="rId6" Type="http://schemas.openxmlformats.org/officeDocument/2006/relationships/hyperlink" Target="https://podminky.urs.cz/item/CS_URS_2025_02/462512270" TargetMode="External" /><Relationship Id="rId7" Type="http://schemas.openxmlformats.org/officeDocument/2006/relationships/hyperlink" Target="https://podminky.urs.cz/item/CS_URS_2025_02/998331011" TargetMode="External" /><Relationship Id="rId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81451121" TargetMode="External" /><Relationship Id="rId2" Type="http://schemas.openxmlformats.org/officeDocument/2006/relationships/hyperlink" Target="https://podminky.urs.cz/item/CS_URS_2025_02/183403114" TargetMode="External" /><Relationship Id="rId3" Type="http://schemas.openxmlformats.org/officeDocument/2006/relationships/hyperlink" Target="https://podminky.urs.cz/item/CS_URS_2025_02/183403152" TargetMode="External" /><Relationship Id="rId4" Type="http://schemas.openxmlformats.org/officeDocument/2006/relationships/hyperlink" Target="https://podminky.urs.cz/item/CS_URS_2025_02/183551013" TargetMode="External" /><Relationship Id="rId5" Type="http://schemas.openxmlformats.org/officeDocument/2006/relationships/hyperlink" Target="https://podminky.urs.cz/item/CS_URS_2025_02/183551213" TargetMode="External" /><Relationship Id="rId6" Type="http://schemas.openxmlformats.org/officeDocument/2006/relationships/hyperlink" Target="https://podminky.urs.cz/item/CS_URS_2025_02/185803211" TargetMode="External" /><Relationship Id="rId7" Type="http://schemas.openxmlformats.org/officeDocument/2006/relationships/hyperlink" Target="https://podminky.urs.cz/item/CS_URS_2025_02/998231311" TargetMode="External" /><Relationship Id="rId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151331" TargetMode="External" /><Relationship Id="rId2" Type="http://schemas.openxmlformats.org/officeDocument/2006/relationships/hyperlink" Target="https://podminky.urs.cz/item/CS_URS_2025_02/184801121" TargetMode="External" /><Relationship Id="rId3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151331" TargetMode="External" /><Relationship Id="rId2" Type="http://schemas.openxmlformats.org/officeDocument/2006/relationships/hyperlink" Target="https://podminky.urs.cz/item/CS_URS_2025_02/184801121" TargetMode="External" /><Relationship Id="rId3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151331" TargetMode="External" /><Relationship Id="rId2" Type="http://schemas.openxmlformats.org/officeDocument/2006/relationships/hyperlink" Target="https://podminky.urs.cz/item/CS_URS_2025_02/184801121" TargetMode="External" /><Relationship Id="rId3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2032_23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Revitalizace vodní plochy Šutráky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Podivín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20. 1. 2026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Podivín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VZD INVEST, s.r.o.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ROUND(AG95+AG96+AG97+AG103,2)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ROUND(AS95+AS96+AS97+AS103,2)</f>
        <v>0</v>
      </c>
      <c r="AT94" s="115">
        <f>ROUND(SUM(AV94:AW94),2)</f>
        <v>0</v>
      </c>
      <c r="AU94" s="116">
        <f>ROUND(AU95+AU96+AU97+AU103,5)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ROUND(AZ95+AZ96+AZ97+AZ103,2)</f>
        <v>0</v>
      </c>
      <c r="BA94" s="115">
        <f>ROUND(BA95+BA96+BA97+BA103,2)</f>
        <v>0</v>
      </c>
      <c r="BB94" s="115">
        <f>ROUND(BB95+BB96+BB97+BB103,2)</f>
        <v>0</v>
      </c>
      <c r="BC94" s="115">
        <f>ROUND(BC95+BC96+BC97+BC103,2)</f>
        <v>0</v>
      </c>
      <c r="BD94" s="117">
        <f>ROUND(BD95+BD96+BD97+BD103,2)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01 - Revitalizace vodn...'!J32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'SO 01 - Revitalizace vodn...'!P134</f>
        <v>0</v>
      </c>
      <c r="AV95" s="129">
        <f>'SO 01 - Revitalizace vodn...'!J35</f>
        <v>0</v>
      </c>
      <c r="AW95" s="129">
        <f>'SO 01 - Revitalizace vodn...'!J36</f>
        <v>0</v>
      </c>
      <c r="AX95" s="129">
        <f>'SO 01 - Revitalizace vodn...'!J37</f>
        <v>0</v>
      </c>
      <c r="AY95" s="129">
        <f>'SO 01 - Revitalizace vodn...'!J38</f>
        <v>0</v>
      </c>
      <c r="AZ95" s="129">
        <f>'SO 01 - Revitalizace vodn...'!F35</f>
        <v>0</v>
      </c>
      <c r="BA95" s="129">
        <f>'SO 01 - Revitalizace vodn...'!F36</f>
        <v>0</v>
      </c>
      <c r="BB95" s="129">
        <f>'SO 01 - Revitalizace vodn...'!F37</f>
        <v>0</v>
      </c>
      <c r="BC95" s="129">
        <f>'SO 01 - Revitalizace vodn...'!F38</f>
        <v>0</v>
      </c>
      <c r="BD95" s="131">
        <f>'SO 01 - Revitalizace vodn...'!F39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7" customFormat="1" ht="16.5" customHeight="1">
      <c r="A96" s="120" t="s">
        <v>80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 02 - Mokřady a vodní tůně'!J32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83</v>
      </c>
      <c r="AR96" s="127"/>
      <c r="AS96" s="128">
        <v>0</v>
      </c>
      <c r="AT96" s="129">
        <f>ROUND(SUM(AV96:AW96),2)</f>
        <v>0</v>
      </c>
      <c r="AU96" s="130">
        <f>'SO 02 - Mokřady a vodní tůně'!P131</f>
        <v>0</v>
      </c>
      <c r="AV96" s="129">
        <f>'SO 02 - Mokřady a vodní tůně'!J35</f>
        <v>0</v>
      </c>
      <c r="AW96" s="129">
        <f>'SO 02 - Mokřady a vodní tůně'!J36</f>
        <v>0</v>
      </c>
      <c r="AX96" s="129">
        <f>'SO 02 - Mokřady a vodní tůně'!J37</f>
        <v>0</v>
      </c>
      <c r="AY96" s="129">
        <f>'SO 02 - Mokřady a vodní tůně'!J38</f>
        <v>0</v>
      </c>
      <c r="AZ96" s="129">
        <f>'SO 02 - Mokřady a vodní tůně'!F35</f>
        <v>0</v>
      </c>
      <c r="BA96" s="129">
        <f>'SO 02 - Mokřady a vodní tůně'!F36</f>
        <v>0</v>
      </c>
      <c r="BB96" s="129">
        <f>'SO 02 - Mokřady a vodní tůně'!F37</f>
        <v>0</v>
      </c>
      <c r="BC96" s="129">
        <f>'SO 02 - Mokřady a vodní tůně'!F38</f>
        <v>0</v>
      </c>
      <c r="BD96" s="131">
        <f>'SO 02 - Mokřady a vodní tůně'!F39</f>
        <v>0</v>
      </c>
      <c r="BE96" s="7"/>
      <c r="BT96" s="132" t="s">
        <v>84</v>
      </c>
      <c r="BV96" s="132" t="s">
        <v>78</v>
      </c>
      <c r="BW96" s="132" t="s">
        <v>89</v>
      </c>
      <c r="BX96" s="132" t="s">
        <v>5</v>
      </c>
      <c r="CL96" s="132" t="s">
        <v>1</v>
      </c>
      <c r="CM96" s="132" t="s">
        <v>86</v>
      </c>
    </row>
    <row r="97" s="7" customFormat="1" ht="16.5" customHeight="1">
      <c r="A97" s="7"/>
      <c r="B97" s="121"/>
      <c r="C97" s="122"/>
      <c r="D97" s="123" t="s">
        <v>90</v>
      </c>
      <c r="E97" s="123"/>
      <c r="F97" s="123"/>
      <c r="G97" s="123"/>
      <c r="H97" s="123"/>
      <c r="I97" s="124"/>
      <c r="J97" s="123" t="s">
        <v>91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33">
        <f>ROUND(AG98+AG99,2)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83</v>
      </c>
      <c r="AR97" s="127"/>
      <c r="AS97" s="128">
        <f>ROUND(AS98+AS99,2)</f>
        <v>0</v>
      </c>
      <c r="AT97" s="129">
        <f>ROUND(SUM(AV97:AW97),2)</f>
        <v>0</v>
      </c>
      <c r="AU97" s="130">
        <f>ROUND(AU98+AU99,5)</f>
        <v>0</v>
      </c>
      <c r="AV97" s="129">
        <f>ROUND(AZ97*L29,2)</f>
        <v>0</v>
      </c>
      <c r="AW97" s="129">
        <f>ROUND(BA97*L30,2)</f>
        <v>0</v>
      </c>
      <c r="AX97" s="129">
        <f>ROUND(BB97*L29,2)</f>
        <v>0</v>
      </c>
      <c r="AY97" s="129">
        <f>ROUND(BC97*L30,2)</f>
        <v>0</v>
      </c>
      <c r="AZ97" s="129">
        <f>ROUND(AZ98+AZ99,2)</f>
        <v>0</v>
      </c>
      <c r="BA97" s="129">
        <f>ROUND(BA98+BA99,2)</f>
        <v>0</v>
      </c>
      <c r="BB97" s="129">
        <f>ROUND(BB98+BB99,2)</f>
        <v>0</v>
      </c>
      <c r="BC97" s="129">
        <f>ROUND(BC98+BC99,2)</f>
        <v>0</v>
      </c>
      <c r="BD97" s="131">
        <f>ROUND(BD98+BD99,2)</f>
        <v>0</v>
      </c>
      <c r="BE97" s="7"/>
      <c r="BS97" s="132" t="s">
        <v>75</v>
      </c>
      <c r="BT97" s="132" t="s">
        <v>84</v>
      </c>
      <c r="BU97" s="132" t="s">
        <v>77</v>
      </c>
      <c r="BV97" s="132" t="s">
        <v>78</v>
      </c>
      <c r="BW97" s="132" t="s">
        <v>92</v>
      </c>
      <c r="BX97" s="132" t="s">
        <v>5</v>
      </c>
      <c r="CL97" s="132" t="s">
        <v>1</v>
      </c>
      <c r="CM97" s="132" t="s">
        <v>86</v>
      </c>
    </row>
    <row r="98" s="4" customFormat="1" ht="16.5" customHeight="1">
      <c r="A98" s="120" t="s">
        <v>80</v>
      </c>
      <c r="B98" s="71"/>
      <c r="C98" s="134"/>
      <c r="D98" s="134"/>
      <c r="E98" s="135" t="s">
        <v>93</v>
      </c>
      <c r="F98" s="135"/>
      <c r="G98" s="135"/>
      <c r="H98" s="135"/>
      <c r="I98" s="135"/>
      <c r="J98" s="134"/>
      <c r="K98" s="135" t="s">
        <v>91</v>
      </c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6">
        <f>'SO 03.1 - Zatravnění'!J34</f>
        <v>0</v>
      </c>
      <c r="AH98" s="134"/>
      <c r="AI98" s="134"/>
      <c r="AJ98" s="134"/>
      <c r="AK98" s="134"/>
      <c r="AL98" s="134"/>
      <c r="AM98" s="134"/>
      <c r="AN98" s="136">
        <f>SUM(AG98,AT98)</f>
        <v>0</v>
      </c>
      <c r="AO98" s="134"/>
      <c r="AP98" s="134"/>
      <c r="AQ98" s="137" t="s">
        <v>94</v>
      </c>
      <c r="AR98" s="73"/>
      <c r="AS98" s="138">
        <v>0</v>
      </c>
      <c r="AT98" s="139">
        <f>ROUND(SUM(AV98:AW98),2)</f>
        <v>0</v>
      </c>
      <c r="AU98" s="140">
        <f>'SO 03.1 - Zatravnění'!P133</f>
        <v>0</v>
      </c>
      <c r="AV98" s="139">
        <f>'SO 03.1 - Zatravnění'!J37</f>
        <v>0</v>
      </c>
      <c r="AW98" s="139">
        <f>'SO 03.1 - Zatravnění'!J38</f>
        <v>0</v>
      </c>
      <c r="AX98" s="139">
        <f>'SO 03.1 - Zatravnění'!J39</f>
        <v>0</v>
      </c>
      <c r="AY98" s="139">
        <f>'SO 03.1 - Zatravnění'!J40</f>
        <v>0</v>
      </c>
      <c r="AZ98" s="139">
        <f>'SO 03.1 - Zatravnění'!F37</f>
        <v>0</v>
      </c>
      <c r="BA98" s="139">
        <f>'SO 03.1 - Zatravnění'!F38</f>
        <v>0</v>
      </c>
      <c r="BB98" s="139">
        <f>'SO 03.1 - Zatravnění'!F39</f>
        <v>0</v>
      </c>
      <c r="BC98" s="139">
        <f>'SO 03.1 - Zatravnění'!F40</f>
        <v>0</v>
      </c>
      <c r="BD98" s="141">
        <f>'SO 03.1 - Zatravnění'!F41</f>
        <v>0</v>
      </c>
      <c r="BE98" s="4"/>
      <c r="BT98" s="142" t="s">
        <v>86</v>
      </c>
      <c r="BV98" s="142" t="s">
        <v>78</v>
      </c>
      <c r="BW98" s="142" t="s">
        <v>95</v>
      </c>
      <c r="BX98" s="142" t="s">
        <v>92</v>
      </c>
      <c r="CL98" s="142" t="s">
        <v>1</v>
      </c>
    </row>
    <row r="99" s="4" customFormat="1" ht="16.5" customHeight="1">
      <c r="A99" s="4"/>
      <c r="B99" s="71"/>
      <c r="C99" s="134"/>
      <c r="D99" s="134"/>
      <c r="E99" s="135" t="s">
        <v>96</v>
      </c>
      <c r="F99" s="135"/>
      <c r="G99" s="135"/>
      <c r="H99" s="135"/>
      <c r="I99" s="135"/>
      <c r="J99" s="134"/>
      <c r="K99" s="135" t="s">
        <v>97</v>
      </c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43">
        <f>ROUND(SUM(AG100:AG102),2)</f>
        <v>0</v>
      </c>
      <c r="AH99" s="134"/>
      <c r="AI99" s="134"/>
      <c r="AJ99" s="134"/>
      <c r="AK99" s="134"/>
      <c r="AL99" s="134"/>
      <c r="AM99" s="134"/>
      <c r="AN99" s="136">
        <f>SUM(AG99,AT99)</f>
        <v>0</v>
      </c>
      <c r="AO99" s="134"/>
      <c r="AP99" s="134"/>
      <c r="AQ99" s="137" t="s">
        <v>94</v>
      </c>
      <c r="AR99" s="73"/>
      <c r="AS99" s="138">
        <f>ROUND(SUM(AS100:AS102),2)</f>
        <v>0</v>
      </c>
      <c r="AT99" s="139">
        <f>ROUND(SUM(AV99:AW99),2)</f>
        <v>0</v>
      </c>
      <c r="AU99" s="140">
        <f>ROUND(SUM(AU100:AU102),5)</f>
        <v>0</v>
      </c>
      <c r="AV99" s="139">
        <f>ROUND(AZ99*L29,2)</f>
        <v>0</v>
      </c>
      <c r="AW99" s="139">
        <f>ROUND(BA99*L30,2)</f>
        <v>0</v>
      </c>
      <c r="AX99" s="139">
        <f>ROUND(BB99*L29,2)</f>
        <v>0</v>
      </c>
      <c r="AY99" s="139">
        <f>ROUND(BC99*L30,2)</f>
        <v>0</v>
      </c>
      <c r="AZ99" s="139">
        <f>ROUND(SUM(AZ100:AZ102),2)</f>
        <v>0</v>
      </c>
      <c r="BA99" s="139">
        <f>ROUND(SUM(BA100:BA102),2)</f>
        <v>0</v>
      </c>
      <c r="BB99" s="139">
        <f>ROUND(SUM(BB100:BB102),2)</f>
        <v>0</v>
      </c>
      <c r="BC99" s="139">
        <f>ROUND(SUM(BC100:BC102),2)</f>
        <v>0</v>
      </c>
      <c r="BD99" s="141">
        <f>ROUND(SUM(BD100:BD102),2)</f>
        <v>0</v>
      </c>
      <c r="BE99" s="4"/>
      <c r="BS99" s="142" t="s">
        <v>75</v>
      </c>
      <c r="BT99" s="142" t="s">
        <v>86</v>
      </c>
      <c r="BU99" s="142" t="s">
        <v>77</v>
      </c>
      <c r="BV99" s="142" t="s">
        <v>78</v>
      </c>
      <c r="BW99" s="142" t="s">
        <v>98</v>
      </c>
      <c r="BX99" s="142" t="s">
        <v>92</v>
      </c>
      <c r="CL99" s="142" t="s">
        <v>1</v>
      </c>
    </row>
    <row r="100" s="4" customFormat="1" ht="23.25" customHeight="1">
      <c r="A100" s="120" t="s">
        <v>80</v>
      </c>
      <c r="B100" s="71"/>
      <c r="C100" s="134"/>
      <c r="D100" s="134"/>
      <c r="E100" s="134"/>
      <c r="F100" s="135" t="s">
        <v>99</v>
      </c>
      <c r="G100" s="135"/>
      <c r="H100" s="135"/>
      <c r="I100" s="135"/>
      <c r="J100" s="135"/>
      <c r="K100" s="134"/>
      <c r="L100" s="135" t="s">
        <v>100</v>
      </c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6">
        <f>'SO 03.2.1 - Následná péče...'!J36</f>
        <v>0</v>
      </c>
      <c r="AH100" s="134"/>
      <c r="AI100" s="134"/>
      <c r="AJ100" s="134"/>
      <c r="AK100" s="134"/>
      <c r="AL100" s="134"/>
      <c r="AM100" s="134"/>
      <c r="AN100" s="136">
        <f>SUM(AG100,AT100)</f>
        <v>0</v>
      </c>
      <c r="AO100" s="134"/>
      <c r="AP100" s="134"/>
      <c r="AQ100" s="137" t="s">
        <v>94</v>
      </c>
      <c r="AR100" s="73"/>
      <c r="AS100" s="138">
        <v>0</v>
      </c>
      <c r="AT100" s="139">
        <f>ROUND(SUM(AV100:AW100),2)</f>
        <v>0</v>
      </c>
      <c r="AU100" s="140">
        <f>'SO 03.2.1 - Následná péče...'!P136</f>
        <v>0</v>
      </c>
      <c r="AV100" s="139">
        <f>'SO 03.2.1 - Následná péče...'!J39</f>
        <v>0</v>
      </c>
      <c r="AW100" s="139">
        <f>'SO 03.2.1 - Následná péče...'!J40</f>
        <v>0</v>
      </c>
      <c r="AX100" s="139">
        <f>'SO 03.2.1 - Následná péče...'!J41</f>
        <v>0</v>
      </c>
      <c r="AY100" s="139">
        <f>'SO 03.2.1 - Následná péče...'!J42</f>
        <v>0</v>
      </c>
      <c r="AZ100" s="139">
        <f>'SO 03.2.1 - Následná péče...'!F39</f>
        <v>0</v>
      </c>
      <c r="BA100" s="139">
        <f>'SO 03.2.1 - Následná péče...'!F40</f>
        <v>0</v>
      </c>
      <c r="BB100" s="139">
        <f>'SO 03.2.1 - Následná péče...'!F41</f>
        <v>0</v>
      </c>
      <c r="BC100" s="139">
        <f>'SO 03.2.1 - Následná péče...'!F42</f>
        <v>0</v>
      </c>
      <c r="BD100" s="141">
        <f>'SO 03.2.1 - Následná péče...'!F43</f>
        <v>0</v>
      </c>
      <c r="BE100" s="4"/>
      <c r="BT100" s="142" t="s">
        <v>101</v>
      </c>
      <c r="BV100" s="142" t="s">
        <v>78</v>
      </c>
      <c r="BW100" s="142" t="s">
        <v>102</v>
      </c>
      <c r="BX100" s="142" t="s">
        <v>98</v>
      </c>
      <c r="CL100" s="142" t="s">
        <v>1</v>
      </c>
    </row>
    <row r="101" s="4" customFormat="1" ht="23.25" customHeight="1">
      <c r="A101" s="120" t="s">
        <v>80</v>
      </c>
      <c r="B101" s="71"/>
      <c r="C101" s="134"/>
      <c r="D101" s="134"/>
      <c r="E101" s="134"/>
      <c r="F101" s="135" t="s">
        <v>103</v>
      </c>
      <c r="G101" s="135"/>
      <c r="H101" s="135"/>
      <c r="I101" s="135"/>
      <c r="J101" s="135"/>
      <c r="K101" s="134"/>
      <c r="L101" s="135" t="s">
        <v>104</v>
      </c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6">
        <f>'SO 03.2.2 - Následná péče...'!J36</f>
        <v>0</v>
      </c>
      <c r="AH101" s="134"/>
      <c r="AI101" s="134"/>
      <c r="AJ101" s="134"/>
      <c r="AK101" s="134"/>
      <c r="AL101" s="134"/>
      <c r="AM101" s="134"/>
      <c r="AN101" s="136">
        <f>SUM(AG101,AT101)</f>
        <v>0</v>
      </c>
      <c r="AO101" s="134"/>
      <c r="AP101" s="134"/>
      <c r="AQ101" s="137" t="s">
        <v>94</v>
      </c>
      <c r="AR101" s="73"/>
      <c r="AS101" s="138">
        <v>0</v>
      </c>
      <c r="AT101" s="139">
        <f>ROUND(SUM(AV101:AW101),2)</f>
        <v>0</v>
      </c>
      <c r="AU101" s="140">
        <f>'SO 03.2.2 - Následná péče...'!P136</f>
        <v>0</v>
      </c>
      <c r="AV101" s="139">
        <f>'SO 03.2.2 - Následná péče...'!J39</f>
        <v>0</v>
      </c>
      <c r="AW101" s="139">
        <f>'SO 03.2.2 - Následná péče...'!J40</f>
        <v>0</v>
      </c>
      <c r="AX101" s="139">
        <f>'SO 03.2.2 - Následná péče...'!J41</f>
        <v>0</v>
      </c>
      <c r="AY101" s="139">
        <f>'SO 03.2.2 - Následná péče...'!J42</f>
        <v>0</v>
      </c>
      <c r="AZ101" s="139">
        <f>'SO 03.2.2 - Následná péče...'!F39</f>
        <v>0</v>
      </c>
      <c r="BA101" s="139">
        <f>'SO 03.2.2 - Následná péče...'!F40</f>
        <v>0</v>
      </c>
      <c r="BB101" s="139">
        <f>'SO 03.2.2 - Následná péče...'!F41</f>
        <v>0</v>
      </c>
      <c r="BC101" s="139">
        <f>'SO 03.2.2 - Následná péče...'!F42</f>
        <v>0</v>
      </c>
      <c r="BD101" s="141">
        <f>'SO 03.2.2 - Následná péče...'!F43</f>
        <v>0</v>
      </c>
      <c r="BE101" s="4"/>
      <c r="BT101" s="142" t="s">
        <v>101</v>
      </c>
      <c r="BV101" s="142" t="s">
        <v>78</v>
      </c>
      <c r="BW101" s="142" t="s">
        <v>105</v>
      </c>
      <c r="BX101" s="142" t="s">
        <v>98</v>
      </c>
      <c r="CL101" s="142" t="s">
        <v>1</v>
      </c>
    </row>
    <row r="102" s="4" customFormat="1" ht="23.25" customHeight="1">
      <c r="A102" s="120" t="s">
        <v>80</v>
      </c>
      <c r="B102" s="71"/>
      <c r="C102" s="134"/>
      <c r="D102" s="134"/>
      <c r="E102" s="134"/>
      <c r="F102" s="135" t="s">
        <v>106</v>
      </c>
      <c r="G102" s="135"/>
      <c r="H102" s="135"/>
      <c r="I102" s="135"/>
      <c r="J102" s="135"/>
      <c r="K102" s="134"/>
      <c r="L102" s="135" t="s">
        <v>107</v>
      </c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6">
        <f>'SO 03.2.3 - Následná péče...'!J36</f>
        <v>0</v>
      </c>
      <c r="AH102" s="134"/>
      <c r="AI102" s="134"/>
      <c r="AJ102" s="134"/>
      <c r="AK102" s="134"/>
      <c r="AL102" s="134"/>
      <c r="AM102" s="134"/>
      <c r="AN102" s="136">
        <f>SUM(AG102,AT102)</f>
        <v>0</v>
      </c>
      <c r="AO102" s="134"/>
      <c r="AP102" s="134"/>
      <c r="AQ102" s="137" t="s">
        <v>94</v>
      </c>
      <c r="AR102" s="73"/>
      <c r="AS102" s="138">
        <v>0</v>
      </c>
      <c r="AT102" s="139">
        <f>ROUND(SUM(AV102:AW102),2)</f>
        <v>0</v>
      </c>
      <c r="AU102" s="140">
        <f>'SO 03.2.3 - Následná péče...'!P136</f>
        <v>0</v>
      </c>
      <c r="AV102" s="139">
        <f>'SO 03.2.3 - Následná péče...'!J39</f>
        <v>0</v>
      </c>
      <c r="AW102" s="139">
        <f>'SO 03.2.3 - Následná péče...'!J40</f>
        <v>0</v>
      </c>
      <c r="AX102" s="139">
        <f>'SO 03.2.3 - Následná péče...'!J41</f>
        <v>0</v>
      </c>
      <c r="AY102" s="139">
        <f>'SO 03.2.3 - Následná péče...'!J42</f>
        <v>0</v>
      </c>
      <c r="AZ102" s="139">
        <f>'SO 03.2.3 - Následná péče...'!F39</f>
        <v>0</v>
      </c>
      <c r="BA102" s="139">
        <f>'SO 03.2.3 - Následná péče...'!F40</f>
        <v>0</v>
      </c>
      <c r="BB102" s="139">
        <f>'SO 03.2.3 - Následná péče...'!F41</f>
        <v>0</v>
      </c>
      <c r="BC102" s="139">
        <f>'SO 03.2.3 - Následná péče...'!F42</f>
        <v>0</v>
      </c>
      <c r="BD102" s="141">
        <f>'SO 03.2.3 - Následná péče...'!F43</f>
        <v>0</v>
      </c>
      <c r="BE102" s="4"/>
      <c r="BT102" s="142" t="s">
        <v>101</v>
      </c>
      <c r="BV102" s="142" t="s">
        <v>78</v>
      </c>
      <c r="BW102" s="142" t="s">
        <v>108</v>
      </c>
      <c r="BX102" s="142" t="s">
        <v>98</v>
      </c>
      <c r="CL102" s="142" t="s">
        <v>1</v>
      </c>
    </row>
    <row r="103" s="7" customFormat="1" ht="16.5" customHeight="1">
      <c r="A103" s="120" t="s">
        <v>80</v>
      </c>
      <c r="B103" s="121"/>
      <c r="C103" s="122"/>
      <c r="D103" s="123" t="s">
        <v>109</v>
      </c>
      <c r="E103" s="123"/>
      <c r="F103" s="123"/>
      <c r="G103" s="123"/>
      <c r="H103" s="123"/>
      <c r="I103" s="124"/>
      <c r="J103" s="123" t="s">
        <v>110</v>
      </c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5">
        <f>'VRN - Vedlejší rozpočtové...'!J32</f>
        <v>0</v>
      </c>
      <c r="AH103" s="124"/>
      <c r="AI103" s="124"/>
      <c r="AJ103" s="124"/>
      <c r="AK103" s="124"/>
      <c r="AL103" s="124"/>
      <c r="AM103" s="124"/>
      <c r="AN103" s="125">
        <f>SUM(AG103,AT103)</f>
        <v>0</v>
      </c>
      <c r="AO103" s="124"/>
      <c r="AP103" s="124"/>
      <c r="AQ103" s="126" t="s">
        <v>83</v>
      </c>
      <c r="AR103" s="127"/>
      <c r="AS103" s="144">
        <v>0</v>
      </c>
      <c r="AT103" s="145">
        <f>ROUND(SUM(AV103:AW103),2)</f>
        <v>0</v>
      </c>
      <c r="AU103" s="146">
        <f>'VRN - Vedlejší rozpočtové...'!P128</f>
        <v>0</v>
      </c>
      <c r="AV103" s="145">
        <f>'VRN - Vedlejší rozpočtové...'!J35</f>
        <v>0</v>
      </c>
      <c r="AW103" s="145">
        <f>'VRN - Vedlejší rozpočtové...'!J36</f>
        <v>0</v>
      </c>
      <c r="AX103" s="145">
        <f>'VRN - Vedlejší rozpočtové...'!J37</f>
        <v>0</v>
      </c>
      <c r="AY103" s="145">
        <f>'VRN - Vedlejší rozpočtové...'!J38</f>
        <v>0</v>
      </c>
      <c r="AZ103" s="145">
        <f>'VRN - Vedlejší rozpočtové...'!F35</f>
        <v>0</v>
      </c>
      <c r="BA103" s="145">
        <f>'VRN - Vedlejší rozpočtové...'!F36</f>
        <v>0</v>
      </c>
      <c r="BB103" s="145">
        <f>'VRN - Vedlejší rozpočtové...'!F37</f>
        <v>0</v>
      </c>
      <c r="BC103" s="145">
        <f>'VRN - Vedlejší rozpočtové...'!F38</f>
        <v>0</v>
      </c>
      <c r="BD103" s="147">
        <f>'VRN - Vedlejší rozpočtové...'!F39</f>
        <v>0</v>
      </c>
      <c r="BE103" s="7"/>
      <c r="BT103" s="132" t="s">
        <v>84</v>
      </c>
      <c r="BV103" s="132" t="s">
        <v>78</v>
      </c>
      <c r="BW103" s="132" t="s">
        <v>111</v>
      </c>
      <c r="BX103" s="132" t="s">
        <v>5</v>
      </c>
      <c r="CL103" s="132" t="s">
        <v>1</v>
      </c>
      <c r="CM103" s="132" t="s">
        <v>86</v>
      </c>
    </row>
    <row r="104" s="2" customFormat="1" ht="30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5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45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</sheetData>
  <sheetProtection sheet="1" formatColumns="0" formatRows="0" objects="1" scenarios="1" spinCount="100000" saltValue="/mvHdRYOJO0a97N3Meq1q6fcAyCZ123sJ4EOUXwS8I58M9crm+Lga/en/KC6cFTcI0VO2AG54sNTs4AnHNn/tw==" hashValue="l6VE2Cdr0REgMEflGjX1L48EG+t+/+F5ZzK9rmj7Wd9P/PdcqmLp9MD7RV6SRuhzEokPtEe8faq9lkuucHM6DA==" algorithmName="SHA-512" password="CC35"/>
  <mergeCells count="7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F100:J100"/>
    <mergeCell ref="L100:AF100"/>
    <mergeCell ref="AN101:AP101"/>
    <mergeCell ref="AG101:AM101"/>
    <mergeCell ref="F101:J101"/>
    <mergeCell ref="L101:AF101"/>
    <mergeCell ref="AN102:AP102"/>
    <mergeCell ref="AG102:AM102"/>
    <mergeCell ref="F102:J102"/>
    <mergeCell ref="L102:AF102"/>
    <mergeCell ref="AN103:AP103"/>
    <mergeCell ref="AG103:AM103"/>
    <mergeCell ref="D103:H103"/>
    <mergeCell ref="J103:AF103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01 - Revitalizace vodn...'!C2" display="/"/>
    <hyperlink ref="A96" location="'SO 02 - Mokřady a vodní tůně'!C2" display="/"/>
    <hyperlink ref="A98" location="'SO 03.1 - Zatravnění'!C2" display="/"/>
    <hyperlink ref="A100" location="'SO 03.2.1 - Následná péče...'!C2" display="/"/>
    <hyperlink ref="A101" location="'SO 03.2.2 - Následná péče...'!C2" display="/"/>
    <hyperlink ref="A102" location="'SO 03.2.3 - Následná péče...'!C2" display="/"/>
    <hyperlink ref="A103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86</v>
      </c>
    </row>
    <row r="4" s="1" customFormat="1" ht="24.96" customHeight="1">
      <c r="B4" s="21"/>
      <c r="D4" s="150" t="s">
        <v>112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Revitalizace vodní plochy Šutráky</v>
      </c>
      <c r="F7" s="152"/>
      <c r="G7" s="152"/>
      <c r="H7" s="152"/>
      <c r="L7" s="21"/>
    </row>
    <row r="8" s="2" customFormat="1" ht="12" customHeight="1">
      <c r="A8" s="39"/>
      <c r="B8" s="45"/>
      <c r="C8" s="39"/>
      <c r="D8" s="152" t="s">
        <v>113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4" t="s">
        <v>114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2" t="s">
        <v>18</v>
      </c>
      <c r="E11" s="39"/>
      <c r="F11" s="142" t="s">
        <v>1</v>
      </c>
      <c r="G11" s="39"/>
      <c r="H11" s="39"/>
      <c r="I11" s="152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20</v>
      </c>
      <c r="E12" s="39"/>
      <c r="F12" s="142" t="s">
        <v>21</v>
      </c>
      <c r="G12" s="39"/>
      <c r="H12" s="39"/>
      <c r="I12" s="152" t="s">
        <v>22</v>
      </c>
      <c r="J12" s="155" t="str">
        <f>'Rekapitulace stavby'!AN8</f>
        <v>20. 1. 2026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24</v>
      </c>
      <c r="E14" s="39"/>
      <c r="F14" s="39"/>
      <c r="G14" s="39"/>
      <c r="H14" s="39"/>
      <c r="I14" s="152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2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2" t="s">
        <v>28</v>
      </c>
      <c r="E17" s="39"/>
      <c r="F17" s="39"/>
      <c r="G17" s="39"/>
      <c r="H17" s="39"/>
      <c r="I17" s="15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2" t="s">
        <v>30</v>
      </c>
      <c r="E20" s="39"/>
      <c r="F20" s="39"/>
      <c r="G20" s="39"/>
      <c r="H20" s="39"/>
      <c r="I20" s="152" t="s">
        <v>25</v>
      </c>
      <c r="J20" s="142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tr">
        <f>IF('Rekapitulace stavby'!E17="","",'Rekapitulace stavby'!E17)</f>
        <v xml:space="preserve"> </v>
      </c>
      <c r="F21" s="39"/>
      <c r="G21" s="39"/>
      <c r="H21" s="39"/>
      <c r="I21" s="152" t="s">
        <v>27</v>
      </c>
      <c r="J21" s="142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2" t="s">
        <v>33</v>
      </c>
      <c r="E23" s="39"/>
      <c r="F23" s="39"/>
      <c r="G23" s="39"/>
      <c r="H23" s="39"/>
      <c r="I23" s="152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34</v>
      </c>
      <c r="F24" s="39"/>
      <c r="G24" s="39"/>
      <c r="H24" s="39"/>
      <c r="I24" s="152" t="s">
        <v>27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6"/>
      <c r="B27" s="157"/>
      <c r="C27" s="156"/>
      <c r="D27" s="156"/>
      <c r="E27" s="158" t="s">
        <v>1</v>
      </c>
      <c r="F27" s="158"/>
      <c r="G27" s="158"/>
      <c r="H27" s="158"/>
      <c r="I27" s="156"/>
      <c r="J27" s="156"/>
      <c r="K27" s="156"/>
      <c r="L27" s="159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0"/>
      <c r="E29" s="160"/>
      <c r="F29" s="160"/>
      <c r="G29" s="160"/>
      <c r="H29" s="160"/>
      <c r="I29" s="160"/>
      <c r="J29" s="160"/>
      <c r="K29" s="16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142" t="s">
        <v>115</v>
      </c>
      <c r="E30" s="39"/>
      <c r="F30" s="39"/>
      <c r="G30" s="39"/>
      <c r="H30" s="39"/>
      <c r="I30" s="39"/>
      <c r="J30" s="161">
        <f>J96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62" t="s">
        <v>116</v>
      </c>
      <c r="E31" s="39"/>
      <c r="F31" s="39"/>
      <c r="G31" s="39"/>
      <c r="H31" s="39"/>
      <c r="I31" s="39"/>
      <c r="J31" s="161">
        <f>J107</f>
        <v>0</v>
      </c>
      <c r="K31" s="3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3" t="s">
        <v>36</v>
      </c>
      <c r="E32" s="39"/>
      <c r="F32" s="39"/>
      <c r="G32" s="39"/>
      <c r="H32" s="39"/>
      <c r="I32" s="39"/>
      <c r="J32" s="164">
        <f>ROUND(J30 + J31,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5" t="s">
        <v>38</v>
      </c>
      <c r="G34" s="39"/>
      <c r="H34" s="39"/>
      <c r="I34" s="165" t="s">
        <v>37</v>
      </c>
      <c r="J34" s="165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6" t="s">
        <v>40</v>
      </c>
      <c r="E35" s="152" t="s">
        <v>41</v>
      </c>
      <c r="F35" s="167">
        <f>ROUND((SUM(BE107:BE114) + SUM(BE134:BE518)),  2)</f>
        <v>0</v>
      </c>
      <c r="G35" s="39"/>
      <c r="H35" s="39"/>
      <c r="I35" s="168">
        <v>0.20999999999999999</v>
      </c>
      <c r="J35" s="167">
        <f>ROUND(((SUM(BE107:BE114) + SUM(BE134:BE518))*I35),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7">
        <f>ROUND((SUM(BF107:BF114) + SUM(BF134:BF518)),  2)</f>
        <v>0</v>
      </c>
      <c r="G36" s="39"/>
      <c r="H36" s="39"/>
      <c r="I36" s="168">
        <v>0.12</v>
      </c>
      <c r="J36" s="167">
        <f>ROUND(((SUM(BF107:BF114) + SUM(BF134:BF518))*I36),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7">
        <f>ROUND((SUM(BG107:BG114) + SUM(BG134:BG518)),  2)</f>
        <v>0</v>
      </c>
      <c r="G37" s="39"/>
      <c r="H37" s="39"/>
      <c r="I37" s="168">
        <v>0.20999999999999999</v>
      </c>
      <c r="J37" s="167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7">
        <f>ROUND((SUM(BH107:BH114) + SUM(BH134:BH518)),  2)</f>
        <v>0</v>
      </c>
      <c r="G38" s="39"/>
      <c r="H38" s="39"/>
      <c r="I38" s="168">
        <v>0.12</v>
      </c>
      <c r="J38" s="167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7">
        <f>ROUND((SUM(BI107:BI114) + SUM(BI134:BI518)),  2)</f>
        <v>0</v>
      </c>
      <c r="G39" s="39"/>
      <c r="H39" s="39"/>
      <c r="I39" s="168">
        <v>0</v>
      </c>
      <c r="J39" s="167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9"/>
      <c r="D41" s="170" t="s">
        <v>46</v>
      </c>
      <c r="E41" s="171"/>
      <c r="F41" s="171"/>
      <c r="G41" s="172" t="s">
        <v>47</v>
      </c>
      <c r="H41" s="173" t="s">
        <v>48</v>
      </c>
      <c r="I41" s="171"/>
      <c r="J41" s="174">
        <f>SUM(J32:J39)</f>
        <v>0</v>
      </c>
      <c r="K41" s="175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6" t="s">
        <v>49</v>
      </c>
      <c r="E50" s="177"/>
      <c r="F50" s="177"/>
      <c r="G50" s="176" t="s">
        <v>50</v>
      </c>
      <c r="H50" s="177"/>
      <c r="I50" s="177"/>
      <c r="J50" s="177"/>
      <c r="K50" s="177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8" t="s">
        <v>51</v>
      </c>
      <c r="E61" s="179"/>
      <c r="F61" s="180" t="s">
        <v>52</v>
      </c>
      <c r="G61" s="178" t="s">
        <v>51</v>
      </c>
      <c r="H61" s="179"/>
      <c r="I61" s="179"/>
      <c r="J61" s="181" t="s">
        <v>52</v>
      </c>
      <c r="K61" s="179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6" t="s">
        <v>53</v>
      </c>
      <c r="E65" s="182"/>
      <c r="F65" s="182"/>
      <c r="G65" s="176" t="s">
        <v>54</v>
      </c>
      <c r="H65" s="182"/>
      <c r="I65" s="182"/>
      <c r="J65" s="182"/>
      <c r="K65" s="182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8" t="s">
        <v>51</v>
      </c>
      <c r="E76" s="179"/>
      <c r="F76" s="180" t="s">
        <v>52</v>
      </c>
      <c r="G76" s="178" t="s">
        <v>51</v>
      </c>
      <c r="H76" s="179"/>
      <c r="I76" s="179"/>
      <c r="J76" s="181" t="s">
        <v>52</v>
      </c>
      <c r="K76" s="179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7" t="str">
        <f>E7</f>
        <v>Revitalizace vodní plochy Šutráky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01 - Revitalizace vodní plochy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Podivín</v>
      </c>
      <c r="G89" s="41"/>
      <c r="H89" s="41"/>
      <c r="I89" s="33" t="s">
        <v>22</v>
      </c>
      <c r="J89" s="80" t="str">
        <f>IF(J12="","",J12)</f>
        <v>20. 1. 2026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Podivín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VZD INVEST,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8" t="s">
        <v>118</v>
      </c>
      <c r="D94" s="189"/>
      <c r="E94" s="189"/>
      <c r="F94" s="189"/>
      <c r="G94" s="189"/>
      <c r="H94" s="189"/>
      <c r="I94" s="189"/>
      <c r="J94" s="190" t="s">
        <v>119</v>
      </c>
      <c r="K94" s="189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91" t="s">
        <v>120</v>
      </c>
      <c r="D96" s="41"/>
      <c r="E96" s="41"/>
      <c r="F96" s="41"/>
      <c r="G96" s="41"/>
      <c r="H96" s="41"/>
      <c r="I96" s="41"/>
      <c r="J96" s="111">
        <f>J134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121</v>
      </c>
    </row>
    <row r="97" s="9" customFormat="1" ht="24.96" customHeight="1">
      <c r="A97" s="9"/>
      <c r="B97" s="192"/>
      <c r="C97" s="193"/>
      <c r="D97" s="194" t="s">
        <v>122</v>
      </c>
      <c r="E97" s="195"/>
      <c r="F97" s="195"/>
      <c r="G97" s="195"/>
      <c r="H97" s="195"/>
      <c r="I97" s="195"/>
      <c r="J97" s="196">
        <f>J135</f>
        <v>0</v>
      </c>
      <c r="K97" s="193"/>
      <c r="L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8"/>
      <c r="C98" s="134"/>
      <c r="D98" s="199" t="s">
        <v>123</v>
      </c>
      <c r="E98" s="200"/>
      <c r="F98" s="200"/>
      <c r="G98" s="200"/>
      <c r="H98" s="200"/>
      <c r="I98" s="200"/>
      <c r="J98" s="201">
        <f>J136</f>
        <v>0</v>
      </c>
      <c r="K98" s="134"/>
      <c r="L98" s="20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8"/>
      <c r="C99" s="134"/>
      <c r="D99" s="199" t="s">
        <v>124</v>
      </c>
      <c r="E99" s="200"/>
      <c r="F99" s="200"/>
      <c r="G99" s="200"/>
      <c r="H99" s="200"/>
      <c r="I99" s="200"/>
      <c r="J99" s="201">
        <f>J388</f>
        <v>0</v>
      </c>
      <c r="K99" s="134"/>
      <c r="L99" s="20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8"/>
      <c r="C100" s="134"/>
      <c r="D100" s="199" t="s">
        <v>125</v>
      </c>
      <c r="E100" s="200"/>
      <c r="F100" s="200"/>
      <c r="G100" s="200"/>
      <c r="H100" s="200"/>
      <c r="I100" s="200"/>
      <c r="J100" s="201">
        <f>J414</f>
        <v>0</v>
      </c>
      <c r="K100" s="134"/>
      <c r="L100" s="20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8"/>
      <c r="C101" s="134"/>
      <c r="D101" s="199" t="s">
        <v>126</v>
      </c>
      <c r="E101" s="200"/>
      <c r="F101" s="200"/>
      <c r="G101" s="200"/>
      <c r="H101" s="200"/>
      <c r="I101" s="200"/>
      <c r="J101" s="201">
        <f>J436</f>
        <v>0</v>
      </c>
      <c r="K101" s="134"/>
      <c r="L101" s="20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8"/>
      <c r="C102" s="134"/>
      <c r="D102" s="199" t="s">
        <v>127</v>
      </c>
      <c r="E102" s="200"/>
      <c r="F102" s="200"/>
      <c r="G102" s="200"/>
      <c r="H102" s="200"/>
      <c r="I102" s="200"/>
      <c r="J102" s="201">
        <f>J457</f>
        <v>0</v>
      </c>
      <c r="K102" s="134"/>
      <c r="L102" s="20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8"/>
      <c r="C103" s="134"/>
      <c r="D103" s="199" t="s">
        <v>128</v>
      </c>
      <c r="E103" s="200"/>
      <c r="F103" s="200"/>
      <c r="G103" s="200"/>
      <c r="H103" s="200"/>
      <c r="I103" s="200"/>
      <c r="J103" s="201">
        <f>J461</f>
        <v>0</v>
      </c>
      <c r="K103" s="134"/>
      <c r="L103" s="20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8"/>
      <c r="C104" s="134"/>
      <c r="D104" s="199" t="s">
        <v>129</v>
      </c>
      <c r="E104" s="200"/>
      <c r="F104" s="200"/>
      <c r="G104" s="200"/>
      <c r="H104" s="200"/>
      <c r="I104" s="200"/>
      <c r="J104" s="201">
        <f>J512</f>
        <v>0</v>
      </c>
      <c r="K104" s="134"/>
      <c r="L104" s="20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9.28" customHeight="1">
      <c r="A107" s="39"/>
      <c r="B107" s="40"/>
      <c r="C107" s="191" t="s">
        <v>130</v>
      </c>
      <c r="D107" s="41"/>
      <c r="E107" s="41"/>
      <c r="F107" s="41"/>
      <c r="G107" s="41"/>
      <c r="H107" s="41"/>
      <c r="I107" s="41"/>
      <c r="J107" s="203">
        <f>ROUND(J108 + J109 + J110 + J111 + J112 + J113,2)</f>
        <v>0</v>
      </c>
      <c r="K107" s="41"/>
      <c r="L107" s="64"/>
      <c r="N107" s="204" t="s">
        <v>40</v>
      </c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8" customHeight="1">
      <c r="A108" s="39"/>
      <c r="B108" s="40"/>
      <c r="C108" s="41"/>
      <c r="D108" s="205" t="s">
        <v>131</v>
      </c>
      <c r="E108" s="206"/>
      <c r="F108" s="206"/>
      <c r="G108" s="41"/>
      <c r="H108" s="41"/>
      <c r="I108" s="41"/>
      <c r="J108" s="207">
        <v>0</v>
      </c>
      <c r="K108" s="41"/>
      <c r="L108" s="208"/>
      <c r="M108" s="209"/>
      <c r="N108" s="210" t="s">
        <v>41</v>
      </c>
      <c r="O108" s="209"/>
      <c r="P108" s="209"/>
      <c r="Q108" s="209"/>
      <c r="R108" s="209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12" t="s">
        <v>109</v>
      </c>
      <c r="AZ108" s="209"/>
      <c r="BA108" s="209"/>
      <c r="BB108" s="209"/>
      <c r="BC108" s="209"/>
      <c r="BD108" s="209"/>
      <c r="BE108" s="213">
        <f>IF(N108="základní",J108,0)</f>
        <v>0</v>
      </c>
      <c r="BF108" s="213">
        <f>IF(N108="snížená",J108,0)</f>
        <v>0</v>
      </c>
      <c r="BG108" s="213">
        <f>IF(N108="zákl. přenesená",J108,0)</f>
        <v>0</v>
      </c>
      <c r="BH108" s="213">
        <f>IF(N108="sníž. přenesená",J108,0)</f>
        <v>0</v>
      </c>
      <c r="BI108" s="213">
        <f>IF(N108="nulová",J108,0)</f>
        <v>0</v>
      </c>
      <c r="BJ108" s="212" t="s">
        <v>84</v>
      </c>
      <c r="BK108" s="209"/>
      <c r="BL108" s="209"/>
      <c r="BM108" s="209"/>
    </row>
    <row r="109" s="2" customFormat="1" ht="18" customHeight="1">
      <c r="A109" s="39"/>
      <c r="B109" s="40"/>
      <c r="C109" s="41"/>
      <c r="D109" s="205" t="s">
        <v>132</v>
      </c>
      <c r="E109" s="206"/>
      <c r="F109" s="206"/>
      <c r="G109" s="41"/>
      <c r="H109" s="41"/>
      <c r="I109" s="41"/>
      <c r="J109" s="207">
        <v>0</v>
      </c>
      <c r="K109" s="41"/>
      <c r="L109" s="208"/>
      <c r="M109" s="209"/>
      <c r="N109" s="210" t="s">
        <v>41</v>
      </c>
      <c r="O109" s="209"/>
      <c r="P109" s="209"/>
      <c r="Q109" s="209"/>
      <c r="R109" s="209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09"/>
      <c r="AG109" s="209"/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12" t="s">
        <v>109</v>
      </c>
      <c r="AZ109" s="209"/>
      <c r="BA109" s="209"/>
      <c r="BB109" s="209"/>
      <c r="BC109" s="209"/>
      <c r="BD109" s="209"/>
      <c r="BE109" s="213">
        <f>IF(N109="základní",J109,0)</f>
        <v>0</v>
      </c>
      <c r="BF109" s="213">
        <f>IF(N109="snížená",J109,0)</f>
        <v>0</v>
      </c>
      <c r="BG109" s="213">
        <f>IF(N109="zákl. přenesená",J109,0)</f>
        <v>0</v>
      </c>
      <c r="BH109" s="213">
        <f>IF(N109="sníž. přenesená",J109,0)</f>
        <v>0</v>
      </c>
      <c r="BI109" s="213">
        <f>IF(N109="nulová",J109,0)</f>
        <v>0</v>
      </c>
      <c r="BJ109" s="212" t="s">
        <v>84</v>
      </c>
      <c r="BK109" s="209"/>
      <c r="BL109" s="209"/>
      <c r="BM109" s="209"/>
    </row>
    <row r="110" s="2" customFormat="1" ht="18" customHeight="1">
      <c r="A110" s="39"/>
      <c r="B110" s="40"/>
      <c r="C110" s="41"/>
      <c r="D110" s="205" t="s">
        <v>133</v>
      </c>
      <c r="E110" s="206"/>
      <c r="F110" s="206"/>
      <c r="G110" s="41"/>
      <c r="H110" s="41"/>
      <c r="I110" s="41"/>
      <c r="J110" s="207">
        <v>0</v>
      </c>
      <c r="K110" s="41"/>
      <c r="L110" s="208"/>
      <c r="M110" s="209"/>
      <c r="N110" s="210" t="s">
        <v>41</v>
      </c>
      <c r="O110" s="209"/>
      <c r="P110" s="209"/>
      <c r="Q110" s="209"/>
      <c r="R110" s="209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09"/>
      <c r="AG110" s="209"/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12" t="s">
        <v>109</v>
      </c>
      <c r="AZ110" s="209"/>
      <c r="BA110" s="209"/>
      <c r="BB110" s="209"/>
      <c r="BC110" s="209"/>
      <c r="BD110" s="209"/>
      <c r="BE110" s="213">
        <f>IF(N110="základní",J110,0)</f>
        <v>0</v>
      </c>
      <c r="BF110" s="213">
        <f>IF(N110="snížená",J110,0)</f>
        <v>0</v>
      </c>
      <c r="BG110" s="213">
        <f>IF(N110="zákl. přenesená",J110,0)</f>
        <v>0</v>
      </c>
      <c r="BH110" s="213">
        <f>IF(N110="sníž. přenesená",J110,0)</f>
        <v>0</v>
      </c>
      <c r="BI110" s="213">
        <f>IF(N110="nulová",J110,0)</f>
        <v>0</v>
      </c>
      <c r="BJ110" s="212" t="s">
        <v>84</v>
      </c>
      <c r="BK110" s="209"/>
      <c r="BL110" s="209"/>
      <c r="BM110" s="209"/>
    </row>
    <row r="111" s="2" customFormat="1" ht="18" customHeight="1">
      <c r="A111" s="39"/>
      <c r="B111" s="40"/>
      <c r="C111" s="41"/>
      <c r="D111" s="205" t="s">
        <v>134</v>
      </c>
      <c r="E111" s="206"/>
      <c r="F111" s="206"/>
      <c r="G111" s="41"/>
      <c r="H111" s="41"/>
      <c r="I111" s="41"/>
      <c r="J111" s="207">
        <v>0</v>
      </c>
      <c r="K111" s="41"/>
      <c r="L111" s="208"/>
      <c r="M111" s="209"/>
      <c r="N111" s="210" t="s">
        <v>41</v>
      </c>
      <c r="O111" s="209"/>
      <c r="P111" s="209"/>
      <c r="Q111" s="209"/>
      <c r="R111" s="209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09"/>
      <c r="AG111" s="209"/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12" t="s">
        <v>109</v>
      </c>
      <c r="AZ111" s="209"/>
      <c r="BA111" s="209"/>
      <c r="BB111" s="209"/>
      <c r="BC111" s="209"/>
      <c r="BD111" s="209"/>
      <c r="BE111" s="213">
        <f>IF(N111="základní",J111,0)</f>
        <v>0</v>
      </c>
      <c r="BF111" s="213">
        <f>IF(N111="snížená",J111,0)</f>
        <v>0</v>
      </c>
      <c r="BG111" s="213">
        <f>IF(N111="zákl. přenesená",J111,0)</f>
        <v>0</v>
      </c>
      <c r="BH111" s="213">
        <f>IF(N111="sníž. přenesená",J111,0)</f>
        <v>0</v>
      </c>
      <c r="BI111" s="213">
        <f>IF(N111="nulová",J111,0)</f>
        <v>0</v>
      </c>
      <c r="BJ111" s="212" t="s">
        <v>84</v>
      </c>
      <c r="BK111" s="209"/>
      <c r="BL111" s="209"/>
      <c r="BM111" s="209"/>
    </row>
    <row r="112" s="2" customFormat="1" ht="18" customHeight="1">
      <c r="A112" s="39"/>
      <c r="B112" s="40"/>
      <c r="C112" s="41"/>
      <c r="D112" s="205" t="s">
        <v>135</v>
      </c>
      <c r="E112" s="206"/>
      <c r="F112" s="206"/>
      <c r="G112" s="41"/>
      <c r="H112" s="41"/>
      <c r="I112" s="41"/>
      <c r="J112" s="207">
        <v>0</v>
      </c>
      <c r="K112" s="41"/>
      <c r="L112" s="208"/>
      <c r="M112" s="209"/>
      <c r="N112" s="210" t="s">
        <v>41</v>
      </c>
      <c r="O112" s="209"/>
      <c r="P112" s="209"/>
      <c r="Q112" s="209"/>
      <c r="R112" s="209"/>
      <c r="S112" s="211"/>
      <c r="T112" s="211"/>
      <c r="U112" s="211"/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09"/>
      <c r="AG112" s="209"/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12" t="s">
        <v>109</v>
      </c>
      <c r="AZ112" s="209"/>
      <c r="BA112" s="209"/>
      <c r="BB112" s="209"/>
      <c r="BC112" s="209"/>
      <c r="BD112" s="209"/>
      <c r="BE112" s="213">
        <f>IF(N112="základní",J112,0)</f>
        <v>0</v>
      </c>
      <c r="BF112" s="213">
        <f>IF(N112="snížená",J112,0)</f>
        <v>0</v>
      </c>
      <c r="BG112" s="213">
        <f>IF(N112="zákl. přenesená",J112,0)</f>
        <v>0</v>
      </c>
      <c r="BH112" s="213">
        <f>IF(N112="sníž. přenesená",J112,0)</f>
        <v>0</v>
      </c>
      <c r="BI112" s="213">
        <f>IF(N112="nulová",J112,0)</f>
        <v>0</v>
      </c>
      <c r="BJ112" s="212" t="s">
        <v>84</v>
      </c>
      <c r="BK112" s="209"/>
      <c r="BL112" s="209"/>
      <c r="BM112" s="209"/>
    </row>
    <row r="113" s="2" customFormat="1" ht="18" customHeight="1">
      <c r="A113" s="39"/>
      <c r="B113" s="40"/>
      <c r="C113" s="41"/>
      <c r="D113" s="206" t="s">
        <v>136</v>
      </c>
      <c r="E113" s="41"/>
      <c r="F113" s="41"/>
      <c r="G113" s="41"/>
      <c r="H113" s="41"/>
      <c r="I113" s="41"/>
      <c r="J113" s="207">
        <f>ROUND(J30*T113,2)</f>
        <v>0</v>
      </c>
      <c r="K113" s="41"/>
      <c r="L113" s="208"/>
      <c r="M113" s="209"/>
      <c r="N113" s="210" t="s">
        <v>41</v>
      </c>
      <c r="O113" s="209"/>
      <c r="P113" s="209"/>
      <c r="Q113" s="209"/>
      <c r="R113" s="209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09"/>
      <c r="AG113" s="209"/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12" t="s">
        <v>137</v>
      </c>
      <c r="AZ113" s="209"/>
      <c r="BA113" s="209"/>
      <c r="BB113" s="209"/>
      <c r="BC113" s="209"/>
      <c r="BD113" s="209"/>
      <c r="BE113" s="213">
        <f>IF(N113="základní",J113,0)</f>
        <v>0</v>
      </c>
      <c r="BF113" s="213">
        <f>IF(N113="snížená",J113,0)</f>
        <v>0</v>
      </c>
      <c r="BG113" s="213">
        <f>IF(N113="zákl. přenesená",J113,0)</f>
        <v>0</v>
      </c>
      <c r="BH113" s="213">
        <f>IF(N113="sníž. přenesená",J113,0)</f>
        <v>0</v>
      </c>
      <c r="BI113" s="213">
        <f>IF(N113="nulová",J113,0)</f>
        <v>0</v>
      </c>
      <c r="BJ113" s="212" t="s">
        <v>84</v>
      </c>
      <c r="BK113" s="209"/>
      <c r="BL113" s="209"/>
      <c r="BM113" s="209"/>
    </row>
    <row r="114" s="2" customForma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9.28" customHeight="1">
      <c r="A115" s="39"/>
      <c r="B115" s="40"/>
      <c r="C115" s="214" t="s">
        <v>138</v>
      </c>
      <c r="D115" s="189"/>
      <c r="E115" s="189"/>
      <c r="F115" s="189"/>
      <c r="G115" s="189"/>
      <c r="H115" s="189"/>
      <c r="I115" s="189"/>
      <c r="J115" s="215">
        <f>ROUND(J96+J107,2)</f>
        <v>0</v>
      </c>
      <c r="K115" s="189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20" s="2" customFormat="1" ht="6.96" customHeight="1">
      <c r="A120" s="39"/>
      <c r="B120" s="69"/>
      <c r="C120" s="70"/>
      <c r="D120" s="70"/>
      <c r="E120" s="70"/>
      <c r="F120" s="70"/>
      <c r="G120" s="70"/>
      <c r="H120" s="70"/>
      <c r="I120" s="70"/>
      <c r="J120" s="70"/>
      <c r="K120" s="70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24.96" customHeight="1">
      <c r="A121" s="39"/>
      <c r="B121" s="40"/>
      <c r="C121" s="24" t="s">
        <v>139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16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187" t="str">
        <f>E7</f>
        <v>Revitalizace vodní plochy Šutráky</v>
      </c>
      <c r="F124" s="33"/>
      <c r="G124" s="33"/>
      <c r="H124" s="33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113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E9</f>
        <v>SO 01 - Revitalizace vodní plochy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F12</f>
        <v>Podivín</v>
      </c>
      <c r="G128" s="41"/>
      <c r="H128" s="41"/>
      <c r="I128" s="33" t="s">
        <v>22</v>
      </c>
      <c r="J128" s="80" t="str">
        <f>IF(J12="","",J12)</f>
        <v>20. 1. 2026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24</v>
      </c>
      <c r="D130" s="41"/>
      <c r="E130" s="41"/>
      <c r="F130" s="28" t="str">
        <f>E15</f>
        <v>Město Podivín</v>
      </c>
      <c r="G130" s="41"/>
      <c r="H130" s="41"/>
      <c r="I130" s="33" t="s">
        <v>30</v>
      </c>
      <c r="J130" s="37" t="str">
        <f>E21</f>
        <v xml:space="preserve"> 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28</v>
      </c>
      <c r="D131" s="41"/>
      <c r="E131" s="41"/>
      <c r="F131" s="28" t="str">
        <f>IF(E18="","",E18)</f>
        <v>Vyplň údaj</v>
      </c>
      <c r="G131" s="41"/>
      <c r="H131" s="41"/>
      <c r="I131" s="33" t="s">
        <v>33</v>
      </c>
      <c r="J131" s="37" t="str">
        <f>E24</f>
        <v>VZD INVEST, s.r.o.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16"/>
      <c r="B133" s="217"/>
      <c r="C133" s="218" t="s">
        <v>140</v>
      </c>
      <c r="D133" s="219" t="s">
        <v>61</v>
      </c>
      <c r="E133" s="219" t="s">
        <v>57</v>
      </c>
      <c r="F133" s="219" t="s">
        <v>58</v>
      </c>
      <c r="G133" s="219" t="s">
        <v>141</v>
      </c>
      <c r="H133" s="219" t="s">
        <v>142</v>
      </c>
      <c r="I133" s="219" t="s">
        <v>143</v>
      </c>
      <c r="J133" s="219" t="s">
        <v>119</v>
      </c>
      <c r="K133" s="220" t="s">
        <v>144</v>
      </c>
      <c r="L133" s="221"/>
      <c r="M133" s="101" t="s">
        <v>1</v>
      </c>
      <c r="N133" s="102" t="s">
        <v>40</v>
      </c>
      <c r="O133" s="102" t="s">
        <v>145</v>
      </c>
      <c r="P133" s="102" t="s">
        <v>146</v>
      </c>
      <c r="Q133" s="102" t="s">
        <v>147</v>
      </c>
      <c r="R133" s="102" t="s">
        <v>148</v>
      </c>
      <c r="S133" s="102" t="s">
        <v>149</v>
      </c>
      <c r="T133" s="103" t="s">
        <v>150</v>
      </c>
      <c r="U133" s="216"/>
      <c r="V133" s="216"/>
      <c r="W133" s="216"/>
      <c r="X133" s="216"/>
      <c r="Y133" s="216"/>
      <c r="Z133" s="216"/>
      <c r="AA133" s="216"/>
      <c r="AB133" s="216"/>
      <c r="AC133" s="216"/>
      <c r="AD133" s="216"/>
      <c r="AE133" s="216"/>
    </row>
    <row r="134" s="2" customFormat="1" ht="22.8" customHeight="1">
      <c r="A134" s="39"/>
      <c r="B134" s="40"/>
      <c r="C134" s="108" t="s">
        <v>151</v>
      </c>
      <c r="D134" s="41"/>
      <c r="E134" s="41"/>
      <c r="F134" s="41"/>
      <c r="G134" s="41"/>
      <c r="H134" s="41"/>
      <c r="I134" s="41"/>
      <c r="J134" s="222">
        <f>BK134</f>
        <v>0</v>
      </c>
      <c r="K134" s="41"/>
      <c r="L134" s="45"/>
      <c r="M134" s="104"/>
      <c r="N134" s="223"/>
      <c r="O134" s="105"/>
      <c r="P134" s="224">
        <f>P135</f>
        <v>0</v>
      </c>
      <c r="Q134" s="105"/>
      <c r="R134" s="224">
        <f>R135</f>
        <v>113.5114829955176</v>
      </c>
      <c r="S134" s="105"/>
      <c r="T134" s="225">
        <f>T135</f>
        <v>1.7549999999999999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75</v>
      </c>
      <c r="AU134" s="18" t="s">
        <v>121</v>
      </c>
      <c r="BK134" s="226">
        <f>BK135</f>
        <v>0</v>
      </c>
    </row>
    <row r="135" s="12" customFormat="1" ht="25.92" customHeight="1">
      <c r="A135" s="12"/>
      <c r="B135" s="227"/>
      <c r="C135" s="228"/>
      <c r="D135" s="229" t="s">
        <v>75</v>
      </c>
      <c r="E135" s="230" t="s">
        <v>152</v>
      </c>
      <c r="F135" s="230" t="s">
        <v>153</v>
      </c>
      <c r="G135" s="228"/>
      <c r="H135" s="228"/>
      <c r="I135" s="231"/>
      <c r="J135" s="232">
        <f>BK135</f>
        <v>0</v>
      </c>
      <c r="K135" s="228"/>
      <c r="L135" s="233"/>
      <c r="M135" s="234"/>
      <c r="N135" s="235"/>
      <c r="O135" s="235"/>
      <c r="P135" s="236">
        <f>P136+P388+P414+P436+P457+P461+P512</f>
        <v>0</v>
      </c>
      <c r="Q135" s="235"/>
      <c r="R135" s="236">
        <f>R136+R388+R414+R436+R457+R461+R512</f>
        <v>113.5114829955176</v>
      </c>
      <c r="S135" s="235"/>
      <c r="T135" s="237">
        <f>T136+T388+T414+T436+T457+T461+T512</f>
        <v>1.7549999999999999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38" t="s">
        <v>84</v>
      </c>
      <c r="AT135" s="239" t="s">
        <v>75</v>
      </c>
      <c r="AU135" s="239" t="s">
        <v>76</v>
      </c>
      <c r="AY135" s="238" t="s">
        <v>154</v>
      </c>
      <c r="BK135" s="240">
        <f>BK136+BK388+BK414+BK436+BK457+BK461+BK512</f>
        <v>0</v>
      </c>
    </row>
    <row r="136" s="12" customFormat="1" ht="22.8" customHeight="1">
      <c r="A136" s="12"/>
      <c r="B136" s="227"/>
      <c r="C136" s="228"/>
      <c r="D136" s="229" t="s">
        <v>75</v>
      </c>
      <c r="E136" s="241" t="s">
        <v>84</v>
      </c>
      <c r="F136" s="241" t="s">
        <v>155</v>
      </c>
      <c r="G136" s="228"/>
      <c r="H136" s="228"/>
      <c r="I136" s="231"/>
      <c r="J136" s="242">
        <f>BK136</f>
        <v>0</v>
      </c>
      <c r="K136" s="228"/>
      <c r="L136" s="233"/>
      <c r="M136" s="234"/>
      <c r="N136" s="235"/>
      <c r="O136" s="235"/>
      <c r="P136" s="236">
        <f>SUM(P137:P387)</f>
        <v>0</v>
      </c>
      <c r="Q136" s="235"/>
      <c r="R136" s="236">
        <f>SUM(R137:R387)</f>
        <v>3.7930216999999997</v>
      </c>
      <c r="S136" s="235"/>
      <c r="T136" s="237">
        <f>SUM(T137:T387)</f>
        <v>1.7549999999999999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38" t="s">
        <v>84</v>
      </c>
      <c r="AT136" s="239" t="s">
        <v>75</v>
      </c>
      <c r="AU136" s="239" t="s">
        <v>84</v>
      </c>
      <c r="AY136" s="238" t="s">
        <v>154</v>
      </c>
      <c r="BK136" s="240">
        <f>SUM(BK137:BK387)</f>
        <v>0</v>
      </c>
    </row>
    <row r="137" s="2" customFormat="1" ht="16.5" customHeight="1">
      <c r="A137" s="39"/>
      <c r="B137" s="40"/>
      <c r="C137" s="243" t="s">
        <v>84</v>
      </c>
      <c r="D137" s="243" t="s">
        <v>156</v>
      </c>
      <c r="E137" s="244" t="s">
        <v>157</v>
      </c>
      <c r="F137" s="245" t="s">
        <v>158</v>
      </c>
      <c r="G137" s="246" t="s">
        <v>159</v>
      </c>
      <c r="H137" s="247">
        <v>3300</v>
      </c>
      <c r="I137" s="248"/>
      <c r="J137" s="249">
        <f>ROUND(I137*H137,2)</f>
        <v>0</v>
      </c>
      <c r="K137" s="245" t="s">
        <v>160</v>
      </c>
      <c r="L137" s="45"/>
      <c r="M137" s="250" t="s">
        <v>1</v>
      </c>
      <c r="N137" s="251" t="s">
        <v>41</v>
      </c>
      <c r="O137" s="92"/>
      <c r="P137" s="252">
        <f>O137*H137</f>
        <v>0</v>
      </c>
      <c r="Q137" s="252">
        <v>0</v>
      </c>
      <c r="R137" s="252">
        <f>Q137*H137</f>
        <v>0</v>
      </c>
      <c r="S137" s="252">
        <v>0</v>
      </c>
      <c r="T137" s="25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54" t="s">
        <v>161</v>
      </c>
      <c r="AT137" s="254" t="s">
        <v>156</v>
      </c>
      <c r="AU137" s="254" t="s">
        <v>86</v>
      </c>
      <c r="AY137" s="18" t="s">
        <v>154</v>
      </c>
      <c r="BE137" s="255">
        <f>IF(N137="základní",J137,0)</f>
        <v>0</v>
      </c>
      <c r="BF137" s="255">
        <f>IF(N137="snížená",J137,0)</f>
        <v>0</v>
      </c>
      <c r="BG137" s="255">
        <f>IF(N137="zákl. přenesená",J137,0)</f>
        <v>0</v>
      </c>
      <c r="BH137" s="255">
        <f>IF(N137="sníž. přenesená",J137,0)</f>
        <v>0</v>
      </c>
      <c r="BI137" s="255">
        <f>IF(N137="nulová",J137,0)</f>
        <v>0</v>
      </c>
      <c r="BJ137" s="18" t="s">
        <v>84</v>
      </c>
      <c r="BK137" s="255">
        <f>ROUND(I137*H137,2)</f>
        <v>0</v>
      </c>
      <c r="BL137" s="18" t="s">
        <v>161</v>
      </c>
      <c r="BM137" s="254" t="s">
        <v>162</v>
      </c>
    </row>
    <row r="138" s="2" customFormat="1">
      <c r="A138" s="39"/>
      <c r="B138" s="40"/>
      <c r="C138" s="41"/>
      <c r="D138" s="256" t="s">
        <v>163</v>
      </c>
      <c r="E138" s="41"/>
      <c r="F138" s="257" t="s">
        <v>164</v>
      </c>
      <c r="G138" s="41"/>
      <c r="H138" s="41"/>
      <c r="I138" s="211"/>
      <c r="J138" s="41"/>
      <c r="K138" s="41"/>
      <c r="L138" s="45"/>
      <c r="M138" s="258"/>
      <c r="N138" s="259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163</v>
      </c>
      <c r="AU138" s="18" t="s">
        <v>86</v>
      </c>
    </row>
    <row r="139" s="2" customFormat="1">
      <c r="A139" s="39"/>
      <c r="B139" s="40"/>
      <c r="C139" s="41"/>
      <c r="D139" s="260" t="s">
        <v>165</v>
      </c>
      <c r="E139" s="41"/>
      <c r="F139" s="261" t="s">
        <v>166</v>
      </c>
      <c r="G139" s="41"/>
      <c r="H139" s="41"/>
      <c r="I139" s="211"/>
      <c r="J139" s="41"/>
      <c r="K139" s="41"/>
      <c r="L139" s="45"/>
      <c r="M139" s="258"/>
      <c r="N139" s="259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165</v>
      </c>
      <c r="AU139" s="18" t="s">
        <v>86</v>
      </c>
    </row>
    <row r="140" s="2" customFormat="1" ht="37.8" customHeight="1">
      <c r="A140" s="39"/>
      <c r="B140" s="40"/>
      <c r="C140" s="243" t="s">
        <v>86</v>
      </c>
      <c r="D140" s="243" t="s">
        <v>156</v>
      </c>
      <c r="E140" s="244" t="s">
        <v>167</v>
      </c>
      <c r="F140" s="245" t="s">
        <v>168</v>
      </c>
      <c r="G140" s="246" t="s">
        <v>159</v>
      </c>
      <c r="H140" s="247">
        <v>6400</v>
      </c>
      <c r="I140" s="248"/>
      <c r="J140" s="249">
        <f>ROUND(I140*H140,2)</f>
        <v>0</v>
      </c>
      <c r="K140" s="245" t="s">
        <v>160</v>
      </c>
      <c r="L140" s="45"/>
      <c r="M140" s="250" t="s">
        <v>1</v>
      </c>
      <c r="N140" s="251" t="s">
        <v>41</v>
      </c>
      <c r="O140" s="92"/>
      <c r="P140" s="252">
        <f>O140*H140</f>
        <v>0</v>
      </c>
      <c r="Q140" s="252">
        <v>0</v>
      </c>
      <c r="R140" s="252">
        <f>Q140*H140</f>
        <v>0</v>
      </c>
      <c r="S140" s="252">
        <v>0</v>
      </c>
      <c r="T140" s="25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54" t="s">
        <v>161</v>
      </c>
      <c r="AT140" s="254" t="s">
        <v>156</v>
      </c>
      <c r="AU140" s="254" t="s">
        <v>86</v>
      </c>
      <c r="AY140" s="18" t="s">
        <v>154</v>
      </c>
      <c r="BE140" s="255">
        <f>IF(N140="základní",J140,0)</f>
        <v>0</v>
      </c>
      <c r="BF140" s="255">
        <f>IF(N140="snížená",J140,0)</f>
        <v>0</v>
      </c>
      <c r="BG140" s="255">
        <f>IF(N140="zákl. přenesená",J140,0)</f>
        <v>0</v>
      </c>
      <c r="BH140" s="255">
        <f>IF(N140="sníž. přenesená",J140,0)</f>
        <v>0</v>
      </c>
      <c r="BI140" s="255">
        <f>IF(N140="nulová",J140,0)</f>
        <v>0</v>
      </c>
      <c r="BJ140" s="18" t="s">
        <v>84</v>
      </c>
      <c r="BK140" s="255">
        <f>ROUND(I140*H140,2)</f>
        <v>0</v>
      </c>
      <c r="BL140" s="18" t="s">
        <v>161</v>
      </c>
      <c r="BM140" s="254" t="s">
        <v>169</v>
      </c>
    </row>
    <row r="141" s="2" customFormat="1">
      <c r="A141" s="39"/>
      <c r="B141" s="40"/>
      <c r="C141" s="41"/>
      <c r="D141" s="256" t="s">
        <v>163</v>
      </c>
      <c r="E141" s="41"/>
      <c r="F141" s="257" t="s">
        <v>170</v>
      </c>
      <c r="G141" s="41"/>
      <c r="H141" s="41"/>
      <c r="I141" s="211"/>
      <c r="J141" s="41"/>
      <c r="K141" s="41"/>
      <c r="L141" s="45"/>
      <c r="M141" s="258"/>
      <c r="N141" s="259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163</v>
      </c>
      <c r="AU141" s="18" t="s">
        <v>86</v>
      </c>
    </row>
    <row r="142" s="2" customFormat="1">
      <c r="A142" s="39"/>
      <c r="B142" s="40"/>
      <c r="C142" s="41"/>
      <c r="D142" s="260" t="s">
        <v>165</v>
      </c>
      <c r="E142" s="41"/>
      <c r="F142" s="261" t="s">
        <v>171</v>
      </c>
      <c r="G142" s="41"/>
      <c r="H142" s="41"/>
      <c r="I142" s="211"/>
      <c r="J142" s="41"/>
      <c r="K142" s="41"/>
      <c r="L142" s="45"/>
      <c r="M142" s="258"/>
      <c r="N142" s="259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165</v>
      </c>
      <c r="AU142" s="18" t="s">
        <v>86</v>
      </c>
    </row>
    <row r="143" s="13" customFormat="1">
      <c r="A143" s="13"/>
      <c r="B143" s="262"/>
      <c r="C143" s="263"/>
      <c r="D143" s="256" t="s">
        <v>172</v>
      </c>
      <c r="E143" s="264" t="s">
        <v>1</v>
      </c>
      <c r="F143" s="265" t="s">
        <v>173</v>
      </c>
      <c r="G143" s="263"/>
      <c r="H143" s="266">
        <v>6400</v>
      </c>
      <c r="I143" s="267"/>
      <c r="J143" s="263"/>
      <c r="K143" s="263"/>
      <c r="L143" s="268"/>
      <c r="M143" s="269"/>
      <c r="N143" s="270"/>
      <c r="O143" s="270"/>
      <c r="P143" s="270"/>
      <c r="Q143" s="270"/>
      <c r="R143" s="270"/>
      <c r="S143" s="270"/>
      <c r="T143" s="27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72" t="s">
        <v>172</v>
      </c>
      <c r="AU143" s="272" t="s">
        <v>86</v>
      </c>
      <c r="AV143" s="13" t="s">
        <v>86</v>
      </c>
      <c r="AW143" s="13" t="s">
        <v>32</v>
      </c>
      <c r="AX143" s="13" t="s">
        <v>76</v>
      </c>
      <c r="AY143" s="272" t="s">
        <v>154</v>
      </c>
    </row>
    <row r="144" s="14" customFormat="1">
      <c r="A144" s="14"/>
      <c r="B144" s="273"/>
      <c r="C144" s="274"/>
      <c r="D144" s="256" t="s">
        <v>172</v>
      </c>
      <c r="E144" s="275" t="s">
        <v>1</v>
      </c>
      <c r="F144" s="276" t="s">
        <v>174</v>
      </c>
      <c r="G144" s="274"/>
      <c r="H144" s="277">
        <v>6400</v>
      </c>
      <c r="I144" s="278"/>
      <c r="J144" s="274"/>
      <c r="K144" s="274"/>
      <c r="L144" s="279"/>
      <c r="M144" s="280"/>
      <c r="N144" s="281"/>
      <c r="O144" s="281"/>
      <c r="P144" s="281"/>
      <c r="Q144" s="281"/>
      <c r="R144" s="281"/>
      <c r="S144" s="281"/>
      <c r="T144" s="28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83" t="s">
        <v>172</v>
      </c>
      <c r="AU144" s="283" t="s">
        <v>86</v>
      </c>
      <c r="AV144" s="14" t="s">
        <v>101</v>
      </c>
      <c r="AW144" s="14" t="s">
        <v>32</v>
      </c>
      <c r="AX144" s="14" t="s">
        <v>84</v>
      </c>
      <c r="AY144" s="283" t="s">
        <v>154</v>
      </c>
    </row>
    <row r="145" s="2" customFormat="1" ht="24.15" customHeight="1">
      <c r="A145" s="39"/>
      <c r="B145" s="40"/>
      <c r="C145" s="243" t="s">
        <v>101</v>
      </c>
      <c r="D145" s="243" t="s">
        <v>156</v>
      </c>
      <c r="E145" s="244" t="s">
        <v>175</v>
      </c>
      <c r="F145" s="245" t="s">
        <v>176</v>
      </c>
      <c r="G145" s="246" t="s">
        <v>177</v>
      </c>
      <c r="H145" s="247">
        <v>49</v>
      </c>
      <c r="I145" s="248"/>
      <c r="J145" s="249">
        <f>ROUND(I145*H145,2)</f>
        <v>0</v>
      </c>
      <c r="K145" s="245" t="s">
        <v>160</v>
      </c>
      <c r="L145" s="45"/>
      <c r="M145" s="250" t="s">
        <v>1</v>
      </c>
      <c r="N145" s="251" t="s">
        <v>41</v>
      </c>
      <c r="O145" s="92"/>
      <c r="P145" s="252">
        <f>O145*H145</f>
        <v>0</v>
      </c>
      <c r="Q145" s="252">
        <v>0</v>
      </c>
      <c r="R145" s="252">
        <f>Q145*H145</f>
        <v>0</v>
      </c>
      <c r="S145" s="252">
        <v>0</v>
      </c>
      <c r="T145" s="25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4" t="s">
        <v>161</v>
      </c>
      <c r="AT145" s="254" t="s">
        <v>156</v>
      </c>
      <c r="AU145" s="254" t="s">
        <v>86</v>
      </c>
      <c r="AY145" s="18" t="s">
        <v>154</v>
      </c>
      <c r="BE145" s="255">
        <f>IF(N145="základní",J145,0)</f>
        <v>0</v>
      </c>
      <c r="BF145" s="255">
        <f>IF(N145="snížená",J145,0)</f>
        <v>0</v>
      </c>
      <c r="BG145" s="255">
        <f>IF(N145="zákl. přenesená",J145,0)</f>
        <v>0</v>
      </c>
      <c r="BH145" s="255">
        <f>IF(N145="sníž. přenesená",J145,0)</f>
        <v>0</v>
      </c>
      <c r="BI145" s="255">
        <f>IF(N145="nulová",J145,0)</f>
        <v>0</v>
      </c>
      <c r="BJ145" s="18" t="s">
        <v>84</v>
      </c>
      <c r="BK145" s="255">
        <f>ROUND(I145*H145,2)</f>
        <v>0</v>
      </c>
      <c r="BL145" s="18" t="s">
        <v>161</v>
      </c>
      <c r="BM145" s="254" t="s">
        <v>178</v>
      </c>
    </row>
    <row r="146" s="2" customFormat="1">
      <c r="A146" s="39"/>
      <c r="B146" s="40"/>
      <c r="C146" s="41"/>
      <c r="D146" s="256" t="s">
        <v>163</v>
      </c>
      <c r="E146" s="41"/>
      <c r="F146" s="257" t="s">
        <v>179</v>
      </c>
      <c r="G146" s="41"/>
      <c r="H146" s="41"/>
      <c r="I146" s="211"/>
      <c r="J146" s="41"/>
      <c r="K146" s="41"/>
      <c r="L146" s="45"/>
      <c r="M146" s="258"/>
      <c r="N146" s="259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163</v>
      </c>
      <c r="AU146" s="18" t="s">
        <v>86</v>
      </c>
    </row>
    <row r="147" s="2" customFormat="1">
      <c r="A147" s="39"/>
      <c r="B147" s="40"/>
      <c r="C147" s="41"/>
      <c r="D147" s="260" t="s">
        <v>165</v>
      </c>
      <c r="E147" s="41"/>
      <c r="F147" s="261" t="s">
        <v>180</v>
      </c>
      <c r="G147" s="41"/>
      <c r="H147" s="41"/>
      <c r="I147" s="211"/>
      <c r="J147" s="41"/>
      <c r="K147" s="41"/>
      <c r="L147" s="45"/>
      <c r="M147" s="258"/>
      <c r="N147" s="259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165</v>
      </c>
      <c r="AU147" s="18" t="s">
        <v>86</v>
      </c>
    </row>
    <row r="148" s="13" customFormat="1">
      <c r="A148" s="13"/>
      <c r="B148" s="262"/>
      <c r="C148" s="263"/>
      <c r="D148" s="256" t="s">
        <v>172</v>
      </c>
      <c r="E148" s="264" t="s">
        <v>1</v>
      </c>
      <c r="F148" s="265" t="s">
        <v>181</v>
      </c>
      <c r="G148" s="263"/>
      <c r="H148" s="266">
        <v>49</v>
      </c>
      <c r="I148" s="267"/>
      <c r="J148" s="263"/>
      <c r="K148" s="263"/>
      <c r="L148" s="268"/>
      <c r="M148" s="269"/>
      <c r="N148" s="270"/>
      <c r="O148" s="270"/>
      <c r="P148" s="270"/>
      <c r="Q148" s="270"/>
      <c r="R148" s="270"/>
      <c r="S148" s="270"/>
      <c r="T148" s="27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72" t="s">
        <v>172</v>
      </c>
      <c r="AU148" s="272" t="s">
        <v>86</v>
      </c>
      <c r="AV148" s="13" t="s">
        <v>86</v>
      </c>
      <c r="AW148" s="13" t="s">
        <v>32</v>
      </c>
      <c r="AX148" s="13" t="s">
        <v>84</v>
      </c>
      <c r="AY148" s="272" t="s">
        <v>154</v>
      </c>
    </row>
    <row r="149" s="15" customFormat="1">
      <c r="A149" s="15"/>
      <c r="B149" s="284"/>
      <c r="C149" s="285"/>
      <c r="D149" s="256" t="s">
        <v>172</v>
      </c>
      <c r="E149" s="286" t="s">
        <v>1</v>
      </c>
      <c r="F149" s="287" t="s">
        <v>182</v>
      </c>
      <c r="G149" s="285"/>
      <c r="H149" s="286" t="s">
        <v>1</v>
      </c>
      <c r="I149" s="288"/>
      <c r="J149" s="285"/>
      <c r="K149" s="285"/>
      <c r="L149" s="289"/>
      <c r="M149" s="290"/>
      <c r="N149" s="291"/>
      <c r="O149" s="291"/>
      <c r="P149" s="291"/>
      <c r="Q149" s="291"/>
      <c r="R149" s="291"/>
      <c r="S149" s="291"/>
      <c r="T149" s="292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93" t="s">
        <v>172</v>
      </c>
      <c r="AU149" s="293" t="s">
        <v>86</v>
      </c>
      <c r="AV149" s="15" t="s">
        <v>84</v>
      </c>
      <c r="AW149" s="15" t="s">
        <v>32</v>
      </c>
      <c r="AX149" s="15" t="s">
        <v>76</v>
      </c>
      <c r="AY149" s="293" t="s">
        <v>154</v>
      </c>
    </row>
    <row r="150" s="2" customFormat="1" ht="24.15" customHeight="1">
      <c r="A150" s="39"/>
      <c r="B150" s="40"/>
      <c r="C150" s="243" t="s">
        <v>161</v>
      </c>
      <c r="D150" s="243" t="s">
        <v>156</v>
      </c>
      <c r="E150" s="244" t="s">
        <v>183</v>
      </c>
      <c r="F150" s="245" t="s">
        <v>184</v>
      </c>
      <c r="G150" s="246" t="s">
        <v>177</v>
      </c>
      <c r="H150" s="247">
        <v>19</v>
      </c>
      <c r="I150" s="248"/>
      <c r="J150" s="249">
        <f>ROUND(I150*H150,2)</f>
        <v>0</v>
      </c>
      <c r="K150" s="245" t="s">
        <v>160</v>
      </c>
      <c r="L150" s="45"/>
      <c r="M150" s="250" t="s">
        <v>1</v>
      </c>
      <c r="N150" s="251" t="s">
        <v>41</v>
      </c>
      <c r="O150" s="92"/>
      <c r="P150" s="252">
        <f>O150*H150</f>
        <v>0</v>
      </c>
      <c r="Q150" s="252">
        <v>0</v>
      </c>
      <c r="R150" s="252">
        <f>Q150*H150</f>
        <v>0</v>
      </c>
      <c r="S150" s="252">
        <v>0</v>
      </c>
      <c r="T150" s="25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54" t="s">
        <v>161</v>
      </c>
      <c r="AT150" s="254" t="s">
        <v>156</v>
      </c>
      <c r="AU150" s="254" t="s">
        <v>86</v>
      </c>
      <c r="AY150" s="18" t="s">
        <v>154</v>
      </c>
      <c r="BE150" s="255">
        <f>IF(N150="základní",J150,0)</f>
        <v>0</v>
      </c>
      <c r="BF150" s="255">
        <f>IF(N150="snížená",J150,0)</f>
        <v>0</v>
      </c>
      <c r="BG150" s="255">
        <f>IF(N150="zákl. přenesená",J150,0)</f>
        <v>0</v>
      </c>
      <c r="BH150" s="255">
        <f>IF(N150="sníž. přenesená",J150,0)</f>
        <v>0</v>
      </c>
      <c r="BI150" s="255">
        <f>IF(N150="nulová",J150,0)</f>
        <v>0</v>
      </c>
      <c r="BJ150" s="18" t="s">
        <v>84</v>
      </c>
      <c r="BK150" s="255">
        <f>ROUND(I150*H150,2)</f>
        <v>0</v>
      </c>
      <c r="BL150" s="18" t="s">
        <v>161</v>
      </c>
      <c r="BM150" s="254" t="s">
        <v>185</v>
      </c>
    </row>
    <row r="151" s="2" customFormat="1">
      <c r="A151" s="39"/>
      <c r="B151" s="40"/>
      <c r="C151" s="41"/>
      <c r="D151" s="256" t="s">
        <v>163</v>
      </c>
      <c r="E151" s="41"/>
      <c r="F151" s="257" t="s">
        <v>186</v>
      </c>
      <c r="G151" s="41"/>
      <c r="H151" s="41"/>
      <c r="I151" s="211"/>
      <c r="J151" s="41"/>
      <c r="K151" s="41"/>
      <c r="L151" s="45"/>
      <c r="M151" s="258"/>
      <c r="N151" s="259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163</v>
      </c>
      <c r="AU151" s="18" t="s">
        <v>86</v>
      </c>
    </row>
    <row r="152" s="2" customFormat="1">
      <c r="A152" s="39"/>
      <c r="B152" s="40"/>
      <c r="C152" s="41"/>
      <c r="D152" s="260" t="s">
        <v>165</v>
      </c>
      <c r="E152" s="41"/>
      <c r="F152" s="261" t="s">
        <v>187</v>
      </c>
      <c r="G152" s="41"/>
      <c r="H152" s="41"/>
      <c r="I152" s="211"/>
      <c r="J152" s="41"/>
      <c r="K152" s="41"/>
      <c r="L152" s="45"/>
      <c r="M152" s="258"/>
      <c r="N152" s="259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165</v>
      </c>
      <c r="AU152" s="18" t="s">
        <v>86</v>
      </c>
    </row>
    <row r="153" s="13" customFormat="1">
      <c r="A153" s="13"/>
      <c r="B153" s="262"/>
      <c r="C153" s="263"/>
      <c r="D153" s="256" t="s">
        <v>172</v>
      </c>
      <c r="E153" s="264" t="s">
        <v>1</v>
      </c>
      <c r="F153" s="265" t="s">
        <v>188</v>
      </c>
      <c r="G153" s="263"/>
      <c r="H153" s="266">
        <v>19</v>
      </c>
      <c r="I153" s="267"/>
      <c r="J153" s="263"/>
      <c r="K153" s="263"/>
      <c r="L153" s="268"/>
      <c r="M153" s="269"/>
      <c r="N153" s="270"/>
      <c r="O153" s="270"/>
      <c r="P153" s="270"/>
      <c r="Q153" s="270"/>
      <c r="R153" s="270"/>
      <c r="S153" s="270"/>
      <c r="T153" s="27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72" t="s">
        <v>172</v>
      </c>
      <c r="AU153" s="272" t="s">
        <v>86</v>
      </c>
      <c r="AV153" s="13" t="s">
        <v>86</v>
      </c>
      <c r="AW153" s="13" t="s">
        <v>32</v>
      </c>
      <c r="AX153" s="13" t="s">
        <v>84</v>
      </c>
      <c r="AY153" s="272" t="s">
        <v>154</v>
      </c>
    </row>
    <row r="154" s="15" customFormat="1">
      <c r="A154" s="15"/>
      <c r="B154" s="284"/>
      <c r="C154" s="285"/>
      <c r="D154" s="256" t="s">
        <v>172</v>
      </c>
      <c r="E154" s="286" t="s">
        <v>1</v>
      </c>
      <c r="F154" s="287" t="s">
        <v>182</v>
      </c>
      <c r="G154" s="285"/>
      <c r="H154" s="286" t="s">
        <v>1</v>
      </c>
      <c r="I154" s="288"/>
      <c r="J154" s="285"/>
      <c r="K154" s="285"/>
      <c r="L154" s="289"/>
      <c r="M154" s="290"/>
      <c r="N154" s="291"/>
      <c r="O154" s="291"/>
      <c r="P154" s="291"/>
      <c r="Q154" s="291"/>
      <c r="R154" s="291"/>
      <c r="S154" s="291"/>
      <c r="T154" s="292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93" t="s">
        <v>172</v>
      </c>
      <c r="AU154" s="293" t="s">
        <v>86</v>
      </c>
      <c r="AV154" s="15" t="s">
        <v>84</v>
      </c>
      <c r="AW154" s="15" t="s">
        <v>32</v>
      </c>
      <c r="AX154" s="15" t="s">
        <v>76</v>
      </c>
      <c r="AY154" s="293" t="s">
        <v>154</v>
      </c>
    </row>
    <row r="155" s="2" customFormat="1" ht="24.15" customHeight="1">
      <c r="A155" s="39"/>
      <c r="B155" s="40"/>
      <c r="C155" s="243" t="s">
        <v>189</v>
      </c>
      <c r="D155" s="243" t="s">
        <v>156</v>
      </c>
      <c r="E155" s="244" t="s">
        <v>190</v>
      </c>
      <c r="F155" s="245" t="s">
        <v>191</v>
      </c>
      <c r="G155" s="246" t="s">
        <v>177</v>
      </c>
      <c r="H155" s="247">
        <v>5</v>
      </c>
      <c r="I155" s="248"/>
      <c r="J155" s="249">
        <f>ROUND(I155*H155,2)</f>
        <v>0</v>
      </c>
      <c r="K155" s="245" t="s">
        <v>160</v>
      </c>
      <c r="L155" s="45"/>
      <c r="M155" s="250" t="s">
        <v>1</v>
      </c>
      <c r="N155" s="251" t="s">
        <v>41</v>
      </c>
      <c r="O155" s="92"/>
      <c r="P155" s="252">
        <f>O155*H155</f>
        <v>0</v>
      </c>
      <c r="Q155" s="252">
        <v>0</v>
      </c>
      <c r="R155" s="252">
        <f>Q155*H155</f>
        <v>0</v>
      </c>
      <c r="S155" s="252">
        <v>0</v>
      </c>
      <c r="T155" s="25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54" t="s">
        <v>161</v>
      </c>
      <c r="AT155" s="254" t="s">
        <v>156</v>
      </c>
      <c r="AU155" s="254" t="s">
        <v>86</v>
      </c>
      <c r="AY155" s="18" t="s">
        <v>154</v>
      </c>
      <c r="BE155" s="255">
        <f>IF(N155="základní",J155,0)</f>
        <v>0</v>
      </c>
      <c r="BF155" s="255">
        <f>IF(N155="snížená",J155,0)</f>
        <v>0</v>
      </c>
      <c r="BG155" s="255">
        <f>IF(N155="zákl. přenesená",J155,0)</f>
        <v>0</v>
      </c>
      <c r="BH155" s="255">
        <f>IF(N155="sníž. přenesená",J155,0)</f>
        <v>0</v>
      </c>
      <c r="BI155" s="255">
        <f>IF(N155="nulová",J155,0)</f>
        <v>0</v>
      </c>
      <c r="BJ155" s="18" t="s">
        <v>84</v>
      </c>
      <c r="BK155" s="255">
        <f>ROUND(I155*H155,2)</f>
        <v>0</v>
      </c>
      <c r="BL155" s="18" t="s">
        <v>161</v>
      </c>
      <c r="BM155" s="254" t="s">
        <v>192</v>
      </c>
    </row>
    <row r="156" s="2" customFormat="1">
      <c r="A156" s="39"/>
      <c r="B156" s="40"/>
      <c r="C156" s="41"/>
      <c r="D156" s="256" t="s">
        <v>163</v>
      </c>
      <c r="E156" s="41"/>
      <c r="F156" s="257" t="s">
        <v>193</v>
      </c>
      <c r="G156" s="41"/>
      <c r="H156" s="41"/>
      <c r="I156" s="211"/>
      <c r="J156" s="41"/>
      <c r="K156" s="41"/>
      <c r="L156" s="45"/>
      <c r="M156" s="258"/>
      <c r="N156" s="259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163</v>
      </c>
      <c r="AU156" s="18" t="s">
        <v>86</v>
      </c>
    </row>
    <row r="157" s="2" customFormat="1">
      <c r="A157" s="39"/>
      <c r="B157" s="40"/>
      <c r="C157" s="41"/>
      <c r="D157" s="260" t="s">
        <v>165</v>
      </c>
      <c r="E157" s="41"/>
      <c r="F157" s="261" t="s">
        <v>194</v>
      </c>
      <c r="G157" s="41"/>
      <c r="H157" s="41"/>
      <c r="I157" s="211"/>
      <c r="J157" s="41"/>
      <c r="K157" s="41"/>
      <c r="L157" s="45"/>
      <c r="M157" s="258"/>
      <c r="N157" s="259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165</v>
      </c>
      <c r="AU157" s="18" t="s">
        <v>86</v>
      </c>
    </row>
    <row r="158" s="13" customFormat="1">
      <c r="A158" s="13"/>
      <c r="B158" s="262"/>
      <c r="C158" s="263"/>
      <c r="D158" s="256" t="s">
        <v>172</v>
      </c>
      <c r="E158" s="264" t="s">
        <v>1</v>
      </c>
      <c r="F158" s="265" t="s">
        <v>189</v>
      </c>
      <c r="G158" s="263"/>
      <c r="H158" s="266">
        <v>5</v>
      </c>
      <c r="I158" s="267"/>
      <c r="J158" s="263"/>
      <c r="K158" s="263"/>
      <c r="L158" s="268"/>
      <c r="M158" s="269"/>
      <c r="N158" s="270"/>
      <c r="O158" s="270"/>
      <c r="P158" s="270"/>
      <c r="Q158" s="270"/>
      <c r="R158" s="270"/>
      <c r="S158" s="270"/>
      <c r="T158" s="27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72" t="s">
        <v>172</v>
      </c>
      <c r="AU158" s="272" t="s">
        <v>86</v>
      </c>
      <c r="AV158" s="13" t="s">
        <v>86</v>
      </c>
      <c r="AW158" s="13" t="s">
        <v>32</v>
      </c>
      <c r="AX158" s="13" t="s">
        <v>84</v>
      </c>
      <c r="AY158" s="272" t="s">
        <v>154</v>
      </c>
    </row>
    <row r="159" s="15" customFormat="1">
      <c r="A159" s="15"/>
      <c r="B159" s="284"/>
      <c r="C159" s="285"/>
      <c r="D159" s="256" t="s">
        <v>172</v>
      </c>
      <c r="E159" s="286" t="s">
        <v>1</v>
      </c>
      <c r="F159" s="287" t="s">
        <v>182</v>
      </c>
      <c r="G159" s="285"/>
      <c r="H159" s="286" t="s">
        <v>1</v>
      </c>
      <c r="I159" s="288"/>
      <c r="J159" s="285"/>
      <c r="K159" s="285"/>
      <c r="L159" s="289"/>
      <c r="M159" s="290"/>
      <c r="N159" s="291"/>
      <c r="O159" s="291"/>
      <c r="P159" s="291"/>
      <c r="Q159" s="291"/>
      <c r="R159" s="291"/>
      <c r="S159" s="291"/>
      <c r="T159" s="292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93" t="s">
        <v>172</v>
      </c>
      <c r="AU159" s="293" t="s">
        <v>86</v>
      </c>
      <c r="AV159" s="15" t="s">
        <v>84</v>
      </c>
      <c r="AW159" s="15" t="s">
        <v>32</v>
      </c>
      <c r="AX159" s="15" t="s">
        <v>76</v>
      </c>
      <c r="AY159" s="293" t="s">
        <v>154</v>
      </c>
    </row>
    <row r="160" s="2" customFormat="1" ht="24.15" customHeight="1">
      <c r="A160" s="39"/>
      <c r="B160" s="40"/>
      <c r="C160" s="243" t="s">
        <v>195</v>
      </c>
      <c r="D160" s="243" t="s">
        <v>156</v>
      </c>
      <c r="E160" s="244" t="s">
        <v>196</v>
      </c>
      <c r="F160" s="245" t="s">
        <v>197</v>
      </c>
      <c r="G160" s="246" t="s">
        <v>177</v>
      </c>
      <c r="H160" s="247">
        <v>1</v>
      </c>
      <c r="I160" s="248"/>
      <c r="J160" s="249">
        <f>ROUND(I160*H160,2)</f>
        <v>0</v>
      </c>
      <c r="K160" s="245" t="s">
        <v>160</v>
      </c>
      <c r="L160" s="45"/>
      <c r="M160" s="250" t="s">
        <v>1</v>
      </c>
      <c r="N160" s="251" t="s">
        <v>41</v>
      </c>
      <c r="O160" s="92"/>
      <c r="P160" s="252">
        <f>O160*H160</f>
        <v>0</v>
      </c>
      <c r="Q160" s="252">
        <v>0</v>
      </c>
      <c r="R160" s="252">
        <f>Q160*H160</f>
        <v>0</v>
      </c>
      <c r="S160" s="252">
        <v>0</v>
      </c>
      <c r="T160" s="253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4" t="s">
        <v>161</v>
      </c>
      <c r="AT160" s="254" t="s">
        <v>156</v>
      </c>
      <c r="AU160" s="254" t="s">
        <v>86</v>
      </c>
      <c r="AY160" s="18" t="s">
        <v>154</v>
      </c>
      <c r="BE160" s="255">
        <f>IF(N160="základní",J160,0)</f>
        <v>0</v>
      </c>
      <c r="BF160" s="255">
        <f>IF(N160="snížená",J160,0)</f>
        <v>0</v>
      </c>
      <c r="BG160" s="255">
        <f>IF(N160="zákl. přenesená",J160,0)</f>
        <v>0</v>
      </c>
      <c r="BH160" s="255">
        <f>IF(N160="sníž. přenesená",J160,0)</f>
        <v>0</v>
      </c>
      <c r="BI160" s="255">
        <f>IF(N160="nulová",J160,0)</f>
        <v>0</v>
      </c>
      <c r="BJ160" s="18" t="s">
        <v>84</v>
      </c>
      <c r="BK160" s="255">
        <f>ROUND(I160*H160,2)</f>
        <v>0</v>
      </c>
      <c r="BL160" s="18" t="s">
        <v>161</v>
      </c>
      <c r="BM160" s="254" t="s">
        <v>198</v>
      </c>
    </row>
    <row r="161" s="2" customFormat="1">
      <c r="A161" s="39"/>
      <c r="B161" s="40"/>
      <c r="C161" s="41"/>
      <c r="D161" s="256" t="s">
        <v>163</v>
      </c>
      <c r="E161" s="41"/>
      <c r="F161" s="257" t="s">
        <v>199</v>
      </c>
      <c r="G161" s="41"/>
      <c r="H161" s="41"/>
      <c r="I161" s="211"/>
      <c r="J161" s="41"/>
      <c r="K161" s="41"/>
      <c r="L161" s="45"/>
      <c r="M161" s="258"/>
      <c r="N161" s="259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163</v>
      </c>
      <c r="AU161" s="18" t="s">
        <v>86</v>
      </c>
    </row>
    <row r="162" s="2" customFormat="1">
      <c r="A162" s="39"/>
      <c r="B162" s="40"/>
      <c r="C162" s="41"/>
      <c r="D162" s="260" t="s">
        <v>165</v>
      </c>
      <c r="E162" s="41"/>
      <c r="F162" s="261" t="s">
        <v>200</v>
      </c>
      <c r="G162" s="41"/>
      <c r="H162" s="41"/>
      <c r="I162" s="211"/>
      <c r="J162" s="41"/>
      <c r="K162" s="41"/>
      <c r="L162" s="45"/>
      <c r="M162" s="258"/>
      <c r="N162" s="259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165</v>
      </c>
      <c r="AU162" s="18" t="s">
        <v>86</v>
      </c>
    </row>
    <row r="163" s="2" customFormat="1" ht="21.75" customHeight="1">
      <c r="A163" s="39"/>
      <c r="B163" s="40"/>
      <c r="C163" s="243" t="s">
        <v>201</v>
      </c>
      <c r="D163" s="243" t="s">
        <v>156</v>
      </c>
      <c r="E163" s="244" t="s">
        <v>202</v>
      </c>
      <c r="F163" s="245" t="s">
        <v>203</v>
      </c>
      <c r="G163" s="246" t="s">
        <v>177</v>
      </c>
      <c r="H163" s="247">
        <v>49</v>
      </c>
      <c r="I163" s="248"/>
      <c r="J163" s="249">
        <f>ROUND(I163*H163,2)</f>
        <v>0</v>
      </c>
      <c r="K163" s="245" t="s">
        <v>160</v>
      </c>
      <c r="L163" s="45"/>
      <c r="M163" s="250" t="s">
        <v>1</v>
      </c>
      <c r="N163" s="251" t="s">
        <v>41</v>
      </c>
      <c r="O163" s="92"/>
      <c r="P163" s="252">
        <f>O163*H163</f>
        <v>0</v>
      </c>
      <c r="Q163" s="252">
        <v>0</v>
      </c>
      <c r="R163" s="252">
        <f>Q163*H163</f>
        <v>0</v>
      </c>
      <c r="S163" s="252">
        <v>0</v>
      </c>
      <c r="T163" s="253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54" t="s">
        <v>161</v>
      </c>
      <c r="AT163" s="254" t="s">
        <v>156</v>
      </c>
      <c r="AU163" s="254" t="s">
        <v>86</v>
      </c>
      <c r="AY163" s="18" t="s">
        <v>154</v>
      </c>
      <c r="BE163" s="255">
        <f>IF(N163="základní",J163,0)</f>
        <v>0</v>
      </c>
      <c r="BF163" s="255">
        <f>IF(N163="snížená",J163,0)</f>
        <v>0</v>
      </c>
      <c r="BG163" s="255">
        <f>IF(N163="zákl. přenesená",J163,0)</f>
        <v>0</v>
      </c>
      <c r="BH163" s="255">
        <f>IF(N163="sníž. přenesená",J163,0)</f>
        <v>0</v>
      </c>
      <c r="BI163" s="255">
        <f>IF(N163="nulová",J163,0)</f>
        <v>0</v>
      </c>
      <c r="BJ163" s="18" t="s">
        <v>84</v>
      </c>
      <c r="BK163" s="255">
        <f>ROUND(I163*H163,2)</f>
        <v>0</v>
      </c>
      <c r="BL163" s="18" t="s">
        <v>161</v>
      </c>
      <c r="BM163" s="254" t="s">
        <v>204</v>
      </c>
    </row>
    <row r="164" s="2" customFormat="1">
      <c r="A164" s="39"/>
      <c r="B164" s="40"/>
      <c r="C164" s="41"/>
      <c r="D164" s="256" t="s">
        <v>163</v>
      </c>
      <c r="E164" s="41"/>
      <c r="F164" s="257" t="s">
        <v>205</v>
      </c>
      <c r="G164" s="41"/>
      <c r="H164" s="41"/>
      <c r="I164" s="211"/>
      <c r="J164" s="41"/>
      <c r="K164" s="41"/>
      <c r="L164" s="45"/>
      <c r="M164" s="258"/>
      <c r="N164" s="259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163</v>
      </c>
      <c r="AU164" s="18" t="s">
        <v>86</v>
      </c>
    </row>
    <row r="165" s="2" customFormat="1">
      <c r="A165" s="39"/>
      <c r="B165" s="40"/>
      <c r="C165" s="41"/>
      <c r="D165" s="260" t="s">
        <v>165</v>
      </c>
      <c r="E165" s="41"/>
      <c r="F165" s="261" t="s">
        <v>206</v>
      </c>
      <c r="G165" s="41"/>
      <c r="H165" s="41"/>
      <c r="I165" s="211"/>
      <c r="J165" s="41"/>
      <c r="K165" s="41"/>
      <c r="L165" s="45"/>
      <c r="M165" s="258"/>
      <c r="N165" s="259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165</v>
      </c>
      <c r="AU165" s="18" t="s">
        <v>86</v>
      </c>
    </row>
    <row r="166" s="2" customFormat="1" ht="21.75" customHeight="1">
      <c r="A166" s="39"/>
      <c r="B166" s="40"/>
      <c r="C166" s="243" t="s">
        <v>207</v>
      </c>
      <c r="D166" s="243" t="s">
        <v>156</v>
      </c>
      <c r="E166" s="244" t="s">
        <v>208</v>
      </c>
      <c r="F166" s="245" t="s">
        <v>209</v>
      </c>
      <c r="G166" s="246" t="s">
        <v>177</v>
      </c>
      <c r="H166" s="247">
        <v>19</v>
      </c>
      <c r="I166" s="248"/>
      <c r="J166" s="249">
        <f>ROUND(I166*H166,2)</f>
        <v>0</v>
      </c>
      <c r="K166" s="245" t="s">
        <v>160</v>
      </c>
      <c r="L166" s="45"/>
      <c r="M166" s="250" t="s">
        <v>1</v>
      </c>
      <c r="N166" s="251" t="s">
        <v>41</v>
      </c>
      <c r="O166" s="92"/>
      <c r="P166" s="252">
        <f>O166*H166</f>
        <v>0</v>
      </c>
      <c r="Q166" s="252">
        <v>0</v>
      </c>
      <c r="R166" s="252">
        <f>Q166*H166</f>
        <v>0</v>
      </c>
      <c r="S166" s="252">
        <v>0</v>
      </c>
      <c r="T166" s="253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54" t="s">
        <v>161</v>
      </c>
      <c r="AT166" s="254" t="s">
        <v>156</v>
      </c>
      <c r="AU166" s="254" t="s">
        <v>86</v>
      </c>
      <c r="AY166" s="18" t="s">
        <v>154</v>
      </c>
      <c r="BE166" s="255">
        <f>IF(N166="základní",J166,0)</f>
        <v>0</v>
      </c>
      <c r="BF166" s="255">
        <f>IF(N166="snížená",J166,0)</f>
        <v>0</v>
      </c>
      <c r="BG166" s="255">
        <f>IF(N166="zákl. přenesená",J166,0)</f>
        <v>0</v>
      </c>
      <c r="BH166" s="255">
        <f>IF(N166="sníž. přenesená",J166,0)</f>
        <v>0</v>
      </c>
      <c r="BI166" s="255">
        <f>IF(N166="nulová",J166,0)</f>
        <v>0</v>
      </c>
      <c r="BJ166" s="18" t="s">
        <v>84</v>
      </c>
      <c r="BK166" s="255">
        <f>ROUND(I166*H166,2)</f>
        <v>0</v>
      </c>
      <c r="BL166" s="18" t="s">
        <v>161</v>
      </c>
      <c r="BM166" s="254" t="s">
        <v>210</v>
      </c>
    </row>
    <row r="167" s="2" customFormat="1">
      <c r="A167" s="39"/>
      <c r="B167" s="40"/>
      <c r="C167" s="41"/>
      <c r="D167" s="256" t="s">
        <v>163</v>
      </c>
      <c r="E167" s="41"/>
      <c r="F167" s="257" t="s">
        <v>211</v>
      </c>
      <c r="G167" s="41"/>
      <c r="H167" s="41"/>
      <c r="I167" s="211"/>
      <c r="J167" s="41"/>
      <c r="K167" s="41"/>
      <c r="L167" s="45"/>
      <c r="M167" s="258"/>
      <c r="N167" s="259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163</v>
      </c>
      <c r="AU167" s="18" t="s">
        <v>86</v>
      </c>
    </row>
    <row r="168" s="2" customFormat="1">
      <c r="A168" s="39"/>
      <c r="B168" s="40"/>
      <c r="C168" s="41"/>
      <c r="D168" s="260" t="s">
        <v>165</v>
      </c>
      <c r="E168" s="41"/>
      <c r="F168" s="261" t="s">
        <v>212</v>
      </c>
      <c r="G168" s="41"/>
      <c r="H168" s="41"/>
      <c r="I168" s="211"/>
      <c r="J168" s="41"/>
      <c r="K168" s="41"/>
      <c r="L168" s="45"/>
      <c r="M168" s="258"/>
      <c r="N168" s="259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165</v>
      </c>
      <c r="AU168" s="18" t="s">
        <v>86</v>
      </c>
    </row>
    <row r="169" s="2" customFormat="1" ht="21.75" customHeight="1">
      <c r="A169" s="39"/>
      <c r="B169" s="40"/>
      <c r="C169" s="243" t="s">
        <v>213</v>
      </c>
      <c r="D169" s="243" t="s">
        <v>156</v>
      </c>
      <c r="E169" s="244" t="s">
        <v>214</v>
      </c>
      <c r="F169" s="245" t="s">
        <v>215</v>
      </c>
      <c r="G169" s="246" t="s">
        <v>177</v>
      </c>
      <c r="H169" s="247">
        <v>5</v>
      </c>
      <c r="I169" s="248"/>
      <c r="J169" s="249">
        <f>ROUND(I169*H169,2)</f>
        <v>0</v>
      </c>
      <c r="K169" s="245" t="s">
        <v>160</v>
      </c>
      <c r="L169" s="45"/>
      <c r="M169" s="250" t="s">
        <v>1</v>
      </c>
      <c r="N169" s="251" t="s">
        <v>41</v>
      </c>
      <c r="O169" s="92"/>
      <c r="P169" s="252">
        <f>O169*H169</f>
        <v>0</v>
      </c>
      <c r="Q169" s="252">
        <v>0</v>
      </c>
      <c r="R169" s="252">
        <f>Q169*H169</f>
        <v>0</v>
      </c>
      <c r="S169" s="252">
        <v>0</v>
      </c>
      <c r="T169" s="253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54" t="s">
        <v>161</v>
      </c>
      <c r="AT169" s="254" t="s">
        <v>156</v>
      </c>
      <c r="AU169" s="254" t="s">
        <v>86</v>
      </c>
      <c r="AY169" s="18" t="s">
        <v>154</v>
      </c>
      <c r="BE169" s="255">
        <f>IF(N169="základní",J169,0)</f>
        <v>0</v>
      </c>
      <c r="BF169" s="255">
        <f>IF(N169="snížená",J169,0)</f>
        <v>0</v>
      </c>
      <c r="BG169" s="255">
        <f>IF(N169="zákl. přenesená",J169,0)</f>
        <v>0</v>
      </c>
      <c r="BH169" s="255">
        <f>IF(N169="sníž. přenesená",J169,0)</f>
        <v>0</v>
      </c>
      <c r="BI169" s="255">
        <f>IF(N169="nulová",J169,0)</f>
        <v>0</v>
      </c>
      <c r="BJ169" s="18" t="s">
        <v>84</v>
      </c>
      <c r="BK169" s="255">
        <f>ROUND(I169*H169,2)</f>
        <v>0</v>
      </c>
      <c r="BL169" s="18" t="s">
        <v>161</v>
      </c>
      <c r="BM169" s="254" t="s">
        <v>216</v>
      </c>
    </row>
    <row r="170" s="2" customFormat="1">
      <c r="A170" s="39"/>
      <c r="B170" s="40"/>
      <c r="C170" s="41"/>
      <c r="D170" s="256" t="s">
        <v>163</v>
      </c>
      <c r="E170" s="41"/>
      <c r="F170" s="257" t="s">
        <v>217</v>
      </c>
      <c r="G170" s="41"/>
      <c r="H170" s="41"/>
      <c r="I170" s="211"/>
      <c r="J170" s="41"/>
      <c r="K170" s="41"/>
      <c r="L170" s="45"/>
      <c r="M170" s="258"/>
      <c r="N170" s="259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163</v>
      </c>
      <c r="AU170" s="18" t="s">
        <v>86</v>
      </c>
    </row>
    <row r="171" s="2" customFormat="1">
      <c r="A171" s="39"/>
      <c r="B171" s="40"/>
      <c r="C171" s="41"/>
      <c r="D171" s="260" t="s">
        <v>165</v>
      </c>
      <c r="E171" s="41"/>
      <c r="F171" s="261" t="s">
        <v>218</v>
      </c>
      <c r="G171" s="41"/>
      <c r="H171" s="41"/>
      <c r="I171" s="211"/>
      <c r="J171" s="41"/>
      <c r="K171" s="41"/>
      <c r="L171" s="45"/>
      <c r="M171" s="258"/>
      <c r="N171" s="259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165</v>
      </c>
      <c r="AU171" s="18" t="s">
        <v>86</v>
      </c>
    </row>
    <row r="172" s="2" customFormat="1" ht="21.75" customHeight="1">
      <c r="A172" s="39"/>
      <c r="B172" s="40"/>
      <c r="C172" s="243" t="s">
        <v>219</v>
      </c>
      <c r="D172" s="243" t="s">
        <v>156</v>
      </c>
      <c r="E172" s="244" t="s">
        <v>220</v>
      </c>
      <c r="F172" s="245" t="s">
        <v>221</v>
      </c>
      <c r="G172" s="246" t="s">
        <v>177</v>
      </c>
      <c r="H172" s="247">
        <v>1</v>
      </c>
      <c r="I172" s="248"/>
      <c r="J172" s="249">
        <f>ROUND(I172*H172,2)</f>
        <v>0</v>
      </c>
      <c r="K172" s="245" t="s">
        <v>160</v>
      </c>
      <c r="L172" s="45"/>
      <c r="M172" s="250" t="s">
        <v>1</v>
      </c>
      <c r="N172" s="251" t="s">
        <v>41</v>
      </c>
      <c r="O172" s="92"/>
      <c r="P172" s="252">
        <f>O172*H172</f>
        <v>0</v>
      </c>
      <c r="Q172" s="252">
        <v>0</v>
      </c>
      <c r="R172" s="252">
        <f>Q172*H172</f>
        <v>0</v>
      </c>
      <c r="S172" s="252">
        <v>0</v>
      </c>
      <c r="T172" s="253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54" t="s">
        <v>161</v>
      </c>
      <c r="AT172" s="254" t="s">
        <v>156</v>
      </c>
      <c r="AU172" s="254" t="s">
        <v>86</v>
      </c>
      <c r="AY172" s="18" t="s">
        <v>154</v>
      </c>
      <c r="BE172" s="255">
        <f>IF(N172="základní",J172,0)</f>
        <v>0</v>
      </c>
      <c r="BF172" s="255">
        <f>IF(N172="snížená",J172,0)</f>
        <v>0</v>
      </c>
      <c r="BG172" s="255">
        <f>IF(N172="zákl. přenesená",J172,0)</f>
        <v>0</v>
      </c>
      <c r="BH172" s="255">
        <f>IF(N172="sníž. přenesená",J172,0)</f>
        <v>0</v>
      </c>
      <c r="BI172" s="255">
        <f>IF(N172="nulová",J172,0)</f>
        <v>0</v>
      </c>
      <c r="BJ172" s="18" t="s">
        <v>84</v>
      </c>
      <c r="BK172" s="255">
        <f>ROUND(I172*H172,2)</f>
        <v>0</v>
      </c>
      <c r="BL172" s="18" t="s">
        <v>161</v>
      </c>
      <c r="BM172" s="254" t="s">
        <v>222</v>
      </c>
    </row>
    <row r="173" s="2" customFormat="1">
      <c r="A173" s="39"/>
      <c r="B173" s="40"/>
      <c r="C173" s="41"/>
      <c r="D173" s="256" t="s">
        <v>163</v>
      </c>
      <c r="E173" s="41"/>
      <c r="F173" s="257" t="s">
        <v>223</v>
      </c>
      <c r="G173" s="41"/>
      <c r="H173" s="41"/>
      <c r="I173" s="211"/>
      <c r="J173" s="41"/>
      <c r="K173" s="41"/>
      <c r="L173" s="45"/>
      <c r="M173" s="258"/>
      <c r="N173" s="259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163</v>
      </c>
      <c r="AU173" s="18" t="s">
        <v>86</v>
      </c>
    </row>
    <row r="174" s="2" customFormat="1">
      <c r="A174" s="39"/>
      <c r="B174" s="40"/>
      <c r="C174" s="41"/>
      <c r="D174" s="260" t="s">
        <v>165</v>
      </c>
      <c r="E174" s="41"/>
      <c r="F174" s="261" t="s">
        <v>224</v>
      </c>
      <c r="G174" s="41"/>
      <c r="H174" s="41"/>
      <c r="I174" s="211"/>
      <c r="J174" s="41"/>
      <c r="K174" s="41"/>
      <c r="L174" s="45"/>
      <c r="M174" s="258"/>
      <c r="N174" s="259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165</v>
      </c>
      <c r="AU174" s="18" t="s">
        <v>86</v>
      </c>
    </row>
    <row r="175" s="2" customFormat="1" ht="24.15" customHeight="1">
      <c r="A175" s="39"/>
      <c r="B175" s="40"/>
      <c r="C175" s="243" t="s">
        <v>225</v>
      </c>
      <c r="D175" s="243" t="s">
        <v>156</v>
      </c>
      <c r="E175" s="244" t="s">
        <v>226</v>
      </c>
      <c r="F175" s="245" t="s">
        <v>227</v>
      </c>
      <c r="G175" s="246" t="s">
        <v>228</v>
      </c>
      <c r="H175" s="247">
        <v>40</v>
      </c>
      <c r="I175" s="248"/>
      <c r="J175" s="249">
        <f>ROUND(I175*H175,2)</f>
        <v>0</v>
      </c>
      <c r="K175" s="245" t="s">
        <v>160</v>
      </c>
      <c r="L175" s="45"/>
      <c r="M175" s="250" t="s">
        <v>1</v>
      </c>
      <c r="N175" s="251" t="s">
        <v>41</v>
      </c>
      <c r="O175" s="92"/>
      <c r="P175" s="252">
        <f>O175*H175</f>
        <v>0</v>
      </c>
      <c r="Q175" s="252">
        <v>4.07925E-05</v>
      </c>
      <c r="R175" s="252">
        <f>Q175*H175</f>
        <v>0.0016317</v>
      </c>
      <c r="S175" s="252">
        <v>0</v>
      </c>
      <c r="T175" s="253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54" t="s">
        <v>161</v>
      </c>
      <c r="AT175" s="254" t="s">
        <v>156</v>
      </c>
      <c r="AU175" s="254" t="s">
        <v>86</v>
      </c>
      <c r="AY175" s="18" t="s">
        <v>154</v>
      </c>
      <c r="BE175" s="255">
        <f>IF(N175="základní",J175,0)</f>
        <v>0</v>
      </c>
      <c r="BF175" s="255">
        <f>IF(N175="snížená",J175,0)</f>
        <v>0</v>
      </c>
      <c r="BG175" s="255">
        <f>IF(N175="zákl. přenesená",J175,0)</f>
        <v>0</v>
      </c>
      <c r="BH175" s="255">
        <f>IF(N175="sníž. přenesená",J175,0)</f>
        <v>0</v>
      </c>
      <c r="BI175" s="255">
        <f>IF(N175="nulová",J175,0)</f>
        <v>0</v>
      </c>
      <c r="BJ175" s="18" t="s">
        <v>84</v>
      </c>
      <c r="BK175" s="255">
        <f>ROUND(I175*H175,2)</f>
        <v>0</v>
      </c>
      <c r="BL175" s="18" t="s">
        <v>161</v>
      </c>
      <c r="BM175" s="254" t="s">
        <v>229</v>
      </c>
    </row>
    <row r="176" s="2" customFormat="1">
      <c r="A176" s="39"/>
      <c r="B176" s="40"/>
      <c r="C176" s="41"/>
      <c r="D176" s="256" t="s">
        <v>163</v>
      </c>
      <c r="E176" s="41"/>
      <c r="F176" s="257" t="s">
        <v>230</v>
      </c>
      <c r="G176" s="41"/>
      <c r="H176" s="41"/>
      <c r="I176" s="211"/>
      <c r="J176" s="41"/>
      <c r="K176" s="41"/>
      <c r="L176" s="45"/>
      <c r="M176" s="258"/>
      <c r="N176" s="259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163</v>
      </c>
      <c r="AU176" s="18" t="s">
        <v>86</v>
      </c>
    </row>
    <row r="177" s="2" customFormat="1">
      <c r="A177" s="39"/>
      <c r="B177" s="40"/>
      <c r="C177" s="41"/>
      <c r="D177" s="260" t="s">
        <v>165</v>
      </c>
      <c r="E177" s="41"/>
      <c r="F177" s="261" t="s">
        <v>231</v>
      </c>
      <c r="G177" s="41"/>
      <c r="H177" s="41"/>
      <c r="I177" s="211"/>
      <c r="J177" s="41"/>
      <c r="K177" s="41"/>
      <c r="L177" s="45"/>
      <c r="M177" s="258"/>
      <c r="N177" s="259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165</v>
      </c>
      <c r="AU177" s="18" t="s">
        <v>86</v>
      </c>
    </row>
    <row r="178" s="13" customFormat="1">
      <c r="A178" s="13"/>
      <c r="B178" s="262"/>
      <c r="C178" s="263"/>
      <c r="D178" s="256" t="s">
        <v>172</v>
      </c>
      <c r="E178" s="264" t="s">
        <v>1</v>
      </c>
      <c r="F178" s="265" t="s">
        <v>232</v>
      </c>
      <c r="G178" s="263"/>
      <c r="H178" s="266">
        <v>40</v>
      </c>
      <c r="I178" s="267"/>
      <c r="J178" s="263"/>
      <c r="K178" s="263"/>
      <c r="L178" s="268"/>
      <c r="M178" s="269"/>
      <c r="N178" s="270"/>
      <c r="O178" s="270"/>
      <c r="P178" s="270"/>
      <c r="Q178" s="270"/>
      <c r="R178" s="270"/>
      <c r="S178" s="270"/>
      <c r="T178" s="27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72" t="s">
        <v>172</v>
      </c>
      <c r="AU178" s="272" t="s">
        <v>86</v>
      </c>
      <c r="AV178" s="13" t="s">
        <v>86</v>
      </c>
      <c r="AW178" s="13" t="s">
        <v>32</v>
      </c>
      <c r="AX178" s="13" t="s">
        <v>76</v>
      </c>
      <c r="AY178" s="272" t="s">
        <v>154</v>
      </c>
    </row>
    <row r="179" s="14" customFormat="1">
      <c r="A179" s="14"/>
      <c r="B179" s="273"/>
      <c r="C179" s="274"/>
      <c r="D179" s="256" t="s">
        <v>172</v>
      </c>
      <c r="E179" s="275" t="s">
        <v>1</v>
      </c>
      <c r="F179" s="276" t="s">
        <v>233</v>
      </c>
      <c r="G179" s="274"/>
      <c r="H179" s="277">
        <v>40</v>
      </c>
      <c r="I179" s="278"/>
      <c r="J179" s="274"/>
      <c r="K179" s="274"/>
      <c r="L179" s="279"/>
      <c r="M179" s="280"/>
      <c r="N179" s="281"/>
      <c r="O179" s="281"/>
      <c r="P179" s="281"/>
      <c r="Q179" s="281"/>
      <c r="R179" s="281"/>
      <c r="S179" s="281"/>
      <c r="T179" s="28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83" t="s">
        <v>172</v>
      </c>
      <c r="AU179" s="283" t="s">
        <v>86</v>
      </c>
      <c r="AV179" s="14" t="s">
        <v>101</v>
      </c>
      <c r="AW179" s="14" t="s">
        <v>32</v>
      </c>
      <c r="AX179" s="14" t="s">
        <v>76</v>
      </c>
      <c r="AY179" s="283" t="s">
        <v>154</v>
      </c>
    </row>
    <row r="180" s="16" customFormat="1">
      <c r="A180" s="16"/>
      <c r="B180" s="294"/>
      <c r="C180" s="295"/>
      <c r="D180" s="256" t="s">
        <v>172</v>
      </c>
      <c r="E180" s="296" t="s">
        <v>1</v>
      </c>
      <c r="F180" s="297" t="s">
        <v>234</v>
      </c>
      <c r="G180" s="295"/>
      <c r="H180" s="298">
        <v>40</v>
      </c>
      <c r="I180" s="299"/>
      <c r="J180" s="295"/>
      <c r="K180" s="295"/>
      <c r="L180" s="300"/>
      <c r="M180" s="301"/>
      <c r="N180" s="302"/>
      <c r="O180" s="302"/>
      <c r="P180" s="302"/>
      <c r="Q180" s="302"/>
      <c r="R180" s="302"/>
      <c r="S180" s="302"/>
      <c r="T180" s="303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T180" s="304" t="s">
        <v>172</v>
      </c>
      <c r="AU180" s="304" t="s">
        <v>86</v>
      </c>
      <c r="AV180" s="16" t="s">
        <v>161</v>
      </c>
      <c r="AW180" s="16" t="s">
        <v>32</v>
      </c>
      <c r="AX180" s="16" t="s">
        <v>84</v>
      </c>
      <c r="AY180" s="304" t="s">
        <v>154</v>
      </c>
    </row>
    <row r="181" s="2" customFormat="1" ht="24.15" customHeight="1">
      <c r="A181" s="39"/>
      <c r="B181" s="40"/>
      <c r="C181" s="243" t="s">
        <v>8</v>
      </c>
      <c r="D181" s="243" t="s">
        <v>156</v>
      </c>
      <c r="E181" s="244" t="s">
        <v>235</v>
      </c>
      <c r="F181" s="245" t="s">
        <v>236</v>
      </c>
      <c r="G181" s="246" t="s">
        <v>237</v>
      </c>
      <c r="H181" s="247">
        <v>5</v>
      </c>
      <c r="I181" s="248"/>
      <c r="J181" s="249">
        <f>ROUND(I181*H181,2)</f>
        <v>0</v>
      </c>
      <c r="K181" s="245" t="s">
        <v>160</v>
      </c>
      <c r="L181" s="45"/>
      <c r="M181" s="250" t="s">
        <v>1</v>
      </c>
      <c r="N181" s="251" t="s">
        <v>41</v>
      </c>
      <c r="O181" s="92"/>
      <c r="P181" s="252">
        <f>O181*H181</f>
        <v>0</v>
      </c>
      <c r="Q181" s="252">
        <v>0</v>
      </c>
      <c r="R181" s="252">
        <f>Q181*H181</f>
        <v>0</v>
      </c>
      <c r="S181" s="252">
        <v>0</v>
      </c>
      <c r="T181" s="253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54" t="s">
        <v>161</v>
      </c>
      <c r="AT181" s="254" t="s">
        <v>156</v>
      </c>
      <c r="AU181" s="254" t="s">
        <v>86</v>
      </c>
      <c r="AY181" s="18" t="s">
        <v>154</v>
      </c>
      <c r="BE181" s="255">
        <f>IF(N181="základní",J181,0)</f>
        <v>0</v>
      </c>
      <c r="BF181" s="255">
        <f>IF(N181="snížená",J181,0)</f>
        <v>0</v>
      </c>
      <c r="BG181" s="255">
        <f>IF(N181="zákl. přenesená",J181,0)</f>
        <v>0</v>
      </c>
      <c r="BH181" s="255">
        <f>IF(N181="sníž. přenesená",J181,0)</f>
        <v>0</v>
      </c>
      <c r="BI181" s="255">
        <f>IF(N181="nulová",J181,0)</f>
        <v>0</v>
      </c>
      <c r="BJ181" s="18" t="s">
        <v>84</v>
      </c>
      <c r="BK181" s="255">
        <f>ROUND(I181*H181,2)</f>
        <v>0</v>
      </c>
      <c r="BL181" s="18" t="s">
        <v>161</v>
      </c>
      <c r="BM181" s="254" t="s">
        <v>238</v>
      </c>
    </row>
    <row r="182" s="2" customFormat="1">
      <c r="A182" s="39"/>
      <c r="B182" s="40"/>
      <c r="C182" s="41"/>
      <c r="D182" s="256" t="s">
        <v>163</v>
      </c>
      <c r="E182" s="41"/>
      <c r="F182" s="257" t="s">
        <v>239</v>
      </c>
      <c r="G182" s="41"/>
      <c r="H182" s="41"/>
      <c r="I182" s="211"/>
      <c r="J182" s="41"/>
      <c r="K182" s="41"/>
      <c r="L182" s="45"/>
      <c r="M182" s="258"/>
      <c r="N182" s="259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163</v>
      </c>
      <c r="AU182" s="18" t="s">
        <v>86</v>
      </c>
    </row>
    <row r="183" s="2" customFormat="1">
      <c r="A183" s="39"/>
      <c r="B183" s="40"/>
      <c r="C183" s="41"/>
      <c r="D183" s="260" t="s">
        <v>165</v>
      </c>
      <c r="E183" s="41"/>
      <c r="F183" s="261" t="s">
        <v>240</v>
      </c>
      <c r="G183" s="41"/>
      <c r="H183" s="41"/>
      <c r="I183" s="211"/>
      <c r="J183" s="41"/>
      <c r="K183" s="41"/>
      <c r="L183" s="45"/>
      <c r="M183" s="258"/>
      <c r="N183" s="259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165</v>
      </c>
      <c r="AU183" s="18" t="s">
        <v>86</v>
      </c>
    </row>
    <row r="184" s="2" customFormat="1" ht="24.15" customHeight="1">
      <c r="A184" s="39"/>
      <c r="B184" s="40"/>
      <c r="C184" s="243" t="s">
        <v>241</v>
      </c>
      <c r="D184" s="243" t="s">
        <v>156</v>
      </c>
      <c r="E184" s="244" t="s">
        <v>242</v>
      </c>
      <c r="F184" s="245" t="s">
        <v>243</v>
      </c>
      <c r="G184" s="246" t="s">
        <v>159</v>
      </c>
      <c r="H184" s="247">
        <v>70000</v>
      </c>
      <c r="I184" s="248"/>
      <c r="J184" s="249">
        <f>ROUND(I184*H184,2)</f>
        <v>0</v>
      </c>
      <c r="K184" s="245" t="s">
        <v>160</v>
      </c>
      <c r="L184" s="45"/>
      <c r="M184" s="250" t="s">
        <v>1</v>
      </c>
      <c r="N184" s="251" t="s">
        <v>41</v>
      </c>
      <c r="O184" s="92"/>
      <c r="P184" s="252">
        <f>O184*H184</f>
        <v>0</v>
      </c>
      <c r="Q184" s="252">
        <v>0</v>
      </c>
      <c r="R184" s="252">
        <f>Q184*H184</f>
        <v>0</v>
      </c>
      <c r="S184" s="252">
        <v>0</v>
      </c>
      <c r="T184" s="253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54" t="s">
        <v>161</v>
      </c>
      <c r="AT184" s="254" t="s">
        <v>156</v>
      </c>
      <c r="AU184" s="254" t="s">
        <v>86</v>
      </c>
      <c r="AY184" s="18" t="s">
        <v>154</v>
      </c>
      <c r="BE184" s="255">
        <f>IF(N184="základní",J184,0)</f>
        <v>0</v>
      </c>
      <c r="BF184" s="255">
        <f>IF(N184="snížená",J184,0)</f>
        <v>0</v>
      </c>
      <c r="BG184" s="255">
        <f>IF(N184="zákl. přenesená",J184,0)</f>
        <v>0</v>
      </c>
      <c r="BH184" s="255">
        <f>IF(N184="sníž. přenesená",J184,0)</f>
        <v>0</v>
      </c>
      <c r="BI184" s="255">
        <f>IF(N184="nulová",J184,0)</f>
        <v>0</v>
      </c>
      <c r="BJ184" s="18" t="s">
        <v>84</v>
      </c>
      <c r="BK184" s="255">
        <f>ROUND(I184*H184,2)</f>
        <v>0</v>
      </c>
      <c r="BL184" s="18" t="s">
        <v>161</v>
      </c>
      <c r="BM184" s="254" t="s">
        <v>244</v>
      </c>
    </row>
    <row r="185" s="2" customFormat="1">
      <c r="A185" s="39"/>
      <c r="B185" s="40"/>
      <c r="C185" s="41"/>
      <c r="D185" s="256" t="s">
        <v>163</v>
      </c>
      <c r="E185" s="41"/>
      <c r="F185" s="257" t="s">
        <v>245</v>
      </c>
      <c r="G185" s="41"/>
      <c r="H185" s="41"/>
      <c r="I185" s="211"/>
      <c r="J185" s="41"/>
      <c r="K185" s="41"/>
      <c r="L185" s="45"/>
      <c r="M185" s="258"/>
      <c r="N185" s="259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163</v>
      </c>
      <c r="AU185" s="18" t="s">
        <v>86</v>
      </c>
    </row>
    <row r="186" s="2" customFormat="1">
      <c r="A186" s="39"/>
      <c r="B186" s="40"/>
      <c r="C186" s="41"/>
      <c r="D186" s="260" t="s">
        <v>165</v>
      </c>
      <c r="E186" s="41"/>
      <c r="F186" s="261" t="s">
        <v>246</v>
      </c>
      <c r="G186" s="41"/>
      <c r="H186" s="41"/>
      <c r="I186" s="211"/>
      <c r="J186" s="41"/>
      <c r="K186" s="41"/>
      <c r="L186" s="45"/>
      <c r="M186" s="258"/>
      <c r="N186" s="259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165</v>
      </c>
      <c r="AU186" s="18" t="s">
        <v>86</v>
      </c>
    </row>
    <row r="187" s="13" customFormat="1">
      <c r="A187" s="13"/>
      <c r="B187" s="262"/>
      <c r="C187" s="263"/>
      <c r="D187" s="256" t="s">
        <v>172</v>
      </c>
      <c r="E187" s="264" t="s">
        <v>1</v>
      </c>
      <c r="F187" s="265" t="s">
        <v>247</v>
      </c>
      <c r="G187" s="263"/>
      <c r="H187" s="266">
        <v>70000</v>
      </c>
      <c r="I187" s="267"/>
      <c r="J187" s="263"/>
      <c r="K187" s="263"/>
      <c r="L187" s="268"/>
      <c r="M187" s="269"/>
      <c r="N187" s="270"/>
      <c r="O187" s="270"/>
      <c r="P187" s="270"/>
      <c r="Q187" s="270"/>
      <c r="R187" s="270"/>
      <c r="S187" s="270"/>
      <c r="T187" s="27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72" t="s">
        <v>172</v>
      </c>
      <c r="AU187" s="272" t="s">
        <v>86</v>
      </c>
      <c r="AV187" s="13" t="s">
        <v>86</v>
      </c>
      <c r="AW187" s="13" t="s">
        <v>32</v>
      </c>
      <c r="AX187" s="13" t="s">
        <v>76</v>
      </c>
      <c r="AY187" s="272" t="s">
        <v>154</v>
      </c>
    </row>
    <row r="188" s="14" customFormat="1">
      <c r="A188" s="14"/>
      <c r="B188" s="273"/>
      <c r="C188" s="274"/>
      <c r="D188" s="256" t="s">
        <v>172</v>
      </c>
      <c r="E188" s="275" t="s">
        <v>1</v>
      </c>
      <c r="F188" s="276" t="s">
        <v>248</v>
      </c>
      <c r="G188" s="274"/>
      <c r="H188" s="277">
        <v>70000</v>
      </c>
      <c r="I188" s="278"/>
      <c r="J188" s="274"/>
      <c r="K188" s="274"/>
      <c r="L188" s="279"/>
      <c r="M188" s="280"/>
      <c r="N188" s="281"/>
      <c r="O188" s="281"/>
      <c r="P188" s="281"/>
      <c r="Q188" s="281"/>
      <c r="R188" s="281"/>
      <c r="S188" s="281"/>
      <c r="T188" s="28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83" t="s">
        <v>172</v>
      </c>
      <c r="AU188" s="283" t="s">
        <v>86</v>
      </c>
      <c r="AV188" s="14" t="s">
        <v>101</v>
      </c>
      <c r="AW188" s="14" t="s">
        <v>32</v>
      </c>
      <c r="AX188" s="14" t="s">
        <v>76</v>
      </c>
      <c r="AY188" s="283" t="s">
        <v>154</v>
      </c>
    </row>
    <row r="189" s="16" customFormat="1">
      <c r="A189" s="16"/>
      <c r="B189" s="294"/>
      <c r="C189" s="295"/>
      <c r="D189" s="256" t="s">
        <v>172</v>
      </c>
      <c r="E189" s="296" t="s">
        <v>1</v>
      </c>
      <c r="F189" s="297" t="s">
        <v>234</v>
      </c>
      <c r="G189" s="295"/>
      <c r="H189" s="298">
        <v>70000</v>
      </c>
      <c r="I189" s="299"/>
      <c r="J189" s="295"/>
      <c r="K189" s="295"/>
      <c r="L189" s="300"/>
      <c r="M189" s="301"/>
      <c r="N189" s="302"/>
      <c r="O189" s="302"/>
      <c r="P189" s="302"/>
      <c r="Q189" s="302"/>
      <c r="R189" s="302"/>
      <c r="S189" s="302"/>
      <c r="T189" s="303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T189" s="304" t="s">
        <v>172</v>
      </c>
      <c r="AU189" s="304" t="s">
        <v>86</v>
      </c>
      <c r="AV189" s="16" t="s">
        <v>161</v>
      </c>
      <c r="AW189" s="16" t="s">
        <v>32</v>
      </c>
      <c r="AX189" s="16" t="s">
        <v>84</v>
      </c>
      <c r="AY189" s="304" t="s">
        <v>154</v>
      </c>
    </row>
    <row r="190" s="2" customFormat="1" ht="33" customHeight="1">
      <c r="A190" s="39"/>
      <c r="B190" s="40"/>
      <c r="C190" s="243" t="s">
        <v>249</v>
      </c>
      <c r="D190" s="243" t="s">
        <v>156</v>
      </c>
      <c r="E190" s="244" t="s">
        <v>250</v>
      </c>
      <c r="F190" s="245" t="s">
        <v>251</v>
      </c>
      <c r="G190" s="246" t="s">
        <v>252</v>
      </c>
      <c r="H190" s="247">
        <v>1380</v>
      </c>
      <c r="I190" s="248"/>
      <c r="J190" s="249">
        <f>ROUND(I190*H190,2)</f>
        <v>0</v>
      </c>
      <c r="K190" s="245" t="s">
        <v>160</v>
      </c>
      <c r="L190" s="45"/>
      <c r="M190" s="250" t="s">
        <v>1</v>
      </c>
      <c r="N190" s="251" t="s">
        <v>41</v>
      </c>
      <c r="O190" s="92"/>
      <c r="P190" s="252">
        <f>O190*H190</f>
        <v>0</v>
      </c>
      <c r="Q190" s="252">
        <v>0</v>
      </c>
      <c r="R190" s="252">
        <f>Q190*H190</f>
        <v>0</v>
      </c>
      <c r="S190" s="252">
        <v>0</v>
      </c>
      <c r="T190" s="253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54" t="s">
        <v>161</v>
      </c>
      <c r="AT190" s="254" t="s">
        <v>156</v>
      </c>
      <c r="AU190" s="254" t="s">
        <v>86</v>
      </c>
      <c r="AY190" s="18" t="s">
        <v>154</v>
      </c>
      <c r="BE190" s="255">
        <f>IF(N190="základní",J190,0)</f>
        <v>0</v>
      </c>
      <c r="BF190" s="255">
        <f>IF(N190="snížená",J190,0)</f>
        <v>0</v>
      </c>
      <c r="BG190" s="255">
        <f>IF(N190="zákl. přenesená",J190,0)</f>
        <v>0</v>
      </c>
      <c r="BH190" s="255">
        <f>IF(N190="sníž. přenesená",J190,0)</f>
        <v>0</v>
      </c>
      <c r="BI190" s="255">
        <f>IF(N190="nulová",J190,0)</f>
        <v>0</v>
      </c>
      <c r="BJ190" s="18" t="s">
        <v>84</v>
      </c>
      <c r="BK190" s="255">
        <f>ROUND(I190*H190,2)</f>
        <v>0</v>
      </c>
      <c r="BL190" s="18" t="s">
        <v>161</v>
      </c>
      <c r="BM190" s="254" t="s">
        <v>253</v>
      </c>
    </row>
    <row r="191" s="2" customFormat="1">
      <c r="A191" s="39"/>
      <c r="B191" s="40"/>
      <c r="C191" s="41"/>
      <c r="D191" s="256" t="s">
        <v>163</v>
      </c>
      <c r="E191" s="41"/>
      <c r="F191" s="257" t="s">
        <v>254</v>
      </c>
      <c r="G191" s="41"/>
      <c r="H191" s="41"/>
      <c r="I191" s="211"/>
      <c r="J191" s="41"/>
      <c r="K191" s="41"/>
      <c r="L191" s="45"/>
      <c r="M191" s="258"/>
      <c r="N191" s="259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163</v>
      </c>
      <c r="AU191" s="18" t="s">
        <v>86</v>
      </c>
    </row>
    <row r="192" s="2" customFormat="1">
      <c r="A192" s="39"/>
      <c r="B192" s="40"/>
      <c r="C192" s="41"/>
      <c r="D192" s="260" t="s">
        <v>165</v>
      </c>
      <c r="E192" s="41"/>
      <c r="F192" s="261" t="s">
        <v>255</v>
      </c>
      <c r="G192" s="41"/>
      <c r="H192" s="41"/>
      <c r="I192" s="211"/>
      <c r="J192" s="41"/>
      <c r="K192" s="41"/>
      <c r="L192" s="45"/>
      <c r="M192" s="258"/>
      <c r="N192" s="259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165</v>
      </c>
      <c r="AU192" s="18" t="s">
        <v>86</v>
      </c>
    </row>
    <row r="193" s="13" customFormat="1">
      <c r="A193" s="13"/>
      <c r="B193" s="262"/>
      <c r="C193" s="263"/>
      <c r="D193" s="256" t="s">
        <v>172</v>
      </c>
      <c r="E193" s="264" t="s">
        <v>1</v>
      </c>
      <c r="F193" s="265" t="s">
        <v>256</v>
      </c>
      <c r="G193" s="263"/>
      <c r="H193" s="266">
        <v>1000</v>
      </c>
      <c r="I193" s="267"/>
      <c r="J193" s="263"/>
      <c r="K193" s="263"/>
      <c r="L193" s="268"/>
      <c r="M193" s="269"/>
      <c r="N193" s="270"/>
      <c r="O193" s="270"/>
      <c r="P193" s="270"/>
      <c r="Q193" s="270"/>
      <c r="R193" s="270"/>
      <c r="S193" s="270"/>
      <c r="T193" s="27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72" t="s">
        <v>172</v>
      </c>
      <c r="AU193" s="272" t="s">
        <v>86</v>
      </c>
      <c r="AV193" s="13" t="s">
        <v>86</v>
      </c>
      <c r="AW193" s="13" t="s">
        <v>32</v>
      </c>
      <c r="AX193" s="13" t="s">
        <v>76</v>
      </c>
      <c r="AY193" s="272" t="s">
        <v>154</v>
      </c>
    </row>
    <row r="194" s="14" customFormat="1">
      <c r="A194" s="14"/>
      <c r="B194" s="273"/>
      <c r="C194" s="274"/>
      <c r="D194" s="256" t="s">
        <v>172</v>
      </c>
      <c r="E194" s="275" t="s">
        <v>1</v>
      </c>
      <c r="F194" s="276" t="s">
        <v>257</v>
      </c>
      <c r="G194" s="274"/>
      <c r="H194" s="277">
        <v>1000</v>
      </c>
      <c r="I194" s="278"/>
      <c r="J194" s="274"/>
      <c r="K194" s="274"/>
      <c r="L194" s="279"/>
      <c r="M194" s="280"/>
      <c r="N194" s="281"/>
      <c r="O194" s="281"/>
      <c r="P194" s="281"/>
      <c r="Q194" s="281"/>
      <c r="R194" s="281"/>
      <c r="S194" s="281"/>
      <c r="T194" s="28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83" t="s">
        <v>172</v>
      </c>
      <c r="AU194" s="283" t="s">
        <v>86</v>
      </c>
      <c r="AV194" s="14" t="s">
        <v>101</v>
      </c>
      <c r="AW194" s="14" t="s">
        <v>32</v>
      </c>
      <c r="AX194" s="14" t="s">
        <v>76</v>
      </c>
      <c r="AY194" s="283" t="s">
        <v>154</v>
      </c>
    </row>
    <row r="195" s="13" customFormat="1">
      <c r="A195" s="13"/>
      <c r="B195" s="262"/>
      <c r="C195" s="263"/>
      <c r="D195" s="256" t="s">
        <v>172</v>
      </c>
      <c r="E195" s="264" t="s">
        <v>1</v>
      </c>
      <c r="F195" s="265" t="s">
        <v>258</v>
      </c>
      <c r="G195" s="263"/>
      <c r="H195" s="266">
        <v>180</v>
      </c>
      <c r="I195" s="267"/>
      <c r="J195" s="263"/>
      <c r="K195" s="263"/>
      <c r="L195" s="268"/>
      <c r="M195" s="269"/>
      <c r="N195" s="270"/>
      <c r="O195" s="270"/>
      <c r="P195" s="270"/>
      <c r="Q195" s="270"/>
      <c r="R195" s="270"/>
      <c r="S195" s="270"/>
      <c r="T195" s="27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72" t="s">
        <v>172</v>
      </c>
      <c r="AU195" s="272" t="s">
        <v>86</v>
      </c>
      <c r="AV195" s="13" t="s">
        <v>86</v>
      </c>
      <c r="AW195" s="13" t="s">
        <v>32</v>
      </c>
      <c r="AX195" s="13" t="s">
        <v>76</v>
      </c>
      <c r="AY195" s="272" t="s">
        <v>154</v>
      </c>
    </row>
    <row r="196" s="14" customFormat="1">
      <c r="A196" s="14"/>
      <c r="B196" s="273"/>
      <c r="C196" s="274"/>
      <c r="D196" s="256" t="s">
        <v>172</v>
      </c>
      <c r="E196" s="275" t="s">
        <v>1</v>
      </c>
      <c r="F196" s="276" t="s">
        <v>259</v>
      </c>
      <c r="G196" s="274"/>
      <c r="H196" s="277">
        <v>180</v>
      </c>
      <c r="I196" s="278"/>
      <c r="J196" s="274"/>
      <c r="K196" s="274"/>
      <c r="L196" s="279"/>
      <c r="M196" s="280"/>
      <c r="N196" s="281"/>
      <c r="O196" s="281"/>
      <c r="P196" s="281"/>
      <c r="Q196" s="281"/>
      <c r="R196" s="281"/>
      <c r="S196" s="281"/>
      <c r="T196" s="28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83" t="s">
        <v>172</v>
      </c>
      <c r="AU196" s="283" t="s">
        <v>86</v>
      </c>
      <c r="AV196" s="14" t="s">
        <v>101</v>
      </c>
      <c r="AW196" s="14" t="s">
        <v>32</v>
      </c>
      <c r="AX196" s="14" t="s">
        <v>76</v>
      </c>
      <c r="AY196" s="283" t="s">
        <v>154</v>
      </c>
    </row>
    <row r="197" s="13" customFormat="1">
      <c r="A197" s="13"/>
      <c r="B197" s="262"/>
      <c r="C197" s="263"/>
      <c r="D197" s="256" t="s">
        <v>172</v>
      </c>
      <c r="E197" s="264" t="s">
        <v>1</v>
      </c>
      <c r="F197" s="265" t="s">
        <v>260</v>
      </c>
      <c r="G197" s="263"/>
      <c r="H197" s="266">
        <v>200</v>
      </c>
      <c r="I197" s="267"/>
      <c r="J197" s="263"/>
      <c r="K197" s="263"/>
      <c r="L197" s="268"/>
      <c r="M197" s="269"/>
      <c r="N197" s="270"/>
      <c r="O197" s="270"/>
      <c r="P197" s="270"/>
      <c r="Q197" s="270"/>
      <c r="R197" s="270"/>
      <c r="S197" s="270"/>
      <c r="T197" s="27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72" t="s">
        <v>172</v>
      </c>
      <c r="AU197" s="272" t="s">
        <v>86</v>
      </c>
      <c r="AV197" s="13" t="s">
        <v>86</v>
      </c>
      <c r="AW197" s="13" t="s">
        <v>32</v>
      </c>
      <c r="AX197" s="13" t="s">
        <v>76</v>
      </c>
      <c r="AY197" s="272" t="s">
        <v>154</v>
      </c>
    </row>
    <row r="198" s="14" customFormat="1">
      <c r="A198" s="14"/>
      <c r="B198" s="273"/>
      <c r="C198" s="274"/>
      <c r="D198" s="256" t="s">
        <v>172</v>
      </c>
      <c r="E198" s="275" t="s">
        <v>1</v>
      </c>
      <c r="F198" s="276" t="s">
        <v>261</v>
      </c>
      <c r="G198" s="274"/>
      <c r="H198" s="277">
        <v>200</v>
      </c>
      <c r="I198" s="278"/>
      <c r="J198" s="274"/>
      <c r="K198" s="274"/>
      <c r="L198" s="279"/>
      <c r="M198" s="280"/>
      <c r="N198" s="281"/>
      <c r="O198" s="281"/>
      <c r="P198" s="281"/>
      <c r="Q198" s="281"/>
      <c r="R198" s="281"/>
      <c r="S198" s="281"/>
      <c r="T198" s="28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83" t="s">
        <v>172</v>
      </c>
      <c r="AU198" s="283" t="s">
        <v>86</v>
      </c>
      <c r="AV198" s="14" t="s">
        <v>101</v>
      </c>
      <c r="AW198" s="14" t="s">
        <v>32</v>
      </c>
      <c r="AX198" s="14" t="s">
        <v>76</v>
      </c>
      <c r="AY198" s="283" t="s">
        <v>154</v>
      </c>
    </row>
    <row r="199" s="16" customFormat="1">
      <c r="A199" s="16"/>
      <c r="B199" s="294"/>
      <c r="C199" s="295"/>
      <c r="D199" s="256" t="s">
        <v>172</v>
      </c>
      <c r="E199" s="296" t="s">
        <v>1</v>
      </c>
      <c r="F199" s="297" t="s">
        <v>234</v>
      </c>
      <c r="G199" s="295"/>
      <c r="H199" s="298">
        <v>1380</v>
      </c>
      <c r="I199" s="299"/>
      <c r="J199" s="295"/>
      <c r="K199" s="295"/>
      <c r="L199" s="300"/>
      <c r="M199" s="301"/>
      <c r="N199" s="302"/>
      <c r="O199" s="302"/>
      <c r="P199" s="302"/>
      <c r="Q199" s="302"/>
      <c r="R199" s="302"/>
      <c r="S199" s="302"/>
      <c r="T199" s="303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304" t="s">
        <v>172</v>
      </c>
      <c r="AU199" s="304" t="s">
        <v>86</v>
      </c>
      <c r="AV199" s="16" t="s">
        <v>161</v>
      </c>
      <c r="AW199" s="16" t="s">
        <v>32</v>
      </c>
      <c r="AX199" s="16" t="s">
        <v>84</v>
      </c>
      <c r="AY199" s="304" t="s">
        <v>154</v>
      </c>
    </row>
    <row r="200" s="2" customFormat="1" ht="33" customHeight="1">
      <c r="A200" s="39"/>
      <c r="B200" s="40"/>
      <c r="C200" s="243" t="s">
        <v>262</v>
      </c>
      <c r="D200" s="243" t="s">
        <v>156</v>
      </c>
      <c r="E200" s="244" t="s">
        <v>263</v>
      </c>
      <c r="F200" s="245" t="s">
        <v>264</v>
      </c>
      <c r="G200" s="246" t="s">
        <v>252</v>
      </c>
      <c r="H200" s="247">
        <v>2</v>
      </c>
      <c r="I200" s="248"/>
      <c r="J200" s="249">
        <f>ROUND(I200*H200,2)</f>
        <v>0</v>
      </c>
      <c r="K200" s="245" t="s">
        <v>160</v>
      </c>
      <c r="L200" s="45"/>
      <c r="M200" s="250" t="s">
        <v>1</v>
      </c>
      <c r="N200" s="251" t="s">
        <v>41</v>
      </c>
      <c r="O200" s="92"/>
      <c r="P200" s="252">
        <f>O200*H200</f>
        <v>0</v>
      </c>
      <c r="Q200" s="252">
        <v>0</v>
      </c>
      <c r="R200" s="252">
        <f>Q200*H200</f>
        <v>0</v>
      </c>
      <c r="S200" s="252">
        <v>0</v>
      </c>
      <c r="T200" s="253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4" t="s">
        <v>161</v>
      </c>
      <c r="AT200" s="254" t="s">
        <v>156</v>
      </c>
      <c r="AU200" s="254" t="s">
        <v>86</v>
      </c>
      <c r="AY200" s="18" t="s">
        <v>154</v>
      </c>
      <c r="BE200" s="255">
        <f>IF(N200="základní",J200,0)</f>
        <v>0</v>
      </c>
      <c r="BF200" s="255">
        <f>IF(N200="snížená",J200,0)</f>
        <v>0</v>
      </c>
      <c r="BG200" s="255">
        <f>IF(N200="zákl. přenesená",J200,0)</f>
        <v>0</v>
      </c>
      <c r="BH200" s="255">
        <f>IF(N200="sníž. přenesená",J200,0)</f>
        <v>0</v>
      </c>
      <c r="BI200" s="255">
        <f>IF(N200="nulová",J200,0)</f>
        <v>0</v>
      </c>
      <c r="BJ200" s="18" t="s">
        <v>84</v>
      </c>
      <c r="BK200" s="255">
        <f>ROUND(I200*H200,2)</f>
        <v>0</v>
      </c>
      <c r="BL200" s="18" t="s">
        <v>161</v>
      </c>
      <c r="BM200" s="254" t="s">
        <v>265</v>
      </c>
    </row>
    <row r="201" s="2" customFormat="1">
      <c r="A201" s="39"/>
      <c r="B201" s="40"/>
      <c r="C201" s="41"/>
      <c r="D201" s="256" t="s">
        <v>163</v>
      </c>
      <c r="E201" s="41"/>
      <c r="F201" s="257" t="s">
        <v>266</v>
      </c>
      <c r="G201" s="41"/>
      <c r="H201" s="41"/>
      <c r="I201" s="211"/>
      <c r="J201" s="41"/>
      <c r="K201" s="41"/>
      <c r="L201" s="45"/>
      <c r="M201" s="258"/>
      <c r="N201" s="259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163</v>
      </c>
      <c r="AU201" s="18" t="s">
        <v>86</v>
      </c>
    </row>
    <row r="202" s="2" customFormat="1">
      <c r="A202" s="39"/>
      <c r="B202" s="40"/>
      <c r="C202" s="41"/>
      <c r="D202" s="260" t="s">
        <v>165</v>
      </c>
      <c r="E202" s="41"/>
      <c r="F202" s="261" t="s">
        <v>267</v>
      </c>
      <c r="G202" s="41"/>
      <c r="H202" s="41"/>
      <c r="I202" s="211"/>
      <c r="J202" s="41"/>
      <c r="K202" s="41"/>
      <c r="L202" s="45"/>
      <c r="M202" s="258"/>
      <c r="N202" s="259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165</v>
      </c>
      <c r="AU202" s="18" t="s">
        <v>86</v>
      </c>
    </row>
    <row r="203" s="13" customFormat="1">
      <c r="A203" s="13"/>
      <c r="B203" s="262"/>
      <c r="C203" s="263"/>
      <c r="D203" s="256" t="s">
        <v>172</v>
      </c>
      <c r="E203" s="264" t="s">
        <v>1</v>
      </c>
      <c r="F203" s="265" t="s">
        <v>268</v>
      </c>
      <c r="G203" s="263"/>
      <c r="H203" s="266">
        <v>2</v>
      </c>
      <c r="I203" s="267"/>
      <c r="J203" s="263"/>
      <c r="K203" s="263"/>
      <c r="L203" s="268"/>
      <c r="M203" s="269"/>
      <c r="N203" s="270"/>
      <c r="O203" s="270"/>
      <c r="P203" s="270"/>
      <c r="Q203" s="270"/>
      <c r="R203" s="270"/>
      <c r="S203" s="270"/>
      <c r="T203" s="27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72" t="s">
        <v>172</v>
      </c>
      <c r="AU203" s="272" t="s">
        <v>86</v>
      </c>
      <c r="AV203" s="13" t="s">
        <v>86</v>
      </c>
      <c r="AW203" s="13" t="s">
        <v>32</v>
      </c>
      <c r="AX203" s="13" t="s">
        <v>76</v>
      </c>
      <c r="AY203" s="272" t="s">
        <v>154</v>
      </c>
    </row>
    <row r="204" s="14" customFormat="1">
      <c r="A204" s="14"/>
      <c r="B204" s="273"/>
      <c r="C204" s="274"/>
      <c r="D204" s="256" t="s">
        <v>172</v>
      </c>
      <c r="E204" s="275" t="s">
        <v>1</v>
      </c>
      <c r="F204" s="276" t="s">
        <v>269</v>
      </c>
      <c r="G204" s="274"/>
      <c r="H204" s="277">
        <v>2</v>
      </c>
      <c r="I204" s="278"/>
      <c r="J204" s="274"/>
      <c r="K204" s="274"/>
      <c r="L204" s="279"/>
      <c r="M204" s="280"/>
      <c r="N204" s="281"/>
      <c r="O204" s="281"/>
      <c r="P204" s="281"/>
      <c r="Q204" s="281"/>
      <c r="R204" s="281"/>
      <c r="S204" s="281"/>
      <c r="T204" s="28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83" t="s">
        <v>172</v>
      </c>
      <c r="AU204" s="283" t="s">
        <v>86</v>
      </c>
      <c r="AV204" s="14" t="s">
        <v>101</v>
      </c>
      <c r="AW204" s="14" t="s">
        <v>32</v>
      </c>
      <c r="AX204" s="14" t="s">
        <v>76</v>
      </c>
      <c r="AY204" s="283" t="s">
        <v>154</v>
      </c>
    </row>
    <row r="205" s="16" customFormat="1">
      <c r="A205" s="16"/>
      <c r="B205" s="294"/>
      <c r="C205" s="295"/>
      <c r="D205" s="256" t="s">
        <v>172</v>
      </c>
      <c r="E205" s="296" t="s">
        <v>1</v>
      </c>
      <c r="F205" s="297" t="s">
        <v>234</v>
      </c>
      <c r="G205" s="295"/>
      <c r="H205" s="298">
        <v>2</v>
      </c>
      <c r="I205" s="299"/>
      <c r="J205" s="295"/>
      <c r="K205" s="295"/>
      <c r="L205" s="300"/>
      <c r="M205" s="301"/>
      <c r="N205" s="302"/>
      <c r="O205" s="302"/>
      <c r="P205" s="302"/>
      <c r="Q205" s="302"/>
      <c r="R205" s="302"/>
      <c r="S205" s="302"/>
      <c r="T205" s="303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T205" s="304" t="s">
        <v>172</v>
      </c>
      <c r="AU205" s="304" t="s">
        <v>86</v>
      </c>
      <c r="AV205" s="16" t="s">
        <v>161</v>
      </c>
      <c r="AW205" s="16" t="s">
        <v>32</v>
      </c>
      <c r="AX205" s="16" t="s">
        <v>84</v>
      </c>
      <c r="AY205" s="304" t="s">
        <v>154</v>
      </c>
    </row>
    <row r="206" s="2" customFormat="1" ht="37.8" customHeight="1">
      <c r="A206" s="39"/>
      <c r="B206" s="40"/>
      <c r="C206" s="243" t="s">
        <v>270</v>
      </c>
      <c r="D206" s="243" t="s">
        <v>156</v>
      </c>
      <c r="E206" s="244" t="s">
        <v>271</v>
      </c>
      <c r="F206" s="245" t="s">
        <v>272</v>
      </c>
      <c r="G206" s="246" t="s">
        <v>252</v>
      </c>
      <c r="H206" s="247">
        <v>36200</v>
      </c>
      <c r="I206" s="248"/>
      <c r="J206" s="249">
        <f>ROUND(I206*H206,2)</f>
        <v>0</v>
      </c>
      <c r="K206" s="245" t="s">
        <v>160</v>
      </c>
      <c r="L206" s="45"/>
      <c r="M206" s="250" t="s">
        <v>1</v>
      </c>
      <c r="N206" s="251" t="s">
        <v>41</v>
      </c>
      <c r="O206" s="92"/>
      <c r="P206" s="252">
        <f>O206*H206</f>
        <v>0</v>
      </c>
      <c r="Q206" s="252">
        <v>0</v>
      </c>
      <c r="R206" s="252">
        <f>Q206*H206</f>
        <v>0</v>
      </c>
      <c r="S206" s="252">
        <v>0</v>
      </c>
      <c r="T206" s="253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54" t="s">
        <v>161</v>
      </c>
      <c r="AT206" s="254" t="s">
        <v>156</v>
      </c>
      <c r="AU206" s="254" t="s">
        <v>86</v>
      </c>
      <c r="AY206" s="18" t="s">
        <v>154</v>
      </c>
      <c r="BE206" s="255">
        <f>IF(N206="základní",J206,0)</f>
        <v>0</v>
      </c>
      <c r="BF206" s="255">
        <f>IF(N206="snížená",J206,0)</f>
        <v>0</v>
      </c>
      <c r="BG206" s="255">
        <f>IF(N206="zákl. přenesená",J206,0)</f>
        <v>0</v>
      </c>
      <c r="BH206" s="255">
        <f>IF(N206="sníž. přenesená",J206,0)</f>
        <v>0</v>
      </c>
      <c r="BI206" s="255">
        <f>IF(N206="nulová",J206,0)</f>
        <v>0</v>
      </c>
      <c r="BJ206" s="18" t="s">
        <v>84</v>
      </c>
      <c r="BK206" s="255">
        <f>ROUND(I206*H206,2)</f>
        <v>0</v>
      </c>
      <c r="BL206" s="18" t="s">
        <v>161</v>
      </c>
      <c r="BM206" s="254" t="s">
        <v>273</v>
      </c>
    </row>
    <row r="207" s="2" customFormat="1">
      <c r="A207" s="39"/>
      <c r="B207" s="40"/>
      <c r="C207" s="41"/>
      <c r="D207" s="256" t="s">
        <v>163</v>
      </c>
      <c r="E207" s="41"/>
      <c r="F207" s="257" t="s">
        <v>274</v>
      </c>
      <c r="G207" s="41"/>
      <c r="H207" s="41"/>
      <c r="I207" s="211"/>
      <c r="J207" s="41"/>
      <c r="K207" s="41"/>
      <c r="L207" s="45"/>
      <c r="M207" s="258"/>
      <c r="N207" s="259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163</v>
      </c>
      <c r="AU207" s="18" t="s">
        <v>86</v>
      </c>
    </row>
    <row r="208" s="2" customFormat="1">
      <c r="A208" s="39"/>
      <c r="B208" s="40"/>
      <c r="C208" s="41"/>
      <c r="D208" s="260" t="s">
        <v>165</v>
      </c>
      <c r="E208" s="41"/>
      <c r="F208" s="261" t="s">
        <v>275</v>
      </c>
      <c r="G208" s="41"/>
      <c r="H208" s="41"/>
      <c r="I208" s="211"/>
      <c r="J208" s="41"/>
      <c r="K208" s="41"/>
      <c r="L208" s="45"/>
      <c r="M208" s="258"/>
      <c r="N208" s="259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165</v>
      </c>
      <c r="AU208" s="18" t="s">
        <v>86</v>
      </c>
    </row>
    <row r="209" s="13" customFormat="1">
      <c r="A209" s="13"/>
      <c r="B209" s="262"/>
      <c r="C209" s="263"/>
      <c r="D209" s="256" t="s">
        <v>172</v>
      </c>
      <c r="E209" s="264" t="s">
        <v>1</v>
      </c>
      <c r="F209" s="265" t="s">
        <v>276</v>
      </c>
      <c r="G209" s="263"/>
      <c r="H209" s="266">
        <v>11500</v>
      </c>
      <c r="I209" s="267"/>
      <c r="J209" s="263"/>
      <c r="K209" s="263"/>
      <c r="L209" s="268"/>
      <c r="M209" s="269"/>
      <c r="N209" s="270"/>
      <c r="O209" s="270"/>
      <c r="P209" s="270"/>
      <c r="Q209" s="270"/>
      <c r="R209" s="270"/>
      <c r="S209" s="270"/>
      <c r="T209" s="27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72" t="s">
        <v>172</v>
      </c>
      <c r="AU209" s="272" t="s">
        <v>86</v>
      </c>
      <c r="AV209" s="13" t="s">
        <v>86</v>
      </c>
      <c r="AW209" s="13" t="s">
        <v>32</v>
      </c>
      <c r="AX209" s="13" t="s">
        <v>76</v>
      </c>
      <c r="AY209" s="272" t="s">
        <v>154</v>
      </c>
    </row>
    <row r="210" s="14" customFormat="1">
      <c r="A210" s="14"/>
      <c r="B210" s="273"/>
      <c r="C210" s="274"/>
      <c r="D210" s="256" t="s">
        <v>172</v>
      </c>
      <c r="E210" s="275" t="s">
        <v>1</v>
      </c>
      <c r="F210" s="276" t="s">
        <v>277</v>
      </c>
      <c r="G210" s="274"/>
      <c r="H210" s="277">
        <v>11500</v>
      </c>
      <c r="I210" s="278"/>
      <c r="J210" s="274"/>
      <c r="K210" s="274"/>
      <c r="L210" s="279"/>
      <c r="M210" s="280"/>
      <c r="N210" s="281"/>
      <c r="O210" s="281"/>
      <c r="P210" s="281"/>
      <c r="Q210" s="281"/>
      <c r="R210" s="281"/>
      <c r="S210" s="281"/>
      <c r="T210" s="28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83" t="s">
        <v>172</v>
      </c>
      <c r="AU210" s="283" t="s">
        <v>86</v>
      </c>
      <c r="AV210" s="14" t="s">
        <v>101</v>
      </c>
      <c r="AW210" s="14" t="s">
        <v>32</v>
      </c>
      <c r="AX210" s="14" t="s">
        <v>76</v>
      </c>
      <c r="AY210" s="283" t="s">
        <v>154</v>
      </c>
    </row>
    <row r="211" s="13" customFormat="1">
      <c r="A211" s="13"/>
      <c r="B211" s="262"/>
      <c r="C211" s="263"/>
      <c r="D211" s="256" t="s">
        <v>172</v>
      </c>
      <c r="E211" s="264" t="s">
        <v>1</v>
      </c>
      <c r="F211" s="265" t="s">
        <v>278</v>
      </c>
      <c r="G211" s="263"/>
      <c r="H211" s="266">
        <v>16500</v>
      </c>
      <c r="I211" s="267"/>
      <c r="J211" s="263"/>
      <c r="K211" s="263"/>
      <c r="L211" s="268"/>
      <c r="M211" s="269"/>
      <c r="N211" s="270"/>
      <c r="O211" s="270"/>
      <c r="P211" s="270"/>
      <c r="Q211" s="270"/>
      <c r="R211" s="270"/>
      <c r="S211" s="270"/>
      <c r="T211" s="27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72" t="s">
        <v>172</v>
      </c>
      <c r="AU211" s="272" t="s">
        <v>86</v>
      </c>
      <c r="AV211" s="13" t="s">
        <v>86</v>
      </c>
      <c r="AW211" s="13" t="s">
        <v>32</v>
      </c>
      <c r="AX211" s="13" t="s">
        <v>76</v>
      </c>
      <c r="AY211" s="272" t="s">
        <v>154</v>
      </c>
    </row>
    <row r="212" s="14" customFormat="1">
      <c r="A212" s="14"/>
      <c r="B212" s="273"/>
      <c r="C212" s="274"/>
      <c r="D212" s="256" t="s">
        <v>172</v>
      </c>
      <c r="E212" s="275" t="s">
        <v>1</v>
      </c>
      <c r="F212" s="276" t="s">
        <v>279</v>
      </c>
      <c r="G212" s="274"/>
      <c r="H212" s="277">
        <v>16500</v>
      </c>
      <c r="I212" s="278"/>
      <c r="J212" s="274"/>
      <c r="K212" s="274"/>
      <c r="L212" s="279"/>
      <c r="M212" s="280"/>
      <c r="N212" s="281"/>
      <c r="O212" s="281"/>
      <c r="P212" s="281"/>
      <c r="Q212" s="281"/>
      <c r="R212" s="281"/>
      <c r="S212" s="281"/>
      <c r="T212" s="28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83" t="s">
        <v>172</v>
      </c>
      <c r="AU212" s="283" t="s">
        <v>86</v>
      </c>
      <c r="AV212" s="14" t="s">
        <v>101</v>
      </c>
      <c r="AW212" s="14" t="s">
        <v>32</v>
      </c>
      <c r="AX212" s="14" t="s">
        <v>76</v>
      </c>
      <c r="AY212" s="283" t="s">
        <v>154</v>
      </c>
    </row>
    <row r="213" s="13" customFormat="1">
      <c r="A213" s="13"/>
      <c r="B213" s="262"/>
      <c r="C213" s="263"/>
      <c r="D213" s="256" t="s">
        <v>172</v>
      </c>
      <c r="E213" s="264" t="s">
        <v>1</v>
      </c>
      <c r="F213" s="265" t="s">
        <v>280</v>
      </c>
      <c r="G213" s="263"/>
      <c r="H213" s="266">
        <v>8200</v>
      </c>
      <c r="I213" s="267"/>
      <c r="J213" s="263"/>
      <c r="K213" s="263"/>
      <c r="L213" s="268"/>
      <c r="M213" s="269"/>
      <c r="N213" s="270"/>
      <c r="O213" s="270"/>
      <c r="P213" s="270"/>
      <c r="Q213" s="270"/>
      <c r="R213" s="270"/>
      <c r="S213" s="270"/>
      <c r="T213" s="27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72" t="s">
        <v>172</v>
      </c>
      <c r="AU213" s="272" t="s">
        <v>86</v>
      </c>
      <c r="AV213" s="13" t="s">
        <v>86</v>
      </c>
      <c r="AW213" s="13" t="s">
        <v>32</v>
      </c>
      <c r="AX213" s="13" t="s">
        <v>76</v>
      </c>
      <c r="AY213" s="272" t="s">
        <v>154</v>
      </c>
    </row>
    <row r="214" s="14" customFormat="1">
      <c r="A214" s="14"/>
      <c r="B214" s="273"/>
      <c r="C214" s="274"/>
      <c r="D214" s="256" t="s">
        <v>172</v>
      </c>
      <c r="E214" s="275" t="s">
        <v>1</v>
      </c>
      <c r="F214" s="276" t="s">
        <v>281</v>
      </c>
      <c r="G214" s="274"/>
      <c r="H214" s="277">
        <v>8200</v>
      </c>
      <c r="I214" s="278"/>
      <c r="J214" s="274"/>
      <c r="K214" s="274"/>
      <c r="L214" s="279"/>
      <c r="M214" s="280"/>
      <c r="N214" s="281"/>
      <c r="O214" s="281"/>
      <c r="P214" s="281"/>
      <c r="Q214" s="281"/>
      <c r="R214" s="281"/>
      <c r="S214" s="281"/>
      <c r="T214" s="28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83" t="s">
        <v>172</v>
      </c>
      <c r="AU214" s="283" t="s">
        <v>86</v>
      </c>
      <c r="AV214" s="14" t="s">
        <v>101</v>
      </c>
      <c r="AW214" s="14" t="s">
        <v>32</v>
      </c>
      <c r="AX214" s="14" t="s">
        <v>76</v>
      </c>
      <c r="AY214" s="283" t="s">
        <v>154</v>
      </c>
    </row>
    <row r="215" s="16" customFormat="1">
      <c r="A215" s="16"/>
      <c r="B215" s="294"/>
      <c r="C215" s="295"/>
      <c r="D215" s="256" t="s">
        <v>172</v>
      </c>
      <c r="E215" s="296" t="s">
        <v>1</v>
      </c>
      <c r="F215" s="297" t="s">
        <v>234</v>
      </c>
      <c r="G215" s="295"/>
      <c r="H215" s="298">
        <v>36200</v>
      </c>
      <c r="I215" s="299"/>
      <c r="J215" s="295"/>
      <c r="K215" s="295"/>
      <c r="L215" s="300"/>
      <c r="M215" s="301"/>
      <c r="N215" s="302"/>
      <c r="O215" s="302"/>
      <c r="P215" s="302"/>
      <c r="Q215" s="302"/>
      <c r="R215" s="302"/>
      <c r="S215" s="302"/>
      <c r="T215" s="303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T215" s="304" t="s">
        <v>172</v>
      </c>
      <c r="AU215" s="304" t="s">
        <v>86</v>
      </c>
      <c r="AV215" s="16" t="s">
        <v>161</v>
      </c>
      <c r="AW215" s="16" t="s">
        <v>32</v>
      </c>
      <c r="AX215" s="16" t="s">
        <v>84</v>
      </c>
      <c r="AY215" s="304" t="s">
        <v>154</v>
      </c>
    </row>
    <row r="216" s="2" customFormat="1" ht="37.8" customHeight="1">
      <c r="A216" s="39"/>
      <c r="B216" s="40"/>
      <c r="C216" s="243" t="s">
        <v>282</v>
      </c>
      <c r="D216" s="243" t="s">
        <v>156</v>
      </c>
      <c r="E216" s="244" t="s">
        <v>283</v>
      </c>
      <c r="F216" s="245" t="s">
        <v>284</v>
      </c>
      <c r="G216" s="246" t="s">
        <v>252</v>
      </c>
      <c r="H216" s="247">
        <v>14382</v>
      </c>
      <c r="I216" s="248"/>
      <c r="J216" s="249">
        <f>ROUND(I216*H216,2)</f>
        <v>0</v>
      </c>
      <c r="K216" s="245" t="s">
        <v>160</v>
      </c>
      <c r="L216" s="45"/>
      <c r="M216" s="250" t="s">
        <v>1</v>
      </c>
      <c r="N216" s="251" t="s">
        <v>41</v>
      </c>
      <c r="O216" s="92"/>
      <c r="P216" s="252">
        <f>O216*H216</f>
        <v>0</v>
      </c>
      <c r="Q216" s="252">
        <v>0</v>
      </c>
      <c r="R216" s="252">
        <f>Q216*H216</f>
        <v>0</v>
      </c>
      <c r="S216" s="252">
        <v>0</v>
      </c>
      <c r="T216" s="253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54" t="s">
        <v>161</v>
      </c>
      <c r="AT216" s="254" t="s">
        <v>156</v>
      </c>
      <c r="AU216" s="254" t="s">
        <v>86</v>
      </c>
      <c r="AY216" s="18" t="s">
        <v>154</v>
      </c>
      <c r="BE216" s="255">
        <f>IF(N216="základní",J216,0)</f>
        <v>0</v>
      </c>
      <c r="BF216" s="255">
        <f>IF(N216="snížená",J216,0)</f>
        <v>0</v>
      </c>
      <c r="BG216" s="255">
        <f>IF(N216="zákl. přenesená",J216,0)</f>
        <v>0</v>
      </c>
      <c r="BH216" s="255">
        <f>IF(N216="sníž. přenesená",J216,0)</f>
        <v>0</v>
      </c>
      <c r="BI216" s="255">
        <f>IF(N216="nulová",J216,0)</f>
        <v>0</v>
      </c>
      <c r="BJ216" s="18" t="s">
        <v>84</v>
      </c>
      <c r="BK216" s="255">
        <f>ROUND(I216*H216,2)</f>
        <v>0</v>
      </c>
      <c r="BL216" s="18" t="s">
        <v>161</v>
      </c>
      <c r="BM216" s="254" t="s">
        <v>285</v>
      </c>
    </row>
    <row r="217" s="2" customFormat="1">
      <c r="A217" s="39"/>
      <c r="B217" s="40"/>
      <c r="C217" s="41"/>
      <c r="D217" s="256" t="s">
        <v>163</v>
      </c>
      <c r="E217" s="41"/>
      <c r="F217" s="257" t="s">
        <v>286</v>
      </c>
      <c r="G217" s="41"/>
      <c r="H217" s="41"/>
      <c r="I217" s="211"/>
      <c r="J217" s="41"/>
      <c r="K217" s="41"/>
      <c r="L217" s="45"/>
      <c r="M217" s="258"/>
      <c r="N217" s="259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163</v>
      </c>
      <c r="AU217" s="18" t="s">
        <v>86</v>
      </c>
    </row>
    <row r="218" s="2" customFormat="1">
      <c r="A218" s="39"/>
      <c r="B218" s="40"/>
      <c r="C218" s="41"/>
      <c r="D218" s="260" t="s">
        <v>165</v>
      </c>
      <c r="E218" s="41"/>
      <c r="F218" s="261" t="s">
        <v>287</v>
      </c>
      <c r="G218" s="41"/>
      <c r="H218" s="41"/>
      <c r="I218" s="211"/>
      <c r="J218" s="41"/>
      <c r="K218" s="41"/>
      <c r="L218" s="45"/>
      <c r="M218" s="258"/>
      <c r="N218" s="259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165</v>
      </c>
      <c r="AU218" s="18" t="s">
        <v>86</v>
      </c>
    </row>
    <row r="219" s="13" customFormat="1">
      <c r="A219" s="13"/>
      <c r="B219" s="262"/>
      <c r="C219" s="263"/>
      <c r="D219" s="256" t="s">
        <v>172</v>
      </c>
      <c r="E219" s="264" t="s">
        <v>1</v>
      </c>
      <c r="F219" s="265" t="s">
        <v>288</v>
      </c>
      <c r="G219" s="263"/>
      <c r="H219" s="266">
        <v>13000</v>
      </c>
      <c r="I219" s="267"/>
      <c r="J219" s="263"/>
      <c r="K219" s="263"/>
      <c r="L219" s="268"/>
      <c r="M219" s="269"/>
      <c r="N219" s="270"/>
      <c r="O219" s="270"/>
      <c r="P219" s="270"/>
      <c r="Q219" s="270"/>
      <c r="R219" s="270"/>
      <c r="S219" s="270"/>
      <c r="T219" s="27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72" t="s">
        <v>172</v>
      </c>
      <c r="AU219" s="272" t="s">
        <v>86</v>
      </c>
      <c r="AV219" s="13" t="s">
        <v>86</v>
      </c>
      <c r="AW219" s="13" t="s">
        <v>32</v>
      </c>
      <c r="AX219" s="13" t="s">
        <v>76</v>
      </c>
      <c r="AY219" s="272" t="s">
        <v>154</v>
      </c>
    </row>
    <row r="220" s="14" customFormat="1">
      <c r="A220" s="14"/>
      <c r="B220" s="273"/>
      <c r="C220" s="274"/>
      <c r="D220" s="256" t="s">
        <v>172</v>
      </c>
      <c r="E220" s="275" t="s">
        <v>1</v>
      </c>
      <c r="F220" s="276" t="s">
        <v>289</v>
      </c>
      <c r="G220" s="274"/>
      <c r="H220" s="277">
        <v>13000</v>
      </c>
      <c r="I220" s="278"/>
      <c r="J220" s="274"/>
      <c r="K220" s="274"/>
      <c r="L220" s="279"/>
      <c r="M220" s="280"/>
      <c r="N220" s="281"/>
      <c r="O220" s="281"/>
      <c r="P220" s="281"/>
      <c r="Q220" s="281"/>
      <c r="R220" s="281"/>
      <c r="S220" s="281"/>
      <c r="T220" s="28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83" t="s">
        <v>172</v>
      </c>
      <c r="AU220" s="283" t="s">
        <v>86</v>
      </c>
      <c r="AV220" s="14" t="s">
        <v>101</v>
      </c>
      <c r="AW220" s="14" t="s">
        <v>32</v>
      </c>
      <c r="AX220" s="14" t="s">
        <v>76</v>
      </c>
      <c r="AY220" s="283" t="s">
        <v>154</v>
      </c>
    </row>
    <row r="221" s="13" customFormat="1">
      <c r="A221" s="13"/>
      <c r="B221" s="262"/>
      <c r="C221" s="263"/>
      <c r="D221" s="256" t="s">
        <v>172</v>
      </c>
      <c r="E221" s="264" t="s">
        <v>1</v>
      </c>
      <c r="F221" s="265" t="s">
        <v>86</v>
      </c>
      <c r="G221" s="263"/>
      <c r="H221" s="266">
        <v>2</v>
      </c>
      <c r="I221" s="267"/>
      <c r="J221" s="263"/>
      <c r="K221" s="263"/>
      <c r="L221" s="268"/>
      <c r="M221" s="269"/>
      <c r="N221" s="270"/>
      <c r="O221" s="270"/>
      <c r="P221" s="270"/>
      <c r="Q221" s="270"/>
      <c r="R221" s="270"/>
      <c r="S221" s="270"/>
      <c r="T221" s="27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72" t="s">
        <v>172</v>
      </c>
      <c r="AU221" s="272" t="s">
        <v>86</v>
      </c>
      <c r="AV221" s="13" t="s">
        <v>86</v>
      </c>
      <c r="AW221" s="13" t="s">
        <v>32</v>
      </c>
      <c r="AX221" s="13" t="s">
        <v>76</v>
      </c>
      <c r="AY221" s="272" t="s">
        <v>154</v>
      </c>
    </row>
    <row r="222" s="14" customFormat="1">
      <c r="A222" s="14"/>
      <c r="B222" s="273"/>
      <c r="C222" s="274"/>
      <c r="D222" s="256" t="s">
        <v>172</v>
      </c>
      <c r="E222" s="275" t="s">
        <v>1</v>
      </c>
      <c r="F222" s="276" t="s">
        <v>290</v>
      </c>
      <c r="G222" s="274"/>
      <c r="H222" s="277">
        <v>2</v>
      </c>
      <c r="I222" s="278"/>
      <c r="J222" s="274"/>
      <c r="K222" s="274"/>
      <c r="L222" s="279"/>
      <c r="M222" s="280"/>
      <c r="N222" s="281"/>
      <c r="O222" s="281"/>
      <c r="P222" s="281"/>
      <c r="Q222" s="281"/>
      <c r="R222" s="281"/>
      <c r="S222" s="281"/>
      <c r="T222" s="28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83" t="s">
        <v>172</v>
      </c>
      <c r="AU222" s="283" t="s">
        <v>86</v>
      </c>
      <c r="AV222" s="14" t="s">
        <v>101</v>
      </c>
      <c r="AW222" s="14" t="s">
        <v>32</v>
      </c>
      <c r="AX222" s="14" t="s">
        <v>76</v>
      </c>
      <c r="AY222" s="283" t="s">
        <v>154</v>
      </c>
    </row>
    <row r="223" s="13" customFormat="1">
      <c r="A223" s="13"/>
      <c r="B223" s="262"/>
      <c r="C223" s="263"/>
      <c r="D223" s="256" t="s">
        <v>172</v>
      </c>
      <c r="E223" s="264" t="s">
        <v>1</v>
      </c>
      <c r="F223" s="265" t="s">
        <v>291</v>
      </c>
      <c r="G223" s="263"/>
      <c r="H223" s="266">
        <v>1380</v>
      </c>
      <c r="I223" s="267"/>
      <c r="J223" s="263"/>
      <c r="K223" s="263"/>
      <c r="L223" s="268"/>
      <c r="M223" s="269"/>
      <c r="N223" s="270"/>
      <c r="O223" s="270"/>
      <c r="P223" s="270"/>
      <c r="Q223" s="270"/>
      <c r="R223" s="270"/>
      <c r="S223" s="270"/>
      <c r="T223" s="27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72" t="s">
        <v>172</v>
      </c>
      <c r="AU223" s="272" t="s">
        <v>86</v>
      </c>
      <c r="AV223" s="13" t="s">
        <v>86</v>
      </c>
      <c r="AW223" s="13" t="s">
        <v>32</v>
      </c>
      <c r="AX223" s="13" t="s">
        <v>76</v>
      </c>
      <c r="AY223" s="272" t="s">
        <v>154</v>
      </c>
    </row>
    <row r="224" s="14" customFormat="1">
      <c r="A224" s="14"/>
      <c r="B224" s="273"/>
      <c r="C224" s="274"/>
      <c r="D224" s="256" t="s">
        <v>172</v>
      </c>
      <c r="E224" s="275" t="s">
        <v>1</v>
      </c>
      <c r="F224" s="276" t="s">
        <v>292</v>
      </c>
      <c r="G224" s="274"/>
      <c r="H224" s="277">
        <v>1380</v>
      </c>
      <c r="I224" s="278"/>
      <c r="J224" s="274"/>
      <c r="K224" s="274"/>
      <c r="L224" s="279"/>
      <c r="M224" s="280"/>
      <c r="N224" s="281"/>
      <c r="O224" s="281"/>
      <c r="P224" s="281"/>
      <c r="Q224" s="281"/>
      <c r="R224" s="281"/>
      <c r="S224" s="281"/>
      <c r="T224" s="28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83" t="s">
        <v>172</v>
      </c>
      <c r="AU224" s="283" t="s">
        <v>86</v>
      </c>
      <c r="AV224" s="14" t="s">
        <v>101</v>
      </c>
      <c r="AW224" s="14" t="s">
        <v>32</v>
      </c>
      <c r="AX224" s="14" t="s">
        <v>76</v>
      </c>
      <c r="AY224" s="283" t="s">
        <v>154</v>
      </c>
    </row>
    <row r="225" s="16" customFormat="1">
      <c r="A225" s="16"/>
      <c r="B225" s="294"/>
      <c r="C225" s="295"/>
      <c r="D225" s="256" t="s">
        <v>172</v>
      </c>
      <c r="E225" s="296" t="s">
        <v>1</v>
      </c>
      <c r="F225" s="297" t="s">
        <v>234</v>
      </c>
      <c r="G225" s="295"/>
      <c r="H225" s="298">
        <v>14382</v>
      </c>
      <c r="I225" s="299"/>
      <c r="J225" s="295"/>
      <c r="K225" s="295"/>
      <c r="L225" s="300"/>
      <c r="M225" s="301"/>
      <c r="N225" s="302"/>
      <c r="O225" s="302"/>
      <c r="P225" s="302"/>
      <c r="Q225" s="302"/>
      <c r="R225" s="302"/>
      <c r="S225" s="302"/>
      <c r="T225" s="303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T225" s="304" t="s">
        <v>172</v>
      </c>
      <c r="AU225" s="304" t="s">
        <v>86</v>
      </c>
      <c r="AV225" s="16" t="s">
        <v>161</v>
      </c>
      <c r="AW225" s="16" t="s">
        <v>32</v>
      </c>
      <c r="AX225" s="16" t="s">
        <v>84</v>
      </c>
      <c r="AY225" s="304" t="s">
        <v>154</v>
      </c>
    </row>
    <row r="226" s="2" customFormat="1" ht="37.8" customHeight="1">
      <c r="A226" s="39"/>
      <c r="B226" s="40"/>
      <c r="C226" s="243" t="s">
        <v>293</v>
      </c>
      <c r="D226" s="243" t="s">
        <v>156</v>
      </c>
      <c r="E226" s="244" t="s">
        <v>294</v>
      </c>
      <c r="F226" s="245" t="s">
        <v>295</v>
      </c>
      <c r="G226" s="246" t="s">
        <v>252</v>
      </c>
      <c r="H226" s="247">
        <v>14000</v>
      </c>
      <c r="I226" s="248"/>
      <c r="J226" s="249">
        <f>ROUND(I226*H226,2)</f>
        <v>0</v>
      </c>
      <c r="K226" s="245" t="s">
        <v>160</v>
      </c>
      <c r="L226" s="45"/>
      <c r="M226" s="250" t="s">
        <v>1</v>
      </c>
      <c r="N226" s="251" t="s">
        <v>41</v>
      </c>
      <c r="O226" s="92"/>
      <c r="P226" s="252">
        <f>O226*H226</f>
        <v>0</v>
      </c>
      <c r="Q226" s="252">
        <v>0</v>
      </c>
      <c r="R226" s="252">
        <f>Q226*H226</f>
        <v>0</v>
      </c>
      <c r="S226" s="252">
        <v>0</v>
      </c>
      <c r="T226" s="253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54" t="s">
        <v>161</v>
      </c>
      <c r="AT226" s="254" t="s">
        <v>156</v>
      </c>
      <c r="AU226" s="254" t="s">
        <v>86</v>
      </c>
      <c r="AY226" s="18" t="s">
        <v>154</v>
      </c>
      <c r="BE226" s="255">
        <f>IF(N226="základní",J226,0)</f>
        <v>0</v>
      </c>
      <c r="BF226" s="255">
        <f>IF(N226="snížená",J226,0)</f>
        <v>0</v>
      </c>
      <c r="BG226" s="255">
        <f>IF(N226="zákl. přenesená",J226,0)</f>
        <v>0</v>
      </c>
      <c r="BH226" s="255">
        <f>IF(N226="sníž. přenesená",J226,0)</f>
        <v>0</v>
      </c>
      <c r="BI226" s="255">
        <f>IF(N226="nulová",J226,0)</f>
        <v>0</v>
      </c>
      <c r="BJ226" s="18" t="s">
        <v>84</v>
      </c>
      <c r="BK226" s="255">
        <f>ROUND(I226*H226,2)</f>
        <v>0</v>
      </c>
      <c r="BL226" s="18" t="s">
        <v>161</v>
      </c>
      <c r="BM226" s="254" t="s">
        <v>296</v>
      </c>
    </row>
    <row r="227" s="2" customFormat="1">
      <c r="A227" s="39"/>
      <c r="B227" s="40"/>
      <c r="C227" s="41"/>
      <c r="D227" s="256" t="s">
        <v>163</v>
      </c>
      <c r="E227" s="41"/>
      <c r="F227" s="257" t="s">
        <v>297</v>
      </c>
      <c r="G227" s="41"/>
      <c r="H227" s="41"/>
      <c r="I227" s="211"/>
      <c r="J227" s="41"/>
      <c r="K227" s="41"/>
      <c r="L227" s="45"/>
      <c r="M227" s="258"/>
      <c r="N227" s="259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163</v>
      </c>
      <c r="AU227" s="18" t="s">
        <v>86</v>
      </c>
    </row>
    <row r="228" s="2" customFormat="1">
      <c r="A228" s="39"/>
      <c r="B228" s="40"/>
      <c r="C228" s="41"/>
      <c r="D228" s="260" t="s">
        <v>165</v>
      </c>
      <c r="E228" s="41"/>
      <c r="F228" s="261" t="s">
        <v>298</v>
      </c>
      <c r="G228" s="41"/>
      <c r="H228" s="41"/>
      <c r="I228" s="211"/>
      <c r="J228" s="41"/>
      <c r="K228" s="41"/>
      <c r="L228" s="45"/>
      <c r="M228" s="258"/>
      <c r="N228" s="259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165</v>
      </c>
      <c r="AU228" s="18" t="s">
        <v>86</v>
      </c>
    </row>
    <row r="229" s="13" customFormat="1">
      <c r="A229" s="13"/>
      <c r="B229" s="262"/>
      <c r="C229" s="263"/>
      <c r="D229" s="256" t="s">
        <v>172</v>
      </c>
      <c r="E229" s="264" t="s">
        <v>1</v>
      </c>
      <c r="F229" s="265" t="s">
        <v>299</v>
      </c>
      <c r="G229" s="263"/>
      <c r="H229" s="266">
        <v>14000</v>
      </c>
      <c r="I229" s="267"/>
      <c r="J229" s="263"/>
      <c r="K229" s="263"/>
      <c r="L229" s="268"/>
      <c r="M229" s="269"/>
      <c r="N229" s="270"/>
      <c r="O229" s="270"/>
      <c r="P229" s="270"/>
      <c r="Q229" s="270"/>
      <c r="R229" s="270"/>
      <c r="S229" s="270"/>
      <c r="T229" s="27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72" t="s">
        <v>172</v>
      </c>
      <c r="AU229" s="272" t="s">
        <v>86</v>
      </c>
      <c r="AV229" s="13" t="s">
        <v>86</v>
      </c>
      <c r="AW229" s="13" t="s">
        <v>32</v>
      </c>
      <c r="AX229" s="13" t="s">
        <v>76</v>
      </c>
      <c r="AY229" s="272" t="s">
        <v>154</v>
      </c>
    </row>
    <row r="230" s="14" customFormat="1">
      <c r="A230" s="14"/>
      <c r="B230" s="273"/>
      <c r="C230" s="274"/>
      <c r="D230" s="256" t="s">
        <v>172</v>
      </c>
      <c r="E230" s="275" t="s">
        <v>1</v>
      </c>
      <c r="F230" s="276" t="s">
        <v>300</v>
      </c>
      <c r="G230" s="274"/>
      <c r="H230" s="277">
        <v>14000</v>
      </c>
      <c r="I230" s="278"/>
      <c r="J230" s="274"/>
      <c r="K230" s="274"/>
      <c r="L230" s="279"/>
      <c r="M230" s="280"/>
      <c r="N230" s="281"/>
      <c r="O230" s="281"/>
      <c r="P230" s="281"/>
      <c r="Q230" s="281"/>
      <c r="R230" s="281"/>
      <c r="S230" s="281"/>
      <c r="T230" s="28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83" t="s">
        <v>172</v>
      </c>
      <c r="AU230" s="283" t="s">
        <v>86</v>
      </c>
      <c r="AV230" s="14" t="s">
        <v>101</v>
      </c>
      <c r="AW230" s="14" t="s">
        <v>32</v>
      </c>
      <c r="AX230" s="14" t="s">
        <v>76</v>
      </c>
      <c r="AY230" s="283" t="s">
        <v>154</v>
      </c>
    </row>
    <row r="231" s="16" customFormat="1">
      <c r="A231" s="16"/>
      <c r="B231" s="294"/>
      <c r="C231" s="295"/>
      <c r="D231" s="256" t="s">
        <v>172</v>
      </c>
      <c r="E231" s="296" t="s">
        <v>1</v>
      </c>
      <c r="F231" s="297" t="s">
        <v>234</v>
      </c>
      <c r="G231" s="295"/>
      <c r="H231" s="298">
        <v>14000</v>
      </c>
      <c r="I231" s="299"/>
      <c r="J231" s="295"/>
      <c r="K231" s="295"/>
      <c r="L231" s="300"/>
      <c r="M231" s="301"/>
      <c r="N231" s="302"/>
      <c r="O231" s="302"/>
      <c r="P231" s="302"/>
      <c r="Q231" s="302"/>
      <c r="R231" s="302"/>
      <c r="S231" s="302"/>
      <c r="T231" s="303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T231" s="304" t="s">
        <v>172</v>
      </c>
      <c r="AU231" s="304" t="s">
        <v>86</v>
      </c>
      <c r="AV231" s="16" t="s">
        <v>161</v>
      </c>
      <c r="AW231" s="16" t="s">
        <v>32</v>
      </c>
      <c r="AX231" s="16" t="s">
        <v>84</v>
      </c>
      <c r="AY231" s="304" t="s">
        <v>154</v>
      </c>
    </row>
    <row r="232" s="2" customFormat="1" ht="37.8" customHeight="1">
      <c r="A232" s="39"/>
      <c r="B232" s="40"/>
      <c r="C232" s="243" t="s">
        <v>188</v>
      </c>
      <c r="D232" s="243" t="s">
        <v>156</v>
      </c>
      <c r="E232" s="244" t="s">
        <v>301</v>
      </c>
      <c r="F232" s="245" t="s">
        <v>302</v>
      </c>
      <c r="G232" s="246" t="s">
        <v>252</v>
      </c>
      <c r="H232" s="247">
        <v>10000</v>
      </c>
      <c r="I232" s="248"/>
      <c r="J232" s="249">
        <f>ROUND(I232*H232,2)</f>
        <v>0</v>
      </c>
      <c r="K232" s="245" t="s">
        <v>160</v>
      </c>
      <c r="L232" s="45"/>
      <c r="M232" s="250" t="s">
        <v>1</v>
      </c>
      <c r="N232" s="251" t="s">
        <v>41</v>
      </c>
      <c r="O232" s="92"/>
      <c r="P232" s="252">
        <f>O232*H232</f>
        <v>0</v>
      </c>
      <c r="Q232" s="252">
        <v>0</v>
      </c>
      <c r="R232" s="252">
        <f>Q232*H232</f>
        <v>0</v>
      </c>
      <c r="S232" s="252">
        <v>0</v>
      </c>
      <c r="T232" s="253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54" t="s">
        <v>161</v>
      </c>
      <c r="AT232" s="254" t="s">
        <v>156</v>
      </c>
      <c r="AU232" s="254" t="s">
        <v>86</v>
      </c>
      <c r="AY232" s="18" t="s">
        <v>154</v>
      </c>
      <c r="BE232" s="255">
        <f>IF(N232="základní",J232,0)</f>
        <v>0</v>
      </c>
      <c r="BF232" s="255">
        <f>IF(N232="snížená",J232,0)</f>
        <v>0</v>
      </c>
      <c r="BG232" s="255">
        <f>IF(N232="zákl. přenesená",J232,0)</f>
        <v>0</v>
      </c>
      <c r="BH232" s="255">
        <f>IF(N232="sníž. přenesená",J232,0)</f>
        <v>0</v>
      </c>
      <c r="BI232" s="255">
        <f>IF(N232="nulová",J232,0)</f>
        <v>0</v>
      </c>
      <c r="BJ232" s="18" t="s">
        <v>84</v>
      </c>
      <c r="BK232" s="255">
        <f>ROUND(I232*H232,2)</f>
        <v>0</v>
      </c>
      <c r="BL232" s="18" t="s">
        <v>161</v>
      </c>
      <c r="BM232" s="254" t="s">
        <v>303</v>
      </c>
    </row>
    <row r="233" s="2" customFormat="1">
      <c r="A233" s="39"/>
      <c r="B233" s="40"/>
      <c r="C233" s="41"/>
      <c r="D233" s="256" t="s">
        <v>163</v>
      </c>
      <c r="E233" s="41"/>
      <c r="F233" s="257" t="s">
        <v>304</v>
      </c>
      <c r="G233" s="41"/>
      <c r="H233" s="41"/>
      <c r="I233" s="211"/>
      <c r="J233" s="41"/>
      <c r="K233" s="41"/>
      <c r="L233" s="45"/>
      <c r="M233" s="258"/>
      <c r="N233" s="259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163</v>
      </c>
      <c r="AU233" s="18" t="s">
        <v>86</v>
      </c>
    </row>
    <row r="234" s="2" customFormat="1">
      <c r="A234" s="39"/>
      <c r="B234" s="40"/>
      <c r="C234" s="41"/>
      <c r="D234" s="260" t="s">
        <v>165</v>
      </c>
      <c r="E234" s="41"/>
      <c r="F234" s="261" t="s">
        <v>305</v>
      </c>
      <c r="G234" s="41"/>
      <c r="H234" s="41"/>
      <c r="I234" s="211"/>
      <c r="J234" s="41"/>
      <c r="K234" s="41"/>
      <c r="L234" s="45"/>
      <c r="M234" s="258"/>
      <c r="N234" s="259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165</v>
      </c>
      <c r="AU234" s="18" t="s">
        <v>86</v>
      </c>
    </row>
    <row r="235" s="13" customFormat="1">
      <c r="A235" s="13"/>
      <c r="B235" s="262"/>
      <c r="C235" s="263"/>
      <c r="D235" s="256" t="s">
        <v>172</v>
      </c>
      <c r="E235" s="264" t="s">
        <v>1</v>
      </c>
      <c r="F235" s="265" t="s">
        <v>306</v>
      </c>
      <c r="G235" s="263"/>
      <c r="H235" s="266">
        <v>10000</v>
      </c>
      <c r="I235" s="267"/>
      <c r="J235" s="263"/>
      <c r="K235" s="263"/>
      <c r="L235" s="268"/>
      <c r="M235" s="269"/>
      <c r="N235" s="270"/>
      <c r="O235" s="270"/>
      <c r="P235" s="270"/>
      <c r="Q235" s="270"/>
      <c r="R235" s="270"/>
      <c r="S235" s="270"/>
      <c r="T235" s="27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72" t="s">
        <v>172</v>
      </c>
      <c r="AU235" s="272" t="s">
        <v>86</v>
      </c>
      <c r="AV235" s="13" t="s">
        <v>86</v>
      </c>
      <c r="AW235" s="13" t="s">
        <v>32</v>
      </c>
      <c r="AX235" s="13" t="s">
        <v>76</v>
      </c>
      <c r="AY235" s="272" t="s">
        <v>154</v>
      </c>
    </row>
    <row r="236" s="14" customFormat="1">
      <c r="A236" s="14"/>
      <c r="B236" s="273"/>
      <c r="C236" s="274"/>
      <c r="D236" s="256" t="s">
        <v>172</v>
      </c>
      <c r="E236" s="275" t="s">
        <v>1</v>
      </c>
      <c r="F236" s="276" t="s">
        <v>307</v>
      </c>
      <c r="G236" s="274"/>
      <c r="H236" s="277">
        <v>10000</v>
      </c>
      <c r="I236" s="278"/>
      <c r="J236" s="274"/>
      <c r="K236" s="274"/>
      <c r="L236" s="279"/>
      <c r="M236" s="280"/>
      <c r="N236" s="281"/>
      <c r="O236" s="281"/>
      <c r="P236" s="281"/>
      <c r="Q236" s="281"/>
      <c r="R236" s="281"/>
      <c r="S236" s="281"/>
      <c r="T236" s="28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83" t="s">
        <v>172</v>
      </c>
      <c r="AU236" s="283" t="s">
        <v>86</v>
      </c>
      <c r="AV236" s="14" t="s">
        <v>101</v>
      </c>
      <c r="AW236" s="14" t="s">
        <v>32</v>
      </c>
      <c r="AX236" s="14" t="s">
        <v>76</v>
      </c>
      <c r="AY236" s="283" t="s">
        <v>154</v>
      </c>
    </row>
    <row r="237" s="16" customFormat="1">
      <c r="A237" s="16"/>
      <c r="B237" s="294"/>
      <c r="C237" s="295"/>
      <c r="D237" s="256" t="s">
        <v>172</v>
      </c>
      <c r="E237" s="296" t="s">
        <v>1</v>
      </c>
      <c r="F237" s="297" t="s">
        <v>234</v>
      </c>
      <c r="G237" s="295"/>
      <c r="H237" s="298">
        <v>10000</v>
      </c>
      <c r="I237" s="299"/>
      <c r="J237" s="295"/>
      <c r="K237" s="295"/>
      <c r="L237" s="300"/>
      <c r="M237" s="301"/>
      <c r="N237" s="302"/>
      <c r="O237" s="302"/>
      <c r="P237" s="302"/>
      <c r="Q237" s="302"/>
      <c r="R237" s="302"/>
      <c r="S237" s="302"/>
      <c r="T237" s="303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T237" s="304" t="s">
        <v>172</v>
      </c>
      <c r="AU237" s="304" t="s">
        <v>86</v>
      </c>
      <c r="AV237" s="16" t="s">
        <v>161</v>
      </c>
      <c r="AW237" s="16" t="s">
        <v>32</v>
      </c>
      <c r="AX237" s="16" t="s">
        <v>84</v>
      </c>
      <c r="AY237" s="304" t="s">
        <v>154</v>
      </c>
    </row>
    <row r="238" s="2" customFormat="1" ht="24.15" customHeight="1">
      <c r="A238" s="39"/>
      <c r="B238" s="40"/>
      <c r="C238" s="243" t="s">
        <v>308</v>
      </c>
      <c r="D238" s="243" t="s">
        <v>156</v>
      </c>
      <c r="E238" s="244" t="s">
        <v>309</v>
      </c>
      <c r="F238" s="245" t="s">
        <v>310</v>
      </c>
      <c r="G238" s="246" t="s">
        <v>159</v>
      </c>
      <c r="H238" s="247">
        <v>70000</v>
      </c>
      <c r="I238" s="248"/>
      <c r="J238" s="249">
        <f>ROUND(I238*H238,2)</f>
        <v>0</v>
      </c>
      <c r="K238" s="245" t="s">
        <v>160</v>
      </c>
      <c r="L238" s="45"/>
      <c r="M238" s="250" t="s">
        <v>1</v>
      </c>
      <c r="N238" s="251" t="s">
        <v>41</v>
      </c>
      <c r="O238" s="92"/>
      <c r="P238" s="252">
        <f>O238*H238</f>
        <v>0</v>
      </c>
      <c r="Q238" s="252">
        <v>0</v>
      </c>
      <c r="R238" s="252">
        <f>Q238*H238</f>
        <v>0</v>
      </c>
      <c r="S238" s="252">
        <v>0</v>
      </c>
      <c r="T238" s="253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54" t="s">
        <v>161</v>
      </c>
      <c r="AT238" s="254" t="s">
        <v>156</v>
      </c>
      <c r="AU238" s="254" t="s">
        <v>86</v>
      </c>
      <c r="AY238" s="18" t="s">
        <v>154</v>
      </c>
      <c r="BE238" s="255">
        <f>IF(N238="základní",J238,0)</f>
        <v>0</v>
      </c>
      <c r="BF238" s="255">
        <f>IF(N238="snížená",J238,0)</f>
        <v>0</v>
      </c>
      <c r="BG238" s="255">
        <f>IF(N238="zákl. přenesená",J238,0)</f>
        <v>0</v>
      </c>
      <c r="BH238" s="255">
        <f>IF(N238="sníž. přenesená",J238,0)</f>
        <v>0</v>
      </c>
      <c r="BI238" s="255">
        <f>IF(N238="nulová",J238,0)</f>
        <v>0</v>
      </c>
      <c r="BJ238" s="18" t="s">
        <v>84</v>
      </c>
      <c r="BK238" s="255">
        <f>ROUND(I238*H238,2)</f>
        <v>0</v>
      </c>
      <c r="BL238" s="18" t="s">
        <v>161</v>
      </c>
      <c r="BM238" s="254" t="s">
        <v>311</v>
      </c>
    </row>
    <row r="239" s="2" customFormat="1">
      <c r="A239" s="39"/>
      <c r="B239" s="40"/>
      <c r="C239" s="41"/>
      <c r="D239" s="256" t="s">
        <v>163</v>
      </c>
      <c r="E239" s="41"/>
      <c r="F239" s="257" t="s">
        <v>312</v>
      </c>
      <c r="G239" s="41"/>
      <c r="H239" s="41"/>
      <c r="I239" s="211"/>
      <c r="J239" s="41"/>
      <c r="K239" s="41"/>
      <c r="L239" s="45"/>
      <c r="M239" s="258"/>
      <c r="N239" s="259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163</v>
      </c>
      <c r="AU239" s="18" t="s">
        <v>86</v>
      </c>
    </row>
    <row r="240" s="2" customFormat="1">
      <c r="A240" s="39"/>
      <c r="B240" s="40"/>
      <c r="C240" s="41"/>
      <c r="D240" s="260" t="s">
        <v>165</v>
      </c>
      <c r="E240" s="41"/>
      <c r="F240" s="261" t="s">
        <v>313</v>
      </c>
      <c r="G240" s="41"/>
      <c r="H240" s="41"/>
      <c r="I240" s="211"/>
      <c r="J240" s="41"/>
      <c r="K240" s="41"/>
      <c r="L240" s="45"/>
      <c r="M240" s="258"/>
      <c r="N240" s="259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165</v>
      </c>
      <c r="AU240" s="18" t="s">
        <v>86</v>
      </c>
    </row>
    <row r="241" s="13" customFormat="1">
      <c r="A241" s="13"/>
      <c r="B241" s="262"/>
      <c r="C241" s="263"/>
      <c r="D241" s="256" t="s">
        <v>172</v>
      </c>
      <c r="E241" s="264" t="s">
        <v>1</v>
      </c>
      <c r="F241" s="265" t="s">
        <v>314</v>
      </c>
      <c r="G241" s="263"/>
      <c r="H241" s="266">
        <v>70000</v>
      </c>
      <c r="I241" s="267"/>
      <c r="J241" s="263"/>
      <c r="K241" s="263"/>
      <c r="L241" s="268"/>
      <c r="M241" s="269"/>
      <c r="N241" s="270"/>
      <c r="O241" s="270"/>
      <c r="P241" s="270"/>
      <c r="Q241" s="270"/>
      <c r="R241" s="270"/>
      <c r="S241" s="270"/>
      <c r="T241" s="27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72" t="s">
        <v>172</v>
      </c>
      <c r="AU241" s="272" t="s">
        <v>86</v>
      </c>
      <c r="AV241" s="13" t="s">
        <v>86</v>
      </c>
      <c r="AW241" s="13" t="s">
        <v>32</v>
      </c>
      <c r="AX241" s="13" t="s">
        <v>76</v>
      </c>
      <c r="AY241" s="272" t="s">
        <v>154</v>
      </c>
    </row>
    <row r="242" s="14" customFormat="1">
      <c r="A242" s="14"/>
      <c r="B242" s="273"/>
      <c r="C242" s="274"/>
      <c r="D242" s="256" t="s">
        <v>172</v>
      </c>
      <c r="E242" s="275" t="s">
        <v>1</v>
      </c>
      <c r="F242" s="276" t="s">
        <v>315</v>
      </c>
      <c r="G242" s="274"/>
      <c r="H242" s="277">
        <v>70000</v>
      </c>
      <c r="I242" s="278"/>
      <c r="J242" s="274"/>
      <c r="K242" s="274"/>
      <c r="L242" s="279"/>
      <c r="M242" s="280"/>
      <c r="N242" s="281"/>
      <c r="O242" s="281"/>
      <c r="P242" s="281"/>
      <c r="Q242" s="281"/>
      <c r="R242" s="281"/>
      <c r="S242" s="281"/>
      <c r="T242" s="28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83" t="s">
        <v>172</v>
      </c>
      <c r="AU242" s="283" t="s">
        <v>86</v>
      </c>
      <c r="AV242" s="14" t="s">
        <v>101</v>
      </c>
      <c r="AW242" s="14" t="s">
        <v>32</v>
      </c>
      <c r="AX242" s="14" t="s">
        <v>76</v>
      </c>
      <c r="AY242" s="283" t="s">
        <v>154</v>
      </c>
    </row>
    <row r="243" s="16" customFormat="1">
      <c r="A243" s="16"/>
      <c r="B243" s="294"/>
      <c r="C243" s="295"/>
      <c r="D243" s="256" t="s">
        <v>172</v>
      </c>
      <c r="E243" s="296" t="s">
        <v>1</v>
      </c>
      <c r="F243" s="297" t="s">
        <v>234</v>
      </c>
      <c r="G243" s="295"/>
      <c r="H243" s="298">
        <v>70000</v>
      </c>
      <c r="I243" s="299"/>
      <c r="J243" s="295"/>
      <c r="K243" s="295"/>
      <c r="L243" s="300"/>
      <c r="M243" s="301"/>
      <c r="N243" s="302"/>
      <c r="O243" s="302"/>
      <c r="P243" s="302"/>
      <c r="Q243" s="302"/>
      <c r="R243" s="302"/>
      <c r="S243" s="302"/>
      <c r="T243" s="303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T243" s="304" t="s">
        <v>172</v>
      </c>
      <c r="AU243" s="304" t="s">
        <v>86</v>
      </c>
      <c r="AV243" s="16" t="s">
        <v>161</v>
      </c>
      <c r="AW243" s="16" t="s">
        <v>32</v>
      </c>
      <c r="AX243" s="16" t="s">
        <v>84</v>
      </c>
      <c r="AY243" s="304" t="s">
        <v>154</v>
      </c>
    </row>
    <row r="244" s="2" customFormat="1" ht="24.15" customHeight="1">
      <c r="A244" s="39"/>
      <c r="B244" s="40"/>
      <c r="C244" s="243" t="s">
        <v>7</v>
      </c>
      <c r="D244" s="243" t="s">
        <v>156</v>
      </c>
      <c r="E244" s="244" t="s">
        <v>316</v>
      </c>
      <c r="F244" s="245" t="s">
        <v>317</v>
      </c>
      <c r="G244" s="246" t="s">
        <v>159</v>
      </c>
      <c r="H244" s="247">
        <v>450</v>
      </c>
      <c r="I244" s="248"/>
      <c r="J244" s="249">
        <f>ROUND(I244*H244,2)</f>
        <v>0</v>
      </c>
      <c r="K244" s="245" t="s">
        <v>160</v>
      </c>
      <c r="L244" s="45"/>
      <c r="M244" s="250" t="s">
        <v>1</v>
      </c>
      <c r="N244" s="251" t="s">
        <v>41</v>
      </c>
      <c r="O244" s="92"/>
      <c r="P244" s="252">
        <f>O244*H244</f>
        <v>0</v>
      </c>
      <c r="Q244" s="252">
        <v>0</v>
      </c>
      <c r="R244" s="252">
        <f>Q244*H244</f>
        <v>0</v>
      </c>
      <c r="S244" s="252">
        <v>0</v>
      </c>
      <c r="T244" s="253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54" t="s">
        <v>161</v>
      </c>
      <c r="AT244" s="254" t="s">
        <v>156</v>
      </c>
      <c r="AU244" s="254" t="s">
        <v>86</v>
      </c>
      <c r="AY244" s="18" t="s">
        <v>154</v>
      </c>
      <c r="BE244" s="255">
        <f>IF(N244="základní",J244,0)</f>
        <v>0</v>
      </c>
      <c r="BF244" s="255">
        <f>IF(N244="snížená",J244,0)</f>
        <v>0</v>
      </c>
      <c r="BG244" s="255">
        <f>IF(N244="zákl. přenesená",J244,0)</f>
        <v>0</v>
      </c>
      <c r="BH244" s="255">
        <f>IF(N244="sníž. přenesená",J244,0)</f>
        <v>0</v>
      </c>
      <c r="BI244" s="255">
        <f>IF(N244="nulová",J244,0)</f>
        <v>0</v>
      </c>
      <c r="BJ244" s="18" t="s">
        <v>84</v>
      </c>
      <c r="BK244" s="255">
        <f>ROUND(I244*H244,2)</f>
        <v>0</v>
      </c>
      <c r="BL244" s="18" t="s">
        <v>161</v>
      </c>
      <c r="BM244" s="254" t="s">
        <v>318</v>
      </c>
    </row>
    <row r="245" s="2" customFormat="1">
      <c r="A245" s="39"/>
      <c r="B245" s="40"/>
      <c r="C245" s="41"/>
      <c r="D245" s="256" t="s">
        <v>163</v>
      </c>
      <c r="E245" s="41"/>
      <c r="F245" s="257" t="s">
        <v>319</v>
      </c>
      <c r="G245" s="41"/>
      <c r="H245" s="41"/>
      <c r="I245" s="211"/>
      <c r="J245" s="41"/>
      <c r="K245" s="41"/>
      <c r="L245" s="45"/>
      <c r="M245" s="258"/>
      <c r="N245" s="259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163</v>
      </c>
      <c r="AU245" s="18" t="s">
        <v>86</v>
      </c>
    </row>
    <row r="246" s="2" customFormat="1">
      <c r="A246" s="39"/>
      <c r="B246" s="40"/>
      <c r="C246" s="41"/>
      <c r="D246" s="260" t="s">
        <v>165</v>
      </c>
      <c r="E246" s="41"/>
      <c r="F246" s="261" t="s">
        <v>320</v>
      </c>
      <c r="G246" s="41"/>
      <c r="H246" s="41"/>
      <c r="I246" s="211"/>
      <c r="J246" s="41"/>
      <c r="K246" s="41"/>
      <c r="L246" s="45"/>
      <c r="M246" s="258"/>
      <c r="N246" s="259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165</v>
      </c>
      <c r="AU246" s="18" t="s">
        <v>86</v>
      </c>
    </row>
    <row r="247" s="13" customFormat="1">
      <c r="A247" s="13"/>
      <c r="B247" s="262"/>
      <c r="C247" s="263"/>
      <c r="D247" s="256" t="s">
        <v>172</v>
      </c>
      <c r="E247" s="264" t="s">
        <v>1</v>
      </c>
      <c r="F247" s="265" t="s">
        <v>321</v>
      </c>
      <c r="G247" s="263"/>
      <c r="H247" s="266">
        <v>450</v>
      </c>
      <c r="I247" s="267"/>
      <c r="J247" s="263"/>
      <c r="K247" s="263"/>
      <c r="L247" s="268"/>
      <c r="M247" s="269"/>
      <c r="N247" s="270"/>
      <c r="O247" s="270"/>
      <c r="P247" s="270"/>
      <c r="Q247" s="270"/>
      <c r="R247" s="270"/>
      <c r="S247" s="270"/>
      <c r="T247" s="27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72" t="s">
        <v>172</v>
      </c>
      <c r="AU247" s="272" t="s">
        <v>86</v>
      </c>
      <c r="AV247" s="13" t="s">
        <v>86</v>
      </c>
      <c r="AW247" s="13" t="s">
        <v>32</v>
      </c>
      <c r="AX247" s="13" t="s">
        <v>76</v>
      </c>
      <c r="AY247" s="272" t="s">
        <v>154</v>
      </c>
    </row>
    <row r="248" s="14" customFormat="1">
      <c r="A248" s="14"/>
      <c r="B248" s="273"/>
      <c r="C248" s="274"/>
      <c r="D248" s="256" t="s">
        <v>172</v>
      </c>
      <c r="E248" s="275" t="s">
        <v>1</v>
      </c>
      <c r="F248" s="276" t="s">
        <v>322</v>
      </c>
      <c r="G248" s="274"/>
      <c r="H248" s="277">
        <v>450</v>
      </c>
      <c r="I248" s="278"/>
      <c r="J248" s="274"/>
      <c r="K248" s="274"/>
      <c r="L248" s="279"/>
      <c r="M248" s="280"/>
      <c r="N248" s="281"/>
      <c r="O248" s="281"/>
      <c r="P248" s="281"/>
      <c r="Q248" s="281"/>
      <c r="R248" s="281"/>
      <c r="S248" s="281"/>
      <c r="T248" s="28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83" t="s">
        <v>172</v>
      </c>
      <c r="AU248" s="283" t="s">
        <v>86</v>
      </c>
      <c r="AV248" s="14" t="s">
        <v>101</v>
      </c>
      <c r="AW248" s="14" t="s">
        <v>32</v>
      </c>
      <c r="AX248" s="14" t="s">
        <v>76</v>
      </c>
      <c r="AY248" s="283" t="s">
        <v>154</v>
      </c>
    </row>
    <row r="249" s="16" customFormat="1">
      <c r="A249" s="16"/>
      <c r="B249" s="294"/>
      <c r="C249" s="295"/>
      <c r="D249" s="256" t="s">
        <v>172</v>
      </c>
      <c r="E249" s="296" t="s">
        <v>1</v>
      </c>
      <c r="F249" s="297" t="s">
        <v>234</v>
      </c>
      <c r="G249" s="295"/>
      <c r="H249" s="298">
        <v>450</v>
      </c>
      <c r="I249" s="299"/>
      <c r="J249" s="295"/>
      <c r="K249" s="295"/>
      <c r="L249" s="300"/>
      <c r="M249" s="301"/>
      <c r="N249" s="302"/>
      <c r="O249" s="302"/>
      <c r="P249" s="302"/>
      <c r="Q249" s="302"/>
      <c r="R249" s="302"/>
      <c r="S249" s="302"/>
      <c r="T249" s="303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T249" s="304" t="s">
        <v>172</v>
      </c>
      <c r="AU249" s="304" t="s">
        <v>86</v>
      </c>
      <c r="AV249" s="16" t="s">
        <v>161</v>
      </c>
      <c r="AW249" s="16" t="s">
        <v>32</v>
      </c>
      <c r="AX249" s="16" t="s">
        <v>84</v>
      </c>
      <c r="AY249" s="304" t="s">
        <v>154</v>
      </c>
    </row>
    <row r="250" s="2" customFormat="1" ht="16.5" customHeight="1">
      <c r="A250" s="39"/>
      <c r="B250" s="40"/>
      <c r="C250" s="243" t="s">
        <v>323</v>
      </c>
      <c r="D250" s="243" t="s">
        <v>156</v>
      </c>
      <c r="E250" s="244" t="s">
        <v>324</v>
      </c>
      <c r="F250" s="245" t="s">
        <v>325</v>
      </c>
      <c r="G250" s="246" t="s">
        <v>159</v>
      </c>
      <c r="H250" s="247">
        <v>1150</v>
      </c>
      <c r="I250" s="248"/>
      <c r="J250" s="249">
        <f>ROUND(I250*H250,2)</f>
        <v>0</v>
      </c>
      <c r="K250" s="245" t="s">
        <v>160</v>
      </c>
      <c r="L250" s="45"/>
      <c r="M250" s="250" t="s">
        <v>1</v>
      </c>
      <c r="N250" s="251" t="s">
        <v>41</v>
      </c>
      <c r="O250" s="92"/>
      <c r="P250" s="252">
        <f>O250*H250</f>
        <v>0</v>
      </c>
      <c r="Q250" s="252">
        <v>0</v>
      </c>
      <c r="R250" s="252">
        <f>Q250*H250</f>
        <v>0</v>
      </c>
      <c r="S250" s="252">
        <v>0</v>
      </c>
      <c r="T250" s="253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54" t="s">
        <v>161</v>
      </c>
      <c r="AT250" s="254" t="s">
        <v>156</v>
      </c>
      <c r="AU250" s="254" t="s">
        <v>86</v>
      </c>
      <c r="AY250" s="18" t="s">
        <v>154</v>
      </c>
      <c r="BE250" s="255">
        <f>IF(N250="základní",J250,0)</f>
        <v>0</v>
      </c>
      <c r="BF250" s="255">
        <f>IF(N250="snížená",J250,0)</f>
        <v>0</v>
      </c>
      <c r="BG250" s="255">
        <f>IF(N250="zákl. přenesená",J250,0)</f>
        <v>0</v>
      </c>
      <c r="BH250" s="255">
        <f>IF(N250="sníž. přenesená",J250,0)</f>
        <v>0</v>
      </c>
      <c r="BI250" s="255">
        <f>IF(N250="nulová",J250,0)</f>
        <v>0</v>
      </c>
      <c r="BJ250" s="18" t="s">
        <v>84</v>
      </c>
      <c r="BK250" s="255">
        <f>ROUND(I250*H250,2)</f>
        <v>0</v>
      </c>
      <c r="BL250" s="18" t="s">
        <v>161</v>
      </c>
      <c r="BM250" s="254" t="s">
        <v>326</v>
      </c>
    </row>
    <row r="251" s="2" customFormat="1">
      <c r="A251" s="39"/>
      <c r="B251" s="40"/>
      <c r="C251" s="41"/>
      <c r="D251" s="256" t="s">
        <v>163</v>
      </c>
      <c r="E251" s="41"/>
      <c r="F251" s="257" t="s">
        <v>327</v>
      </c>
      <c r="G251" s="41"/>
      <c r="H251" s="41"/>
      <c r="I251" s="211"/>
      <c r="J251" s="41"/>
      <c r="K251" s="41"/>
      <c r="L251" s="45"/>
      <c r="M251" s="258"/>
      <c r="N251" s="259"/>
      <c r="O251" s="92"/>
      <c r="P251" s="92"/>
      <c r="Q251" s="92"/>
      <c r="R251" s="92"/>
      <c r="S251" s="92"/>
      <c r="T251" s="93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163</v>
      </c>
      <c r="AU251" s="18" t="s">
        <v>86</v>
      </c>
    </row>
    <row r="252" s="2" customFormat="1">
      <c r="A252" s="39"/>
      <c r="B252" s="40"/>
      <c r="C252" s="41"/>
      <c r="D252" s="260" t="s">
        <v>165</v>
      </c>
      <c r="E252" s="41"/>
      <c r="F252" s="261" t="s">
        <v>328</v>
      </c>
      <c r="G252" s="41"/>
      <c r="H252" s="41"/>
      <c r="I252" s="211"/>
      <c r="J252" s="41"/>
      <c r="K252" s="41"/>
      <c r="L252" s="45"/>
      <c r="M252" s="258"/>
      <c r="N252" s="259"/>
      <c r="O252" s="92"/>
      <c r="P252" s="92"/>
      <c r="Q252" s="92"/>
      <c r="R252" s="92"/>
      <c r="S252" s="92"/>
      <c r="T252" s="93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165</v>
      </c>
      <c r="AU252" s="18" t="s">
        <v>86</v>
      </c>
    </row>
    <row r="253" s="13" customFormat="1">
      <c r="A253" s="13"/>
      <c r="B253" s="262"/>
      <c r="C253" s="263"/>
      <c r="D253" s="256" t="s">
        <v>172</v>
      </c>
      <c r="E253" s="264" t="s">
        <v>1</v>
      </c>
      <c r="F253" s="265" t="s">
        <v>329</v>
      </c>
      <c r="G253" s="263"/>
      <c r="H253" s="266">
        <v>1150</v>
      </c>
      <c r="I253" s="267"/>
      <c r="J253" s="263"/>
      <c r="K253" s="263"/>
      <c r="L253" s="268"/>
      <c r="M253" s="269"/>
      <c r="N253" s="270"/>
      <c r="O253" s="270"/>
      <c r="P253" s="270"/>
      <c r="Q253" s="270"/>
      <c r="R253" s="270"/>
      <c r="S253" s="270"/>
      <c r="T253" s="27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72" t="s">
        <v>172</v>
      </c>
      <c r="AU253" s="272" t="s">
        <v>86</v>
      </c>
      <c r="AV253" s="13" t="s">
        <v>86</v>
      </c>
      <c r="AW253" s="13" t="s">
        <v>32</v>
      </c>
      <c r="AX253" s="13" t="s">
        <v>76</v>
      </c>
      <c r="AY253" s="272" t="s">
        <v>154</v>
      </c>
    </row>
    <row r="254" s="14" customFormat="1">
      <c r="A254" s="14"/>
      <c r="B254" s="273"/>
      <c r="C254" s="274"/>
      <c r="D254" s="256" t="s">
        <v>172</v>
      </c>
      <c r="E254" s="275" t="s">
        <v>1</v>
      </c>
      <c r="F254" s="276" t="s">
        <v>330</v>
      </c>
      <c r="G254" s="274"/>
      <c r="H254" s="277">
        <v>1150</v>
      </c>
      <c r="I254" s="278"/>
      <c r="J254" s="274"/>
      <c r="K254" s="274"/>
      <c r="L254" s="279"/>
      <c r="M254" s="280"/>
      <c r="N254" s="281"/>
      <c r="O254" s="281"/>
      <c r="P254" s="281"/>
      <c r="Q254" s="281"/>
      <c r="R254" s="281"/>
      <c r="S254" s="281"/>
      <c r="T254" s="282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83" t="s">
        <v>172</v>
      </c>
      <c r="AU254" s="283" t="s">
        <v>86</v>
      </c>
      <c r="AV254" s="14" t="s">
        <v>101</v>
      </c>
      <c r="AW254" s="14" t="s">
        <v>32</v>
      </c>
      <c r="AX254" s="14" t="s">
        <v>76</v>
      </c>
      <c r="AY254" s="283" t="s">
        <v>154</v>
      </c>
    </row>
    <row r="255" s="16" customFormat="1">
      <c r="A255" s="16"/>
      <c r="B255" s="294"/>
      <c r="C255" s="295"/>
      <c r="D255" s="256" t="s">
        <v>172</v>
      </c>
      <c r="E255" s="296" t="s">
        <v>1</v>
      </c>
      <c r="F255" s="297" t="s">
        <v>234</v>
      </c>
      <c r="G255" s="295"/>
      <c r="H255" s="298">
        <v>1150</v>
      </c>
      <c r="I255" s="299"/>
      <c r="J255" s="295"/>
      <c r="K255" s="295"/>
      <c r="L255" s="300"/>
      <c r="M255" s="301"/>
      <c r="N255" s="302"/>
      <c r="O255" s="302"/>
      <c r="P255" s="302"/>
      <c r="Q255" s="302"/>
      <c r="R255" s="302"/>
      <c r="S255" s="302"/>
      <c r="T255" s="303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T255" s="304" t="s">
        <v>172</v>
      </c>
      <c r="AU255" s="304" t="s">
        <v>86</v>
      </c>
      <c r="AV255" s="16" t="s">
        <v>161</v>
      </c>
      <c r="AW255" s="16" t="s">
        <v>32</v>
      </c>
      <c r="AX255" s="16" t="s">
        <v>84</v>
      </c>
      <c r="AY255" s="304" t="s">
        <v>154</v>
      </c>
    </row>
    <row r="256" s="2" customFormat="1" ht="33" customHeight="1">
      <c r="A256" s="39"/>
      <c r="B256" s="40"/>
      <c r="C256" s="243" t="s">
        <v>331</v>
      </c>
      <c r="D256" s="243" t="s">
        <v>156</v>
      </c>
      <c r="E256" s="244" t="s">
        <v>332</v>
      </c>
      <c r="F256" s="245" t="s">
        <v>333</v>
      </c>
      <c r="G256" s="246" t="s">
        <v>177</v>
      </c>
      <c r="H256" s="247">
        <v>50</v>
      </c>
      <c r="I256" s="248"/>
      <c r="J256" s="249">
        <f>ROUND(I256*H256,2)</f>
        <v>0</v>
      </c>
      <c r="K256" s="245" t="s">
        <v>160</v>
      </c>
      <c r="L256" s="45"/>
      <c r="M256" s="250" t="s">
        <v>1</v>
      </c>
      <c r="N256" s="251" t="s">
        <v>41</v>
      </c>
      <c r="O256" s="92"/>
      <c r="P256" s="252">
        <f>O256*H256</f>
        <v>0</v>
      </c>
      <c r="Q256" s="252">
        <v>0</v>
      </c>
      <c r="R256" s="252">
        <f>Q256*H256</f>
        <v>0</v>
      </c>
      <c r="S256" s="252">
        <v>0</v>
      </c>
      <c r="T256" s="253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54" t="s">
        <v>161</v>
      </c>
      <c r="AT256" s="254" t="s">
        <v>156</v>
      </c>
      <c r="AU256" s="254" t="s">
        <v>86</v>
      </c>
      <c r="AY256" s="18" t="s">
        <v>154</v>
      </c>
      <c r="BE256" s="255">
        <f>IF(N256="základní",J256,0)</f>
        <v>0</v>
      </c>
      <c r="BF256" s="255">
        <f>IF(N256="snížená",J256,0)</f>
        <v>0</v>
      </c>
      <c r="BG256" s="255">
        <f>IF(N256="zákl. přenesená",J256,0)</f>
        <v>0</v>
      </c>
      <c r="BH256" s="255">
        <f>IF(N256="sníž. přenesená",J256,0)</f>
        <v>0</v>
      </c>
      <c r="BI256" s="255">
        <f>IF(N256="nulová",J256,0)</f>
        <v>0</v>
      </c>
      <c r="BJ256" s="18" t="s">
        <v>84</v>
      </c>
      <c r="BK256" s="255">
        <f>ROUND(I256*H256,2)</f>
        <v>0</v>
      </c>
      <c r="BL256" s="18" t="s">
        <v>161</v>
      </c>
      <c r="BM256" s="254" t="s">
        <v>334</v>
      </c>
    </row>
    <row r="257" s="2" customFormat="1">
      <c r="A257" s="39"/>
      <c r="B257" s="40"/>
      <c r="C257" s="41"/>
      <c r="D257" s="256" t="s">
        <v>163</v>
      </c>
      <c r="E257" s="41"/>
      <c r="F257" s="257" t="s">
        <v>335</v>
      </c>
      <c r="G257" s="41"/>
      <c r="H257" s="41"/>
      <c r="I257" s="211"/>
      <c r="J257" s="41"/>
      <c r="K257" s="41"/>
      <c r="L257" s="45"/>
      <c r="M257" s="258"/>
      <c r="N257" s="259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163</v>
      </c>
      <c r="AU257" s="18" t="s">
        <v>86</v>
      </c>
    </row>
    <row r="258" s="2" customFormat="1">
      <c r="A258" s="39"/>
      <c r="B258" s="40"/>
      <c r="C258" s="41"/>
      <c r="D258" s="260" t="s">
        <v>165</v>
      </c>
      <c r="E258" s="41"/>
      <c r="F258" s="261" t="s">
        <v>336</v>
      </c>
      <c r="G258" s="41"/>
      <c r="H258" s="41"/>
      <c r="I258" s="211"/>
      <c r="J258" s="41"/>
      <c r="K258" s="41"/>
      <c r="L258" s="45"/>
      <c r="M258" s="258"/>
      <c r="N258" s="259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165</v>
      </c>
      <c r="AU258" s="18" t="s">
        <v>86</v>
      </c>
    </row>
    <row r="259" s="2" customFormat="1" ht="33" customHeight="1">
      <c r="A259" s="39"/>
      <c r="B259" s="40"/>
      <c r="C259" s="243" t="s">
        <v>337</v>
      </c>
      <c r="D259" s="243" t="s">
        <v>156</v>
      </c>
      <c r="E259" s="244" t="s">
        <v>338</v>
      </c>
      <c r="F259" s="245" t="s">
        <v>339</v>
      </c>
      <c r="G259" s="246" t="s">
        <v>177</v>
      </c>
      <c r="H259" s="247">
        <v>39</v>
      </c>
      <c r="I259" s="248"/>
      <c r="J259" s="249">
        <f>ROUND(I259*H259,2)</f>
        <v>0</v>
      </c>
      <c r="K259" s="245" t="s">
        <v>160</v>
      </c>
      <c r="L259" s="45"/>
      <c r="M259" s="250" t="s">
        <v>1</v>
      </c>
      <c r="N259" s="251" t="s">
        <v>41</v>
      </c>
      <c r="O259" s="92"/>
      <c r="P259" s="252">
        <f>O259*H259</f>
        <v>0</v>
      </c>
      <c r="Q259" s="252">
        <v>0</v>
      </c>
      <c r="R259" s="252">
        <f>Q259*H259</f>
        <v>0</v>
      </c>
      <c r="S259" s="252">
        <v>0</v>
      </c>
      <c r="T259" s="253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54" t="s">
        <v>161</v>
      </c>
      <c r="AT259" s="254" t="s">
        <v>156</v>
      </c>
      <c r="AU259" s="254" t="s">
        <v>86</v>
      </c>
      <c r="AY259" s="18" t="s">
        <v>154</v>
      </c>
      <c r="BE259" s="255">
        <f>IF(N259="základní",J259,0)</f>
        <v>0</v>
      </c>
      <c r="BF259" s="255">
        <f>IF(N259="snížená",J259,0)</f>
        <v>0</v>
      </c>
      <c r="BG259" s="255">
        <f>IF(N259="zákl. přenesená",J259,0)</f>
        <v>0</v>
      </c>
      <c r="BH259" s="255">
        <f>IF(N259="sníž. přenesená",J259,0)</f>
        <v>0</v>
      </c>
      <c r="BI259" s="255">
        <f>IF(N259="nulová",J259,0)</f>
        <v>0</v>
      </c>
      <c r="BJ259" s="18" t="s">
        <v>84</v>
      </c>
      <c r="BK259" s="255">
        <f>ROUND(I259*H259,2)</f>
        <v>0</v>
      </c>
      <c r="BL259" s="18" t="s">
        <v>161</v>
      </c>
      <c r="BM259" s="254" t="s">
        <v>340</v>
      </c>
    </row>
    <row r="260" s="2" customFormat="1">
      <c r="A260" s="39"/>
      <c r="B260" s="40"/>
      <c r="C260" s="41"/>
      <c r="D260" s="256" t="s">
        <v>163</v>
      </c>
      <c r="E260" s="41"/>
      <c r="F260" s="257" t="s">
        <v>341</v>
      </c>
      <c r="G260" s="41"/>
      <c r="H260" s="41"/>
      <c r="I260" s="211"/>
      <c r="J260" s="41"/>
      <c r="K260" s="41"/>
      <c r="L260" s="45"/>
      <c r="M260" s="258"/>
      <c r="N260" s="259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163</v>
      </c>
      <c r="AU260" s="18" t="s">
        <v>86</v>
      </c>
    </row>
    <row r="261" s="2" customFormat="1">
      <c r="A261" s="39"/>
      <c r="B261" s="40"/>
      <c r="C261" s="41"/>
      <c r="D261" s="260" t="s">
        <v>165</v>
      </c>
      <c r="E261" s="41"/>
      <c r="F261" s="261" t="s">
        <v>342</v>
      </c>
      <c r="G261" s="41"/>
      <c r="H261" s="41"/>
      <c r="I261" s="211"/>
      <c r="J261" s="41"/>
      <c r="K261" s="41"/>
      <c r="L261" s="45"/>
      <c r="M261" s="258"/>
      <c r="N261" s="259"/>
      <c r="O261" s="92"/>
      <c r="P261" s="92"/>
      <c r="Q261" s="92"/>
      <c r="R261" s="92"/>
      <c r="S261" s="92"/>
      <c r="T261" s="93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165</v>
      </c>
      <c r="AU261" s="18" t="s">
        <v>86</v>
      </c>
    </row>
    <row r="262" s="2" customFormat="1" ht="24.15" customHeight="1">
      <c r="A262" s="39"/>
      <c r="B262" s="40"/>
      <c r="C262" s="243" t="s">
        <v>343</v>
      </c>
      <c r="D262" s="243" t="s">
        <v>156</v>
      </c>
      <c r="E262" s="244" t="s">
        <v>344</v>
      </c>
      <c r="F262" s="245" t="s">
        <v>345</v>
      </c>
      <c r="G262" s="246" t="s">
        <v>177</v>
      </c>
      <c r="H262" s="247">
        <v>50</v>
      </c>
      <c r="I262" s="248"/>
      <c r="J262" s="249">
        <f>ROUND(I262*H262,2)</f>
        <v>0</v>
      </c>
      <c r="K262" s="245" t="s">
        <v>160</v>
      </c>
      <c r="L262" s="45"/>
      <c r="M262" s="250" t="s">
        <v>1</v>
      </c>
      <c r="N262" s="251" t="s">
        <v>41</v>
      </c>
      <c r="O262" s="92"/>
      <c r="P262" s="252">
        <f>O262*H262</f>
        <v>0</v>
      </c>
      <c r="Q262" s="252">
        <v>0</v>
      </c>
      <c r="R262" s="252">
        <f>Q262*H262</f>
        <v>0</v>
      </c>
      <c r="S262" s="252">
        <v>0</v>
      </c>
      <c r="T262" s="253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54" t="s">
        <v>161</v>
      </c>
      <c r="AT262" s="254" t="s">
        <v>156</v>
      </c>
      <c r="AU262" s="254" t="s">
        <v>86</v>
      </c>
      <c r="AY262" s="18" t="s">
        <v>154</v>
      </c>
      <c r="BE262" s="255">
        <f>IF(N262="základní",J262,0)</f>
        <v>0</v>
      </c>
      <c r="BF262" s="255">
        <f>IF(N262="snížená",J262,0)</f>
        <v>0</v>
      </c>
      <c r="BG262" s="255">
        <f>IF(N262="zákl. přenesená",J262,0)</f>
        <v>0</v>
      </c>
      <c r="BH262" s="255">
        <f>IF(N262="sníž. přenesená",J262,0)</f>
        <v>0</v>
      </c>
      <c r="BI262" s="255">
        <f>IF(N262="nulová",J262,0)</f>
        <v>0</v>
      </c>
      <c r="BJ262" s="18" t="s">
        <v>84</v>
      </c>
      <c r="BK262" s="255">
        <f>ROUND(I262*H262,2)</f>
        <v>0</v>
      </c>
      <c r="BL262" s="18" t="s">
        <v>161</v>
      </c>
      <c r="BM262" s="254" t="s">
        <v>346</v>
      </c>
    </row>
    <row r="263" s="2" customFormat="1">
      <c r="A263" s="39"/>
      <c r="B263" s="40"/>
      <c r="C263" s="41"/>
      <c r="D263" s="256" t="s">
        <v>163</v>
      </c>
      <c r="E263" s="41"/>
      <c r="F263" s="257" t="s">
        <v>347</v>
      </c>
      <c r="G263" s="41"/>
      <c r="H263" s="41"/>
      <c r="I263" s="211"/>
      <c r="J263" s="41"/>
      <c r="K263" s="41"/>
      <c r="L263" s="45"/>
      <c r="M263" s="258"/>
      <c r="N263" s="259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163</v>
      </c>
      <c r="AU263" s="18" t="s">
        <v>86</v>
      </c>
    </row>
    <row r="264" s="2" customFormat="1">
      <c r="A264" s="39"/>
      <c r="B264" s="40"/>
      <c r="C264" s="41"/>
      <c r="D264" s="260" t="s">
        <v>165</v>
      </c>
      <c r="E264" s="41"/>
      <c r="F264" s="261" t="s">
        <v>348</v>
      </c>
      <c r="G264" s="41"/>
      <c r="H264" s="41"/>
      <c r="I264" s="211"/>
      <c r="J264" s="41"/>
      <c r="K264" s="41"/>
      <c r="L264" s="45"/>
      <c r="M264" s="258"/>
      <c r="N264" s="259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165</v>
      </c>
      <c r="AU264" s="18" t="s">
        <v>86</v>
      </c>
    </row>
    <row r="265" s="2" customFormat="1" ht="24.15" customHeight="1">
      <c r="A265" s="39"/>
      <c r="B265" s="40"/>
      <c r="C265" s="243" t="s">
        <v>349</v>
      </c>
      <c r="D265" s="243" t="s">
        <v>156</v>
      </c>
      <c r="E265" s="244" t="s">
        <v>350</v>
      </c>
      <c r="F265" s="245" t="s">
        <v>351</v>
      </c>
      <c r="G265" s="246" t="s">
        <v>177</v>
      </c>
      <c r="H265" s="247">
        <v>39</v>
      </c>
      <c r="I265" s="248"/>
      <c r="J265" s="249">
        <f>ROUND(I265*H265,2)</f>
        <v>0</v>
      </c>
      <c r="K265" s="245" t="s">
        <v>160</v>
      </c>
      <c r="L265" s="45"/>
      <c r="M265" s="250" t="s">
        <v>1</v>
      </c>
      <c r="N265" s="251" t="s">
        <v>41</v>
      </c>
      <c r="O265" s="92"/>
      <c r="P265" s="252">
        <f>O265*H265</f>
        <v>0</v>
      </c>
      <c r="Q265" s="252">
        <v>0</v>
      </c>
      <c r="R265" s="252">
        <f>Q265*H265</f>
        <v>0</v>
      </c>
      <c r="S265" s="252">
        <v>0</v>
      </c>
      <c r="T265" s="253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54" t="s">
        <v>161</v>
      </c>
      <c r="AT265" s="254" t="s">
        <v>156</v>
      </c>
      <c r="AU265" s="254" t="s">
        <v>86</v>
      </c>
      <c r="AY265" s="18" t="s">
        <v>154</v>
      </c>
      <c r="BE265" s="255">
        <f>IF(N265="základní",J265,0)</f>
        <v>0</v>
      </c>
      <c r="BF265" s="255">
        <f>IF(N265="snížená",J265,0)</f>
        <v>0</v>
      </c>
      <c r="BG265" s="255">
        <f>IF(N265="zákl. přenesená",J265,0)</f>
        <v>0</v>
      </c>
      <c r="BH265" s="255">
        <f>IF(N265="sníž. přenesená",J265,0)</f>
        <v>0</v>
      </c>
      <c r="BI265" s="255">
        <f>IF(N265="nulová",J265,0)</f>
        <v>0</v>
      </c>
      <c r="BJ265" s="18" t="s">
        <v>84</v>
      </c>
      <c r="BK265" s="255">
        <f>ROUND(I265*H265,2)</f>
        <v>0</v>
      </c>
      <c r="BL265" s="18" t="s">
        <v>161</v>
      </c>
      <c r="BM265" s="254" t="s">
        <v>352</v>
      </c>
    </row>
    <row r="266" s="2" customFormat="1">
      <c r="A266" s="39"/>
      <c r="B266" s="40"/>
      <c r="C266" s="41"/>
      <c r="D266" s="256" t="s">
        <v>163</v>
      </c>
      <c r="E266" s="41"/>
      <c r="F266" s="257" t="s">
        <v>353</v>
      </c>
      <c r="G266" s="41"/>
      <c r="H266" s="41"/>
      <c r="I266" s="211"/>
      <c r="J266" s="41"/>
      <c r="K266" s="41"/>
      <c r="L266" s="45"/>
      <c r="M266" s="258"/>
      <c r="N266" s="259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163</v>
      </c>
      <c r="AU266" s="18" t="s">
        <v>86</v>
      </c>
    </row>
    <row r="267" s="2" customFormat="1">
      <c r="A267" s="39"/>
      <c r="B267" s="40"/>
      <c r="C267" s="41"/>
      <c r="D267" s="260" t="s">
        <v>165</v>
      </c>
      <c r="E267" s="41"/>
      <c r="F267" s="261" t="s">
        <v>354</v>
      </c>
      <c r="G267" s="41"/>
      <c r="H267" s="41"/>
      <c r="I267" s="211"/>
      <c r="J267" s="41"/>
      <c r="K267" s="41"/>
      <c r="L267" s="45"/>
      <c r="M267" s="258"/>
      <c r="N267" s="259"/>
      <c r="O267" s="92"/>
      <c r="P267" s="92"/>
      <c r="Q267" s="92"/>
      <c r="R267" s="92"/>
      <c r="S267" s="92"/>
      <c r="T267" s="93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165</v>
      </c>
      <c r="AU267" s="18" t="s">
        <v>86</v>
      </c>
    </row>
    <row r="268" s="2" customFormat="1" ht="24.15" customHeight="1">
      <c r="A268" s="39"/>
      <c r="B268" s="40"/>
      <c r="C268" s="243" t="s">
        <v>355</v>
      </c>
      <c r="D268" s="243" t="s">
        <v>156</v>
      </c>
      <c r="E268" s="244" t="s">
        <v>356</v>
      </c>
      <c r="F268" s="245" t="s">
        <v>357</v>
      </c>
      <c r="G268" s="246" t="s">
        <v>159</v>
      </c>
      <c r="H268" s="247">
        <v>51.5</v>
      </c>
      <c r="I268" s="248"/>
      <c r="J268" s="249">
        <f>ROUND(I268*H268,2)</f>
        <v>0</v>
      </c>
      <c r="K268" s="245" t="s">
        <v>160</v>
      </c>
      <c r="L268" s="45"/>
      <c r="M268" s="250" t="s">
        <v>1</v>
      </c>
      <c r="N268" s="251" t="s">
        <v>41</v>
      </c>
      <c r="O268" s="92"/>
      <c r="P268" s="252">
        <f>O268*H268</f>
        <v>0</v>
      </c>
      <c r="Q268" s="252">
        <v>0</v>
      </c>
      <c r="R268" s="252">
        <f>Q268*H268</f>
        <v>0</v>
      </c>
      <c r="S268" s="252">
        <v>0</v>
      </c>
      <c r="T268" s="253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54" t="s">
        <v>161</v>
      </c>
      <c r="AT268" s="254" t="s">
        <v>156</v>
      </c>
      <c r="AU268" s="254" t="s">
        <v>86</v>
      </c>
      <c r="AY268" s="18" t="s">
        <v>154</v>
      </c>
      <c r="BE268" s="255">
        <f>IF(N268="základní",J268,0)</f>
        <v>0</v>
      </c>
      <c r="BF268" s="255">
        <f>IF(N268="snížená",J268,0)</f>
        <v>0</v>
      </c>
      <c r="BG268" s="255">
        <f>IF(N268="zákl. přenesená",J268,0)</f>
        <v>0</v>
      </c>
      <c r="BH268" s="255">
        <f>IF(N268="sníž. přenesená",J268,0)</f>
        <v>0</v>
      </c>
      <c r="BI268" s="255">
        <f>IF(N268="nulová",J268,0)</f>
        <v>0</v>
      </c>
      <c r="BJ268" s="18" t="s">
        <v>84</v>
      </c>
      <c r="BK268" s="255">
        <f>ROUND(I268*H268,2)</f>
        <v>0</v>
      </c>
      <c r="BL268" s="18" t="s">
        <v>161</v>
      </c>
      <c r="BM268" s="254" t="s">
        <v>358</v>
      </c>
    </row>
    <row r="269" s="2" customFormat="1">
      <c r="A269" s="39"/>
      <c r="B269" s="40"/>
      <c r="C269" s="41"/>
      <c r="D269" s="256" t="s">
        <v>163</v>
      </c>
      <c r="E269" s="41"/>
      <c r="F269" s="257" t="s">
        <v>359</v>
      </c>
      <c r="G269" s="41"/>
      <c r="H269" s="41"/>
      <c r="I269" s="211"/>
      <c r="J269" s="41"/>
      <c r="K269" s="41"/>
      <c r="L269" s="45"/>
      <c r="M269" s="258"/>
      <c r="N269" s="259"/>
      <c r="O269" s="92"/>
      <c r="P269" s="92"/>
      <c r="Q269" s="92"/>
      <c r="R269" s="92"/>
      <c r="S269" s="92"/>
      <c r="T269" s="93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163</v>
      </c>
      <c r="AU269" s="18" t="s">
        <v>86</v>
      </c>
    </row>
    <row r="270" s="2" customFormat="1">
      <c r="A270" s="39"/>
      <c r="B270" s="40"/>
      <c r="C270" s="41"/>
      <c r="D270" s="260" t="s">
        <v>165</v>
      </c>
      <c r="E270" s="41"/>
      <c r="F270" s="261" t="s">
        <v>360</v>
      </c>
      <c r="G270" s="41"/>
      <c r="H270" s="41"/>
      <c r="I270" s="211"/>
      <c r="J270" s="41"/>
      <c r="K270" s="41"/>
      <c r="L270" s="45"/>
      <c r="M270" s="258"/>
      <c r="N270" s="259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165</v>
      </c>
      <c r="AU270" s="18" t="s">
        <v>86</v>
      </c>
    </row>
    <row r="271" s="13" customFormat="1">
      <c r="A271" s="13"/>
      <c r="B271" s="262"/>
      <c r="C271" s="263"/>
      <c r="D271" s="256" t="s">
        <v>172</v>
      </c>
      <c r="E271" s="264" t="s">
        <v>1</v>
      </c>
      <c r="F271" s="265" t="s">
        <v>361</v>
      </c>
      <c r="G271" s="263"/>
      <c r="H271" s="266">
        <v>39</v>
      </c>
      <c r="I271" s="267"/>
      <c r="J271" s="263"/>
      <c r="K271" s="263"/>
      <c r="L271" s="268"/>
      <c r="M271" s="269"/>
      <c r="N271" s="270"/>
      <c r="O271" s="270"/>
      <c r="P271" s="270"/>
      <c r="Q271" s="270"/>
      <c r="R271" s="270"/>
      <c r="S271" s="270"/>
      <c r="T271" s="27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72" t="s">
        <v>172</v>
      </c>
      <c r="AU271" s="272" t="s">
        <v>86</v>
      </c>
      <c r="AV271" s="13" t="s">
        <v>86</v>
      </c>
      <c r="AW271" s="13" t="s">
        <v>32</v>
      </c>
      <c r="AX271" s="13" t="s">
        <v>76</v>
      </c>
      <c r="AY271" s="272" t="s">
        <v>154</v>
      </c>
    </row>
    <row r="272" s="14" customFormat="1">
      <c r="A272" s="14"/>
      <c r="B272" s="273"/>
      <c r="C272" s="274"/>
      <c r="D272" s="256" t="s">
        <v>172</v>
      </c>
      <c r="E272" s="275" t="s">
        <v>1</v>
      </c>
      <c r="F272" s="276" t="s">
        <v>362</v>
      </c>
      <c r="G272" s="274"/>
      <c r="H272" s="277">
        <v>39</v>
      </c>
      <c r="I272" s="278"/>
      <c r="J272" s="274"/>
      <c r="K272" s="274"/>
      <c r="L272" s="279"/>
      <c r="M272" s="280"/>
      <c r="N272" s="281"/>
      <c r="O272" s="281"/>
      <c r="P272" s="281"/>
      <c r="Q272" s="281"/>
      <c r="R272" s="281"/>
      <c r="S272" s="281"/>
      <c r="T272" s="282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83" t="s">
        <v>172</v>
      </c>
      <c r="AU272" s="283" t="s">
        <v>86</v>
      </c>
      <c r="AV272" s="14" t="s">
        <v>101</v>
      </c>
      <c r="AW272" s="14" t="s">
        <v>32</v>
      </c>
      <c r="AX272" s="14" t="s">
        <v>76</v>
      </c>
      <c r="AY272" s="283" t="s">
        <v>154</v>
      </c>
    </row>
    <row r="273" s="13" customFormat="1">
      <c r="A273" s="13"/>
      <c r="B273" s="262"/>
      <c r="C273" s="263"/>
      <c r="D273" s="256" t="s">
        <v>172</v>
      </c>
      <c r="E273" s="264" t="s">
        <v>1</v>
      </c>
      <c r="F273" s="265" t="s">
        <v>363</v>
      </c>
      <c r="G273" s="263"/>
      <c r="H273" s="266">
        <v>12.5</v>
      </c>
      <c r="I273" s="267"/>
      <c r="J273" s="263"/>
      <c r="K273" s="263"/>
      <c r="L273" s="268"/>
      <c r="M273" s="269"/>
      <c r="N273" s="270"/>
      <c r="O273" s="270"/>
      <c r="P273" s="270"/>
      <c r="Q273" s="270"/>
      <c r="R273" s="270"/>
      <c r="S273" s="270"/>
      <c r="T273" s="27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72" t="s">
        <v>172</v>
      </c>
      <c r="AU273" s="272" t="s">
        <v>86</v>
      </c>
      <c r="AV273" s="13" t="s">
        <v>86</v>
      </c>
      <c r="AW273" s="13" t="s">
        <v>32</v>
      </c>
      <c r="AX273" s="13" t="s">
        <v>76</v>
      </c>
      <c r="AY273" s="272" t="s">
        <v>154</v>
      </c>
    </row>
    <row r="274" s="14" customFormat="1">
      <c r="A274" s="14"/>
      <c r="B274" s="273"/>
      <c r="C274" s="274"/>
      <c r="D274" s="256" t="s">
        <v>172</v>
      </c>
      <c r="E274" s="275" t="s">
        <v>1</v>
      </c>
      <c r="F274" s="276" t="s">
        <v>362</v>
      </c>
      <c r="G274" s="274"/>
      <c r="H274" s="277">
        <v>12.5</v>
      </c>
      <c r="I274" s="278"/>
      <c r="J274" s="274"/>
      <c r="K274" s="274"/>
      <c r="L274" s="279"/>
      <c r="M274" s="280"/>
      <c r="N274" s="281"/>
      <c r="O274" s="281"/>
      <c r="P274" s="281"/>
      <c r="Q274" s="281"/>
      <c r="R274" s="281"/>
      <c r="S274" s="281"/>
      <c r="T274" s="28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83" t="s">
        <v>172</v>
      </c>
      <c r="AU274" s="283" t="s">
        <v>86</v>
      </c>
      <c r="AV274" s="14" t="s">
        <v>101</v>
      </c>
      <c r="AW274" s="14" t="s">
        <v>32</v>
      </c>
      <c r="AX274" s="14" t="s">
        <v>76</v>
      </c>
      <c r="AY274" s="283" t="s">
        <v>154</v>
      </c>
    </row>
    <row r="275" s="16" customFormat="1">
      <c r="A275" s="16"/>
      <c r="B275" s="294"/>
      <c r="C275" s="295"/>
      <c r="D275" s="256" t="s">
        <v>172</v>
      </c>
      <c r="E275" s="296" t="s">
        <v>1</v>
      </c>
      <c r="F275" s="297" t="s">
        <v>234</v>
      </c>
      <c r="G275" s="295"/>
      <c r="H275" s="298">
        <v>51.5</v>
      </c>
      <c r="I275" s="299"/>
      <c r="J275" s="295"/>
      <c r="K275" s="295"/>
      <c r="L275" s="300"/>
      <c r="M275" s="301"/>
      <c r="N275" s="302"/>
      <c r="O275" s="302"/>
      <c r="P275" s="302"/>
      <c r="Q275" s="302"/>
      <c r="R275" s="302"/>
      <c r="S275" s="302"/>
      <c r="T275" s="303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T275" s="304" t="s">
        <v>172</v>
      </c>
      <c r="AU275" s="304" t="s">
        <v>86</v>
      </c>
      <c r="AV275" s="16" t="s">
        <v>161</v>
      </c>
      <c r="AW275" s="16" t="s">
        <v>32</v>
      </c>
      <c r="AX275" s="16" t="s">
        <v>84</v>
      </c>
      <c r="AY275" s="304" t="s">
        <v>154</v>
      </c>
    </row>
    <row r="276" s="2" customFormat="1" ht="16.5" customHeight="1">
      <c r="A276" s="39"/>
      <c r="B276" s="40"/>
      <c r="C276" s="305" t="s">
        <v>364</v>
      </c>
      <c r="D276" s="305" t="s">
        <v>365</v>
      </c>
      <c r="E276" s="306" t="s">
        <v>366</v>
      </c>
      <c r="F276" s="307" t="s">
        <v>367</v>
      </c>
      <c r="G276" s="308" t="s">
        <v>252</v>
      </c>
      <c r="H276" s="309">
        <v>7.7249999999999996</v>
      </c>
      <c r="I276" s="310"/>
      <c r="J276" s="311">
        <f>ROUND(I276*H276,2)</f>
        <v>0</v>
      </c>
      <c r="K276" s="307" t="s">
        <v>1</v>
      </c>
      <c r="L276" s="312"/>
      <c r="M276" s="313" t="s">
        <v>1</v>
      </c>
      <c r="N276" s="314" t="s">
        <v>41</v>
      </c>
      <c r="O276" s="92"/>
      <c r="P276" s="252">
        <f>O276*H276</f>
        <v>0</v>
      </c>
      <c r="Q276" s="252">
        <v>0.20000000000000001</v>
      </c>
      <c r="R276" s="252">
        <f>Q276*H276</f>
        <v>1.5449999999999999</v>
      </c>
      <c r="S276" s="252">
        <v>0</v>
      </c>
      <c r="T276" s="253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54" t="s">
        <v>207</v>
      </c>
      <c r="AT276" s="254" t="s">
        <v>365</v>
      </c>
      <c r="AU276" s="254" t="s">
        <v>86</v>
      </c>
      <c r="AY276" s="18" t="s">
        <v>154</v>
      </c>
      <c r="BE276" s="255">
        <f>IF(N276="základní",J276,0)</f>
        <v>0</v>
      </c>
      <c r="BF276" s="255">
        <f>IF(N276="snížená",J276,0)</f>
        <v>0</v>
      </c>
      <c r="BG276" s="255">
        <f>IF(N276="zákl. přenesená",J276,0)</f>
        <v>0</v>
      </c>
      <c r="BH276" s="255">
        <f>IF(N276="sníž. přenesená",J276,0)</f>
        <v>0</v>
      </c>
      <c r="BI276" s="255">
        <f>IF(N276="nulová",J276,0)</f>
        <v>0</v>
      </c>
      <c r="BJ276" s="18" t="s">
        <v>84</v>
      </c>
      <c r="BK276" s="255">
        <f>ROUND(I276*H276,2)</f>
        <v>0</v>
      </c>
      <c r="BL276" s="18" t="s">
        <v>161</v>
      </c>
      <c r="BM276" s="254" t="s">
        <v>368</v>
      </c>
    </row>
    <row r="277" s="2" customFormat="1">
      <c r="A277" s="39"/>
      <c r="B277" s="40"/>
      <c r="C277" s="41"/>
      <c r="D277" s="256" t="s">
        <v>163</v>
      </c>
      <c r="E277" s="41"/>
      <c r="F277" s="257" t="s">
        <v>367</v>
      </c>
      <c r="G277" s="41"/>
      <c r="H277" s="41"/>
      <c r="I277" s="211"/>
      <c r="J277" s="41"/>
      <c r="K277" s="41"/>
      <c r="L277" s="45"/>
      <c r="M277" s="258"/>
      <c r="N277" s="259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163</v>
      </c>
      <c r="AU277" s="18" t="s">
        <v>86</v>
      </c>
    </row>
    <row r="278" s="13" customFormat="1">
      <c r="A278" s="13"/>
      <c r="B278" s="262"/>
      <c r="C278" s="263"/>
      <c r="D278" s="256" t="s">
        <v>172</v>
      </c>
      <c r="E278" s="263"/>
      <c r="F278" s="265" t="s">
        <v>369</v>
      </c>
      <c r="G278" s="263"/>
      <c r="H278" s="266">
        <v>7.7249999999999996</v>
      </c>
      <c r="I278" s="267"/>
      <c r="J278" s="263"/>
      <c r="K278" s="263"/>
      <c r="L278" s="268"/>
      <c r="M278" s="269"/>
      <c r="N278" s="270"/>
      <c r="O278" s="270"/>
      <c r="P278" s="270"/>
      <c r="Q278" s="270"/>
      <c r="R278" s="270"/>
      <c r="S278" s="270"/>
      <c r="T278" s="27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72" t="s">
        <v>172</v>
      </c>
      <c r="AU278" s="272" t="s">
        <v>86</v>
      </c>
      <c r="AV278" s="13" t="s">
        <v>86</v>
      </c>
      <c r="AW278" s="13" t="s">
        <v>4</v>
      </c>
      <c r="AX278" s="13" t="s">
        <v>84</v>
      </c>
      <c r="AY278" s="272" t="s">
        <v>154</v>
      </c>
    </row>
    <row r="279" s="2" customFormat="1" ht="21.75" customHeight="1">
      <c r="A279" s="39"/>
      <c r="B279" s="40"/>
      <c r="C279" s="243" t="s">
        <v>370</v>
      </c>
      <c r="D279" s="243" t="s">
        <v>156</v>
      </c>
      <c r="E279" s="244" t="s">
        <v>371</v>
      </c>
      <c r="F279" s="245" t="s">
        <v>372</v>
      </c>
      <c r="G279" s="246" t="s">
        <v>252</v>
      </c>
      <c r="H279" s="247">
        <v>4.9000000000000004</v>
      </c>
      <c r="I279" s="248"/>
      <c r="J279" s="249">
        <f>ROUND(I279*H279,2)</f>
        <v>0</v>
      </c>
      <c r="K279" s="245" t="s">
        <v>160</v>
      </c>
      <c r="L279" s="45"/>
      <c r="M279" s="250" t="s">
        <v>1</v>
      </c>
      <c r="N279" s="251" t="s">
        <v>41</v>
      </c>
      <c r="O279" s="92"/>
      <c r="P279" s="252">
        <f>O279*H279</f>
        <v>0</v>
      </c>
      <c r="Q279" s="252">
        <v>0</v>
      </c>
      <c r="R279" s="252">
        <f>Q279*H279</f>
        <v>0</v>
      </c>
      <c r="S279" s="252">
        <v>0</v>
      </c>
      <c r="T279" s="253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54" t="s">
        <v>161</v>
      </c>
      <c r="AT279" s="254" t="s">
        <v>156</v>
      </c>
      <c r="AU279" s="254" t="s">
        <v>86</v>
      </c>
      <c r="AY279" s="18" t="s">
        <v>154</v>
      </c>
      <c r="BE279" s="255">
        <f>IF(N279="základní",J279,0)</f>
        <v>0</v>
      </c>
      <c r="BF279" s="255">
        <f>IF(N279="snížená",J279,0)</f>
        <v>0</v>
      </c>
      <c r="BG279" s="255">
        <f>IF(N279="zákl. přenesená",J279,0)</f>
        <v>0</v>
      </c>
      <c r="BH279" s="255">
        <f>IF(N279="sníž. přenesená",J279,0)</f>
        <v>0</v>
      </c>
      <c r="BI279" s="255">
        <f>IF(N279="nulová",J279,0)</f>
        <v>0</v>
      </c>
      <c r="BJ279" s="18" t="s">
        <v>84</v>
      </c>
      <c r="BK279" s="255">
        <f>ROUND(I279*H279,2)</f>
        <v>0</v>
      </c>
      <c r="BL279" s="18" t="s">
        <v>161</v>
      </c>
      <c r="BM279" s="254" t="s">
        <v>373</v>
      </c>
    </row>
    <row r="280" s="2" customFormat="1">
      <c r="A280" s="39"/>
      <c r="B280" s="40"/>
      <c r="C280" s="41"/>
      <c r="D280" s="256" t="s">
        <v>163</v>
      </c>
      <c r="E280" s="41"/>
      <c r="F280" s="257" t="s">
        <v>374</v>
      </c>
      <c r="G280" s="41"/>
      <c r="H280" s="41"/>
      <c r="I280" s="211"/>
      <c r="J280" s="41"/>
      <c r="K280" s="41"/>
      <c r="L280" s="45"/>
      <c r="M280" s="258"/>
      <c r="N280" s="259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163</v>
      </c>
      <c r="AU280" s="18" t="s">
        <v>86</v>
      </c>
    </row>
    <row r="281" s="2" customFormat="1">
      <c r="A281" s="39"/>
      <c r="B281" s="40"/>
      <c r="C281" s="41"/>
      <c r="D281" s="260" t="s">
        <v>165</v>
      </c>
      <c r="E281" s="41"/>
      <c r="F281" s="261" t="s">
        <v>375</v>
      </c>
      <c r="G281" s="41"/>
      <c r="H281" s="41"/>
      <c r="I281" s="211"/>
      <c r="J281" s="41"/>
      <c r="K281" s="41"/>
      <c r="L281" s="45"/>
      <c r="M281" s="258"/>
      <c r="N281" s="259"/>
      <c r="O281" s="92"/>
      <c r="P281" s="92"/>
      <c r="Q281" s="92"/>
      <c r="R281" s="92"/>
      <c r="S281" s="92"/>
      <c r="T281" s="93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165</v>
      </c>
      <c r="AU281" s="18" t="s">
        <v>86</v>
      </c>
    </row>
    <row r="282" s="13" customFormat="1">
      <c r="A282" s="13"/>
      <c r="B282" s="262"/>
      <c r="C282" s="263"/>
      <c r="D282" s="256" t="s">
        <v>172</v>
      </c>
      <c r="E282" s="264" t="s">
        <v>1</v>
      </c>
      <c r="F282" s="265" t="s">
        <v>376</v>
      </c>
      <c r="G282" s="263"/>
      <c r="H282" s="266">
        <v>3.8999999999999999</v>
      </c>
      <c r="I282" s="267"/>
      <c r="J282" s="263"/>
      <c r="K282" s="263"/>
      <c r="L282" s="268"/>
      <c r="M282" s="269"/>
      <c r="N282" s="270"/>
      <c r="O282" s="270"/>
      <c r="P282" s="270"/>
      <c r="Q282" s="270"/>
      <c r="R282" s="270"/>
      <c r="S282" s="270"/>
      <c r="T282" s="27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72" t="s">
        <v>172</v>
      </c>
      <c r="AU282" s="272" t="s">
        <v>86</v>
      </c>
      <c r="AV282" s="13" t="s">
        <v>86</v>
      </c>
      <c r="AW282" s="13" t="s">
        <v>32</v>
      </c>
      <c r="AX282" s="13" t="s">
        <v>76</v>
      </c>
      <c r="AY282" s="272" t="s">
        <v>154</v>
      </c>
    </row>
    <row r="283" s="14" customFormat="1">
      <c r="A283" s="14"/>
      <c r="B283" s="273"/>
      <c r="C283" s="274"/>
      <c r="D283" s="256" t="s">
        <v>172</v>
      </c>
      <c r="E283" s="275" t="s">
        <v>1</v>
      </c>
      <c r="F283" s="276" t="s">
        <v>377</v>
      </c>
      <c r="G283" s="274"/>
      <c r="H283" s="277">
        <v>3.8999999999999999</v>
      </c>
      <c r="I283" s="278"/>
      <c r="J283" s="274"/>
      <c r="K283" s="274"/>
      <c r="L283" s="279"/>
      <c r="M283" s="280"/>
      <c r="N283" s="281"/>
      <c r="O283" s="281"/>
      <c r="P283" s="281"/>
      <c r="Q283" s="281"/>
      <c r="R283" s="281"/>
      <c r="S283" s="281"/>
      <c r="T283" s="28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83" t="s">
        <v>172</v>
      </c>
      <c r="AU283" s="283" t="s">
        <v>86</v>
      </c>
      <c r="AV283" s="14" t="s">
        <v>101</v>
      </c>
      <c r="AW283" s="14" t="s">
        <v>32</v>
      </c>
      <c r="AX283" s="14" t="s">
        <v>76</v>
      </c>
      <c r="AY283" s="283" t="s">
        <v>154</v>
      </c>
    </row>
    <row r="284" s="13" customFormat="1">
      <c r="A284" s="13"/>
      <c r="B284" s="262"/>
      <c r="C284" s="263"/>
      <c r="D284" s="256" t="s">
        <v>172</v>
      </c>
      <c r="E284" s="264" t="s">
        <v>1</v>
      </c>
      <c r="F284" s="265" t="s">
        <v>378</v>
      </c>
      <c r="G284" s="263"/>
      <c r="H284" s="266">
        <v>1</v>
      </c>
      <c r="I284" s="267"/>
      <c r="J284" s="263"/>
      <c r="K284" s="263"/>
      <c r="L284" s="268"/>
      <c r="M284" s="269"/>
      <c r="N284" s="270"/>
      <c r="O284" s="270"/>
      <c r="P284" s="270"/>
      <c r="Q284" s="270"/>
      <c r="R284" s="270"/>
      <c r="S284" s="270"/>
      <c r="T284" s="27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72" t="s">
        <v>172</v>
      </c>
      <c r="AU284" s="272" t="s">
        <v>86</v>
      </c>
      <c r="AV284" s="13" t="s">
        <v>86</v>
      </c>
      <c r="AW284" s="13" t="s">
        <v>32</v>
      </c>
      <c r="AX284" s="13" t="s">
        <v>76</v>
      </c>
      <c r="AY284" s="272" t="s">
        <v>154</v>
      </c>
    </row>
    <row r="285" s="14" customFormat="1">
      <c r="A285" s="14"/>
      <c r="B285" s="273"/>
      <c r="C285" s="274"/>
      <c r="D285" s="256" t="s">
        <v>172</v>
      </c>
      <c r="E285" s="275" t="s">
        <v>1</v>
      </c>
      <c r="F285" s="276" t="s">
        <v>379</v>
      </c>
      <c r="G285" s="274"/>
      <c r="H285" s="277">
        <v>1</v>
      </c>
      <c r="I285" s="278"/>
      <c r="J285" s="274"/>
      <c r="K285" s="274"/>
      <c r="L285" s="279"/>
      <c r="M285" s="280"/>
      <c r="N285" s="281"/>
      <c r="O285" s="281"/>
      <c r="P285" s="281"/>
      <c r="Q285" s="281"/>
      <c r="R285" s="281"/>
      <c r="S285" s="281"/>
      <c r="T285" s="28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83" t="s">
        <v>172</v>
      </c>
      <c r="AU285" s="283" t="s">
        <v>86</v>
      </c>
      <c r="AV285" s="14" t="s">
        <v>101</v>
      </c>
      <c r="AW285" s="14" t="s">
        <v>32</v>
      </c>
      <c r="AX285" s="14" t="s">
        <v>76</v>
      </c>
      <c r="AY285" s="283" t="s">
        <v>154</v>
      </c>
    </row>
    <row r="286" s="16" customFormat="1">
      <c r="A286" s="16"/>
      <c r="B286" s="294"/>
      <c r="C286" s="295"/>
      <c r="D286" s="256" t="s">
        <v>172</v>
      </c>
      <c r="E286" s="296" t="s">
        <v>1</v>
      </c>
      <c r="F286" s="297" t="s">
        <v>234</v>
      </c>
      <c r="G286" s="295"/>
      <c r="H286" s="298">
        <v>4.9000000000000004</v>
      </c>
      <c r="I286" s="299"/>
      <c r="J286" s="295"/>
      <c r="K286" s="295"/>
      <c r="L286" s="300"/>
      <c r="M286" s="301"/>
      <c r="N286" s="302"/>
      <c r="O286" s="302"/>
      <c r="P286" s="302"/>
      <c r="Q286" s="302"/>
      <c r="R286" s="302"/>
      <c r="S286" s="302"/>
      <c r="T286" s="303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T286" s="304" t="s">
        <v>172</v>
      </c>
      <c r="AU286" s="304" t="s">
        <v>86</v>
      </c>
      <c r="AV286" s="16" t="s">
        <v>161</v>
      </c>
      <c r="AW286" s="16" t="s">
        <v>32</v>
      </c>
      <c r="AX286" s="16" t="s">
        <v>84</v>
      </c>
      <c r="AY286" s="304" t="s">
        <v>154</v>
      </c>
    </row>
    <row r="287" s="2" customFormat="1" ht="21.75" customHeight="1">
      <c r="A287" s="39"/>
      <c r="B287" s="40"/>
      <c r="C287" s="305" t="s">
        <v>380</v>
      </c>
      <c r="D287" s="305" t="s">
        <v>365</v>
      </c>
      <c r="E287" s="306" t="s">
        <v>381</v>
      </c>
      <c r="F287" s="307" t="s">
        <v>382</v>
      </c>
      <c r="G287" s="308" t="s">
        <v>383</v>
      </c>
      <c r="H287" s="309">
        <v>10</v>
      </c>
      <c r="I287" s="310"/>
      <c r="J287" s="311">
        <f>ROUND(I287*H287,2)</f>
        <v>0</v>
      </c>
      <c r="K287" s="307" t="s">
        <v>1</v>
      </c>
      <c r="L287" s="312"/>
      <c r="M287" s="313" t="s">
        <v>1</v>
      </c>
      <c r="N287" s="314" t="s">
        <v>41</v>
      </c>
      <c r="O287" s="92"/>
      <c r="P287" s="252">
        <f>O287*H287</f>
        <v>0</v>
      </c>
      <c r="Q287" s="252">
        <v>0.0070000000000000001</v>
      </c>
      <c r="R287" s="252">
        <f>Q287*H287</f>
        <v>0.070000000000000007</v>
      </c>
      <c r="S287" s="252">
        <v>0</v>
      </c>
      <c r="T287" s="253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54" t="s">
        <v>207</v>
      </c>
      <c r="AT287" s="254" t="s">
        <v>365</v>
      </c>
      <c r="AU287" s="254" t="s">
        <v>86</v>
      </c>
      <c r="AY287" s="18" t="s">
        <v>154</v>
      </c>
      <c r="BE287" s="255">
        <f>IF(N287="základní",J287,0)</f>
        <v>0</v>
      </c>
      <c r="BF287" s="255">
        <f>IF(N287="snížená",J287,0)</f>
        <v>0</v>
      </c>
      <c r="BG287" s="255">
        <f>IF(N287="zákl. přenesená",J287,0)</f>
        <v>0</v>
      </c>
      <c r="BH287" s="255">
        <f>IF(N287="sníž. přenesená",J287,0)</f>
        <v>0</v>
      </c>
      <c r="BI287" s="255">
        <f>IF(N287="nulová",J287,0)</f>
        <v>0</v>
      </c>
      <c r="BJ287" s="18" t="s">
        <v>84</v>
      </c>
      <c r="BK287" s="255">
        <f>ROUND(I287*H287,2)</f>
        <v>0</v>
      </c>
      <c r="BL287" s="18" t="s">
        <v>161</v>
      </c>
      <c r="BM287" s="254" t="s">
        <v>384</v>
      </c>
    </row>
    <row r="288" s="2" customFormat="1">
      <c r="A288" s="39"/>
      <c r="B288" s="40"/>
      <c r="C288" s="41"/>
      <c r="D288" s="256" t="s">
        <v>163</v>
      </c>
      <c r="E288" s="41"/>
      <c r="F288" s="257" t="s">
        <v>382</v>
      </c>
      <c r="G288" s="41"/>
      <c r="H288" s="41"/>
      <c r="I288" s="211"/>
      <c r="J288" s="41"/>
      <c r="K288" s="41"/>
      <c r="L288" s="45"/>
      <c r="M288" s="258"/>
      <c r="N288" s="259"/>
      <c r="O288" s="92"/>
      <c r="P288" s="92"/>
      <c r="Q288" s="92"/>
      <c r="R288" s="92"/>
      <c r="S288" s="92"/>
      <c r="T288" s="93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163</v>
      </c>
      <c r="AU288" s="18" t="s">
        <v>86</v>
      </c>
    </row>
    <row r="289" s="2" customFormat="1" ht="24.15" customHeight="1">
      <c r="A289" s="39"/>
      <c r="B289" s="40"/>
      <c r="C289" s="305" t="s">
        <v>385</v>
      </c>
      <c r="D289" s="305" t="s">
        <v>365</v>
      </c>
      <c r="E289" s="306" t="s">
        <v>386</v>
      </c>
      <c r="F289" s="307" t="s">
        <v>387</v>
      </c>
      <c r="G289" s="308" t="s">
        <v>383</v>
      </c>
      <c r="H289" s="309">
        <v>10</v>
      </c>
      <c r="I289" s="310"/>
      <c r="J289" s="311">
        <f>ROUND(I289*H289,2)</f>
        <v>0</v>
      </c>
      <c r="K289" s="307" t="s">
        <v>1</v>
      </c>
      <c r="L289" s="312"/>
      <c r="M289" s="313" t="s">
        <v>1</v>
      </c>
      <c r="N289" s="314" t="s">
        <v>41</v>
      </c>
      <c r="O289" s="92"/>
      <c r="P289" s="252">
        <f>O289*H289</f>
        <v>0</v>
      </c>
      <c r="Q289" s="252">
        <v>0.0070000000000000001</v>
      </c>
      <c r="R289" s="252">
        <f>Q289*H289</f>
        <v>0.070000000000000007</v>
      </c>
      <c r="S289" s="252">
        <v>0</v>
      </c>
      <c r="T289" s="253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54" t="s">
        <v>207</v>
      </c>
      <c r="AT289" s="254" t="s">
        <v>365</v>
      </c>
      <c r="AU289" s="254" t="s">
        <v>86</v>
      </c>
      <c r="AY289" s="18" t="s">
        <v>154</v>
      </c>
      <c r="BE289" s="255">
        <f>IF(N289="základní",J289,0)</f>
        <v>0</v>
      </c>
      <c r="BF289" s="255">
        <f>IF(N289="snížená",J289,0)</f>
        <v>0</v>
      </c>
      <c r="BG289" s="255">
        <f>IF(N289="zákl. přenesená",J289,0)</f>
        <v>0</v>
      </c>
      <c r="BH289" s="255">
        <f>IF(N289="sníž. přenesená",J289,0)</f>
        <v>0</v>
      </c>
      <c r="BI289" s="255">
        <f>IF(N289="nulová",J289,0)</f>
        <v>0</v>
      </c>
      <c r="BJ289" s="18" t="s">
        <v>84</v>
      </c>
      <c r="BK289" s="255">
        <f>ROUND(I289*H289,2)</f>
        <v>0</v>
      </c>
      <c r="BL289" s="18" t="s">
        <v>161</v>
      </c>
      <c r="BM289" s="254" t="s">
        <v>388</v>
      </c>
    </row>
    <row r="290" s="2" customFormat="1">
      <c r="A290" s="39"/>
      <c r="B290" s="40"/>
      <c r="C290" s="41"/>
      <c r="D290" s="256" t="s">
        <v>163</v>
      </c>
      <c r="E290" s="41"/>
      <c r="F290" s="257" t="s">
        <v>389</v>
      </c>
      <c r="G290" s="41"/>
      <c r="H290" s="41"/>
      <c r="I290" s="211"/>
      <c r="J290" s="41"/>
      <c r="K290" s="41"/>
      <c r="L290" s="45"/>
      <c r="M290" s="258"/>
      <c r="N290" s="259"/>
      <c r="O290" s="92"/>
      <c r="P290" s="92"/>
      <c r="Q290" s="92"/>
      <c r="R290" s="92"/>
      <c r="S290" s="92"/>
      <c r="T290" s="93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163</v>
      </c>
      <c r="AU290" s="18" t="s">
        <v>86</v>
      </c>
    </row>
    <row r="291" s="2" customFormat="1" ht="24.15" customHeight="1">
      <c r="A291" s="39"/>
      <c r="B291" s="40"/>
      <c r="C291" s="305" t="s">
        <v>390</v>
      </c>
      <c r="D291" s="305" t="s">
        <v>365</v>
      </c>
      <c r="E291" s="306" t="s">
        <v>391</v>
      </c>
      <c r="F291" s="307" t="s">
        <v>392</v>
      </c>
      <c r="G291" s="308" t="s">
        <v>383</v>
      </c>
      <c r="H291" s="309">
        <v>10</v>
      </c>
      <c r="I291" s="310"/>
      <c r="J291" s="311">
        <f>ROUND(I291*H291,2)</f>
        <v>0</v>
      </c>
      <c r="K291" s="307" t="s">
        <v>1</v>
      </c>
      <c r="L291" s="312"/>
      <c r="M291" s="313" t="s">
        <v>1</v>
      </c>
      <c r="N291" s="314" t="s">
        <v>41</v>
      </c>
      <c r="O291" s="92"/>
      <c r="P291" s="252">
        <f>O291*H291</f>
        <v>0</v>
      </c>
      <c r="Q291" s="252">
        <v>0.0070000000000000001</v>
      </c>
      <c r="R291" s="252">
        <f>Q291*H291</f>
        <v>0.070000000000000007</v>
      </c>
      <c r="S291" s="252">
        <v>0</v>
      </c>
      <c r="T291" s="253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54" t="s">
        <v>207</v>
      </c>
      <c r="AT291" s="254" t="s">
        <v>365</v>
      </c>
      <c r="AU291" s="254" t="s">
        <v>86</v>
      </c>
      <c r="AY291" s="18" t="s">
        <v>154</v>
      </c>
      <c r="BE291" s="255">
        <f>IF(N291="základní",J291,0)</f>
        <v>0</v>
      </c>
      <c r="BF291" s="255">
        <f>IF(N291="snížená",J291,0)</f>
        <v>0</v>
      </c>
      <c r="BG291" s="255">
        <f>IF(N291="zákl. přenesená",J291,0)</f>
        <v>0</v>
      </c>
      <c r="BH291" s="255">
        <f>IF(N291="sníž. přenesená",J291,0)</f>
        <v>0</v>
      </c>
      <c r="BI291" s="255">
        <f>IF(N291="nulová",J291,0)</f>
        <v>0</v>
      </c>
      <c r="BJ291" s="18" t="s">
        <v>84</v>
      </c>
      <c r="BK291" s="255">
        <f>ROUND(I291*H291,2)</f>
        <v>0</v>
      </c>
      <c r="BL291" s="18" t="s">
        <v>161</v>
      </c>
      <c r="BM291" s="254" t="s">
        <v>393</v>
      </c>
    </row>
    <row r="292" s="2" customFormat="1">
      <c r="A292" s="39"/>
      <c r="B292" s="40"/>
      <c r="C292" s="41"/>
      <c r="D292" s="256" t="s">
        <v>163</v>
      </c>
      <c r="E292" s="41"/>
      <c r="F292" s="257" t="s">
        <v>392</v>
      </c>
      <c r="G292" s="41"/>
      <c r="H292" s="41"/>
      <c r="I292" s="211"/>
      <c r="J292" s="41"/>
      <c r="K292" s="41"/>
      <c r="L292" s="45"/>
      <c r="M292" s="258"/>
      <c r="N292" s="259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163</v>
      </c>
      <c r="AU292" s="18" t="s">
        <v>86</v>
      </c>
    </row>
    <row r="293" s="2" customFormat="1" ht="24.15" customHeight="1">
      <c r="A293" s="39"/>
      <c r="B293" s="40"/>
      <c r="C293" s="305" t="s">
        <v>394</v>
      </c>
      <c r="D293" s="305" t="s">
        <v>365</v>
      </c>
      <c r="E293" s="306" t="s">
        <v>395</v>
      </c>
      <c r="F293" s="307" t="s">
        <v>396</v>
      </c>
      <c r="G293" s="308" t="s">
        <v>383</v>
      </c>
      <c r="H293" s="309">
        <v>10</v>
      </c>
      <c r="I293" s="310"/>
      <c r="J293" s="311">
        <f>ROUND(I293*H293,2)</f>
        <v>0</v>
      </c>
      <c r="K293" s="307" t="s">
        <v>1</v>
      </c>
      <c r="L293" s="312"/>
      <c r="M293" s="313" t="s">
        <v>1</v>
      </c>
      <c r="N293" s="314" t="s">
        <v>41</v>
      </c>
      <c r="O293" s="92"/>
      <c r="P293" s="252">
        <f>O293*H293</f>
        <v>0</v>
      </c>
      <c r="Q293" s="252">
        <v>0.0070000000000000001</v>
      </c>
      <c r="R293" s="252">
        <f>Q293*H293</f>
        <v>0.070000000000000007</v>
      </c>
      <c r="S293" s="252">
        <v>0</v>
      </c>
      <c r="T293" s="253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54" t="s">
        <v>207</v>
      </c>
      <c r="AT293" s="254" t="s">
        <v>365</v>
      </c>
      <c r="AU293" s="254" t="s">
        <v>86</v>
      </c>
      <c r="AY293" s="18" t="s">
        <v>154</v>
      </c>
      <c r="BE293" s="255">
        <f>IF(N293="základní",J293,0)</f>
        <v>0</v>
      </c>
      <c r="BF293" s="255">
        <f>IF(N293="snížená",J293,0)</f>
        <v>0</v>
      </c>
      <c r="BG293" s="255">
        <f>IF(N293="zákl. přenesená",J293,0)</f>
        <v>0</v>
      </c>
      <c r="BH293" s="255">
        <f>IF(N293="sníž. přenesená",J293,0)</f>
        <v>0</v>
      </c>
      <c r="BI293" s="255">
        <f>IF(N293="nulová",J293,0)</f>
        <v>0</v>
      </c>
      <c r="BJ293" s="18" t="s">
        <v>84</v>
      </c>
      <c r="BK293" s="255">
        <f>ROUND(I293*H293,2)</f>
        <v>0</v>
      </c>
      <c r="BL293" s="18" t="s">
        <v>161</v>
      </c>
      <c r="BM293" s="254" t="s">
        <v>397</v>
      </c>
    </row>
    <row r="294" s="2" customFormat="1">
      <c r="A294" s="39"/>
      <c r="B294" s="40"/>
      <c r="C294" s="41"/>
      <c r="D294" s="256" t="s">
        <v>163</v>
      </c>
      <c r="E294" s="41"/>
      <c r="F294" s="257" t="s">
        <v>398</v>
      </c>
      <c r="G294" s="41"/>
      <c r="H294" s="41"/>
      <c r="I294" s="211"/>
      <c r="J294" s="41"/>
      <c r="K294" s="41"/>
      <c r="L294" s="45"/>
      <c r="M294" s="258"/>
      <c r="N294" s="259"/>
      <c r="O294" s="92"/>
      <c r="P294" s="92"/>
      <c r="Q294" s="92"/>
      <c r="R294" s="92"/>
      <c r="S294" s="92"/>
      <c r="T294" s="93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163</v>
      </c>
      <c r="AU294" s="18" t="s">
        <v>86</v>
      </c>
    </row>
    <row r="295" s="2" customFormat="1" ht="24.15" customHeight="1">
      <c r="A295" s="39"/>
      <c r="B295" s="40"/>
      <c r="C295" s="305" t="s">
        <v>399</v>
      </c>
      <c r="D295" s="305" t="s">
        <v>365</v>
      </c>
      <c r="E295" s="306" t="s">
        <v>400</v>
      </c>
      <c r="F295" s="307" t="s">
        <v>401</v>
      </c>
      <c r="G295" s="308" t="s">
        <v>383</v>
      </c>
      <c r="H295" s="309">
        <v>10</v>
      </c>
      <c r="I295" s="310"/>
      <c r="J295" s="311">
        <f>ROUND(I295*H295,2)</f>
        <v>0</v>
      </c>
      <c r="K295" s="307" t="s">
        <v>1</v>
      </c>
      <c r="L295" s="312"/>
      <c r="M295" s="313" t="s">
        <v>1</v>
      </c>
      <c r="N295" s="314" t="s">
        <v>41</v>
      </c>
      <c r="O295" s="92"/>
      <c r="P295" s="252">
        <f>O295*H295</f>
        <v>0</v>
      </c>
      <c r="Q295" s="252">
        <v>0.0070000000000000001</v>
      </c>
      <c r="R295" s="252">
        <f>Q295*H295</f>
        <v>0.070000000000000007</v>
      </c>
      <c r="S295" s="252">
        <v>0</v>
      </c>
      <c r="T295" s="253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54" t="s">
        <v>207</v>
      </c>
      <c r="AT295" s="254" t="s">
        <v>365</v>
      </c>
      <c r="AU295" s="254" t="s">
        <v>86</v>
      </c>
      <c r="AY295" s="18" t="s">
        <v>154</v>
      </c>
      <c r="BE295" s="255">
        <f>IF(N295="základní",J295,0)</f>
        <v>0</v>
      </c>
      <c r="BF295" s="255">
        <f>IF(N295="snížená",J295,0)</f>
        <v>0</v>
      </c>
      <c r="BG295" s="255">
        <f>IF(N295="zákl. přenesená",J295,0)</f>
        <v>0</v>
      </c>
      <c r="BH295" s="255">
        <f>IF(N295="sníž. přenesená",J295,0)</f>
        <v>0</v>
      </c>
      <c r="BI295" s="255">
        <f>IF(N295="nulová",J295,0)</f>
        <v>0</v>
      </c>
      <c r="BJ295" s="18" t="s">
        <v>84</v>
      </c>
      <c r="BK295" s="255">
        <f>ROUND(I295*H295,2)</f>
        <v>0</v>
      </c>
      <c r="BL295" s="18" t="s">
        <v>161</v>
      </c>
      <c r="BM295" s="254" t="s">
        <v>402</v>
      </c>
    </row>
    <row r="296" s="2" customFormat="1">
      <c r="A296" s="39"/>
      <c r="B296" s="40"/>
      <c r="C296" s="41"/>
      <c r="D296" s="256" t="s">
        <v>163</v>
      </c>
      <c r="E296" s="41"/>
      <c r="F296" s="257" t="s">
        <v>401</v>
      </c>
      <c r="G296" s="41"/>
      <c r="H296" s="41"/>
      <c r="I296" s="211"/>
      <c r="J296" s="41"/>
      <c r="K296" s="41"/>
      <c r="L296" s="45"/>
      <c r="M296" s="258"/>
      <c r="N296" s="259"/>
      <c r="O296" s="92"/>
      <c r="P296" s="92"/>
      <c r="Q296" s="92"/>
      <c r="R296" s="92"/>
      <c r="S296" s="92"/>
      <c r="T296" s="93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163</v>
      </c>
      <c r="AU296" s="18" t="s">
        <v>86</v>
      </c>
    </row>
    <row r="297" s="2" customFormat="1" ht="24.15" customHeight="1">
      <c r="A297" s="39"/>
      <c r="B297" s="40"/>
      <c r="C297" s="305" t="s">
        <v>403</v>
      </c>
      <c r="D297" s="305" t="s">
        <v>365</v>
      </c>
      <c r="E297" s="306" t="s">
        <v>404</v>
      </c>
      <c r="F297" s="307" t="s">
        <v>405</v>
      </c>
      <c r="G297" s="308" t="s">
        <v>383</v>
      </c>
      <c r="H297" s="309">
        <v>12</v>
      </c>
      <c r="I297" s="310"/>
      <c r="J297" s="311">
        <f>ROUND(I297*H297,2)</f>
        <v>0</v>
      </c>
      <c r="K297" s="307" t="s">
        <v>1</v>
      </c>
      <c r="L297" s="312"/>
      <c r="M297" s="313" t="s">
        <v>1</v>
      </c>
      <c r="N297" s="314" t="s">
        <v>41</v>
      </c>
      <c r="O297" s="92"/>
      <c r="P297" s="252">
        <f>O297*H297</f>
        <v>0</v>
      </c>
      <c r="Q297" s="252">
        <v>0.01</v>
      </c>
      <c r="R297" s="252">
        <f>Q297*H297</f>
        <v>0.12</v>
      </c>
      <c r="S297" s="252">
        <v>0</v>
      </c>
      <c r="T297" s="253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54" t="s">
        <v>207</v>
      </c>
      <c r="AT297" s="254" t="s">
        <v>365</v>
      </c>
      <c r="AU297" s="254" t="s">
        <v>86</v>
      </c>
      <c r="AY297" s="18" t="s">
        <v>154</v>
      </c>
      <c r="BE297" s="255">
        <f>IF(N297="základní",J297,0)</f>
        <v>0</v>
      </c>
      <c r="BF297" s="255">
        <f>IF(N297="snížená",J297,0)</f>
        <v>0</v>
      </c>
      <c r="BG297" s="255">
        <f>IF(N297="zákl. přenesená",J297,0)</f>
        <v>0</v>
      </c>
      <c r="BH297" s="255">
        <f>IF(N297="sníž. přenesená",J297,0)</f>
        <v>0</v>
      </c>
      <c r="BI297" s="255">
        <f>IF(N297="nulová",J297,0)</f>
        <v>0</v>
      </c>
      <c r="BJ297" s="18" t="s">
        <v>84</v>
      </c>
      <c r="BK297" s="255">
        <f>ROUND(I297*H297,2)</f>
        <v>0</v>
      </c>
      <c r="BL297" s="18" t="s">
        <v>161</v>
      </c>
      <c r="BM297" s="254" t="s">
        <v>406</v>
      </c>
    </row>
    <row r="298" s="2" customFormat="1">
      <c r="A298" s="39"/>
      <c r="B298" s="40"/>
      <c r="C298" s="41"/>
      <c r="D298" s="256" t="s">
        <v>163</v>
      </c>
      <c r="E298" s="41"/>
      <c r="F298" s="257" t="s">
        <v>405</v>
      </c>
      <c r="G298" s="41"/>
      <c r="H298" s="41"/>
      <c r="I298" s="211"/>
      <c r="J298" s="41"/>
      <c r="K298" s="41"/>
      <c r="L298" s="45"/>
      <c r="M298" s="258"/>
      <c r="N298" s="259"/>
      <c r="O298" s="92"/>
      <c r="P298" s="92"/>
      <c r="Q298" s="92"/>
      <c r="R298" s="92"/>
      <c r="S298" s="92"/>
      <c r="T298" s="93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163</v>
      </c>
      <c r="AU298" s="18" t="s">
        <v>86</v>
      </c>
    </row>
    <row r="299" s="2" customFormat="1" ht="24.15" customHeight="1">
      <c r="A299" s="39"/>
      <c r="B299" s="40"/>
      <c r="C299" s="305" t="s">
        <v>407</v>
      </c>
      <c r="D299" s="305" t="s">
        <v>365</v>
      </c>
      <c r="E299" s="306" t="s">
        <v>408</v>
      </c>
      <c r="F299" s="307" t="s">
        <v>409</v>
      </c>
      <c r="G299" s="308" t="s">
        <v>383</v>
      </c>
      <c r="H299" s="309">
        <v>12</v>
      </c>
      <c r="I299" s="310"/>
      <c r="J299" s="311">
        <f>ROUND(I299*H299,2)</f>
        <v>0</v>
      </c>
      <c r="K299" s="307" t="s">
        <v>1</v>
      </c>
      <c r="L299" s="312"/>
      <c r="M299" s="313" t="s">
        <v>1</v>
      </c>
      <c r="N299" s="314" t="s">
        <v>41</v>
      </c>
      <c r="O299" s="92"/>
      <c r="P299" s="252">
        <f>O299*H299</f>
        <v>0</v>
      </c>
      <c r="Q299" s="252">
        <v>0.01</v>
      </c>
      <c r="R299" s="252">
        <f>Q299*H299</f>
        <v>0.12</v>
      </c>
      <c r="S299" s="252">
        <v>0</v>
      </c>
      <c r="T299" s="253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54" t="s">
        <v>207</v>
      </c>
      <c r="AT299" s="254" t="s">
        <v>365</v>
      </c>
      <c r="AU299" s="254" t="s">
        <v>86</v>
      </c>
      <c r="AY299" s="18" t="s">
        <v>154</v>
      </c>
      <c r="BE299" s="255">
        <f>IF(N299="základní",J299,0)</f>
        <v>0</v>
      </c>
      <c r="BF299" s="255">
        <f>IF(N299="snížená",J299,0)</f>
        <v>0</v>
      </c>
      <c r="BG299" s="255">
        <f>IF(N299="zákl. přenesená",J299,0)</f>
        <v>0</v>
      </c>
      <c r="BH299" s="255">
        <f>IF(N299="sníž. přenesená",J299,0)</f>
        <v>0</v>
      </c>
      <c r="BI299" s="255">
        <f>IF(N299="nulová",J299,0)</f>
        <v>0</v>
      </c>
      <c r="BJ299" s="18" t="s">
        <v>84</v>
      </c>
      <c r="BK299" s="255">
        <f>ROUND(I299*H299,2)</f>
        <v>0</v>
      </c>
      <c r="BL299" s="18" t="s">
        <v>161</v>
      </c>
      <c r="BM299" s="254" t="s">
        <v>410</v>
      </c>
    </row>
    <row r="300" s="2" customFormat="1">
      <c r="A300" s="39"/>
      <c r="B300" s="40"/>
      <c r="C300" s="41"/>
      <c r="D300" s="256" t="s">
        <v>163</v>
      </c>
      <c r="E300" s="41"/>
      <c r="F300" s="257" t="s">
        <v>409</v>
      </c>
      <c r="G300" s="41"/>
      <c r="H300" s="41"/>
      <c r="I300" s="211"/>
      <c r="J300" s="41"/>
      <c r="K300" s="41"/>
      <c r="L300" s="45"/>
      <c r="M300" s="258"/>
      <c r="N300" s="259"/>
      <c r="O300" s="92"/>
      <c r="P300" s="92"/>
      <c r="Q300" s="92"/>
      <c r="R300" s="92"/>
      <c r="S300" s="92"/>
      <c r="T300" s="93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163</v>
      </c>
      <c r="AU300" s="18" t="s">
        <v>86</v>
      </c>
    </row>
    <row r="301" s="2" customFormat="1" ht="24.15" customHeight="1">
      <c r="A301" s="39"/>
      <c r="B301" s="40"/>
      <c r="C301" s="305" t="s">
        <v>411</v>
      </c>
      <c r="D301" s="305" t="s">
        <v>365</v>
      </c>
      <c r="E301" s="306" t="s">
        <v>412</v>
      </c>
      <c r="F301" s="307" t="s">
        <v>413</v>
      </c>
      <c r="G301" s="308" t="s">
        <v>383</v>
      </c>
      <c r="H301" s="309">
        <v>5</v>
      </c>
      <c r="I301" s="310"/>
      <c r="J301" s="311">
        <f>ROUND(I301*H301,2)</f>
        <v>0</v>
      </c>
      <c r="K301" s="307" t="s">
        <v>1</v>
      </c>
      <c r="L301" s="312"/>
      <c r="M301" s="313" t="s">
        <v>1</v>
      </c>
      <c r="N301" s="314" t="s">
        <v>41</v>
      </c>
      <c r="O301" s="92"/>
      <c r="P301" s="252">
        <f>O301*H301</f>
        <v>0</v>
      </c>
      <c r="Q301" s="252">
        <v>0.01</v>
      </c>
      <c r="R301" s="252">
        <f>Q301*H301</f>
        <v>0.050000000000000003</v>
      </c>
      <c r="S301" s="252">
        <v>0</v>
      </c>
      <c r="T301" s="253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54" t="s">
        <v>207</v>
      </c>
      <c r="AT301" s="254" t="s">
        <v>365</v>
      </c>
      <c r="AU301" s="254" t="s">
        <v>86</v>
      </c>
      <c r="AY301" s="18" t="s">
        <v>154</v>
      </c>
      <c r="BE301" s="255">
        <f>IF(N301="základní",J301,0)</f>
        <v>0</v>
      </c>
      <c r="BF301" s="255">
        <f>IF(N301="snížená",J301,0)</f>
        <v>0</v>
      </c>
      <c r="BG301" s="255">
        <f>IF(N301="zákl. přenesená",J301,0)</f>
        <v>0</v>
      </c>
      <c r="BH301" s="255">
        <f>IF(N301="sníž. přenesená",J301,0)</f>
        <v>0</v>
      </c>
      <c r="BI301" s="255">
        <f>IF(N301="nulová",J301,0)</f>
        <v>0</v>
      </c>
      <c r="BJ301" s="18" t="s">
        <v>84</v>
      </c>
      <c r="BK301" s="255">
        <f>ROUND(I301*H301,2)</f>
        <v>0</v>
      </c>
      <c r="BL301" s="18" t="s">
        <v>161</v>
      </c>
      <c r="BM301" s="254" t="s">
        <v>414</v>
      </c>
    </row>
    <row r="302" s="2" customFormat="1">
      <c r="A302" s="39"/>
      <c r="B302" s="40"/>
      <c r="C302" s="41"/>
      <c r="D302" s="256" t="s">
        <v>163</v>
      </c>
      <c r="E302" s="41"/>
      <c r="F302" s="257" t="s">
        <v>413</v>
      </c>
      <c r="G302" s="41"/>
      <c r="H302" s="41"/>
      <c r="I302" s="211"/>
      <c r="J302" s="41"/>
      <c r="K302" s="41"/>
      <c r="L302" s="45"/>
      <c r="M302" s="258"/>
      <c r="N302" s="259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163</v>
      </c>
      <c r="AU302" s="18" t="s">
        <v>86</v>
      </c>
    </row>
    <row r="303" s="2" customFormat="1" ht="24.15" customHeight="1">
      <c r="A303" s="39"/>
      <c r="B303" s="40"/>
      <c r="C303" s="305" t="s">
        <v>415</v>
      </c>
      <c r="D303" s="305" t="s">
        <v>365</v>
      </c>
      <c r="E303" s="306" t="s">
        <v>416</v>
      </c>
      <c r="F303" s="307" t="s">
        <v>417</v>
      </c>
      <c r="G303" s="308" t="s">
        <v>383</v>
      </c>
      <c r="H303" s="309">
        <v>5</v>
      </c>
      <c r="I303" s="310"/>
      <c r="J303" s="311">
        <f>ROUND(I303*H303,2)</f>
        <v>0</v>
      </c>
      <c r="K303" s="307" t="s">
        <v>1</v>
      </c>
      <c r="L303" s="312"/>
      <c r="M303" s="313" t="s">
        <v>1</v>
      </c>
      <c r="N303" s="314" t="s">
        <v>41</v>
      </c>
      <c r="O303" s="92"/>
      <c r="P303" s="252">
        <f>O303*H303</f>
        <v>0</v>
      </c>
      <c r="Q303" s="252">
        <v>0.01</v>
      </c>
      <c r="R303" s="252">
        <f>Q303*H303</f>
        <v>0.050000000000000003</v>
      </c>
      <c r="S303" s="252">
        <v>0</v>
      </c>
      <c r="T303" s="253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54" t="s">
        <v>207</v>
      </c>
      <c r="AT303" s="254" t="s">
        <v>365</v>
      </c>
      <c r="AU303" s="254" t="s">
        <v>86</v>
      </c>
      <c r="AY303" s="18" t="s">
        <v>154</v>
      </c>
      <c r="BE303" s="255">
        <f>IF(N303="základní",J303,0)</f>
        <v>0</v>
      </c>
      <c r="BF303" s="255">
        <f>IF(N303="snížená",J303,0)</f>
        <v>0</v>
      </c>
      <c r="BG303" s="255">
        <f>IF(N303="zákl. přenesená",J303,0)</f>
        <v>0</v>
      </c>
      <c r="BH303" s="255">
        <f>IF(N303="sníž. přenesená",J303,0)</f>
        <v>0</v>
      </c>
      <c r="BI303" s="255">
        <f>IF(N303="nulová",J303,0)</f>
        <v>0</v>
      </c>
      <c r="BJ303" s="18" t="s">
        <v>84</v>
      </c>
      <c r="BK303" s="255">
        <f>ROUND(I303*H303,2)</f>
        <v>0</v>
      </c>
      <c r="BL303" s="18" t="s">
        <v>161</v>
      </c>
      <c r="BM303" s="254" t="s">
        <v>418</v>
      </c>
    </row>
    <row r="304" s="2" customFormat="1">
      <c r="A304" s="39"/>
      <c r="B304" s="40"/>
      <c r="C304" s="41"/>
      <c r="D304" s="256" t="s">
        <v>163</v>
      </c>
      <c r="E304" s="41"/>
      <c r="F304" s="257" t="s">
        <v>417</v>
      </c>
      <c r="G304" s="41"/>
      <c r="H304" s="41"/>
      <c r="I304" s="211"/>
      <c r="J304" s="41"/>
      <c r="K304" s="41"/>
      <c r="L304" s="45"/>
      <c r="M304" s="258"/>
      <c r="N304" s="259"/>
      <c r="O304" s="92"/>
      <c r="P304" s="92"/>
      <c r="Q304" s="92"/>
      <c r="R304" s="92"/>
      <c r="S304" s="92"/>
      <c r="T304" s="93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163</v>
      </c>
      <c r="AU304" s="18" t="s">
        <v>86</v>
      </c>
    </row>
    <row r="305" s="2" customFormat="1" ht="24.15" customHeight="1">
      <c r="A305" s="39"/>
      <c r="B305" s="40"/>
      <c r="C305" s="305" t="s">
        <v>419</v>
      </c>
      <c r="D305" s="305" t="s">
        <v>365</v>
      </c>
      <c r="E305" s="306" t="s">
        <v>420</v>
      </c>
      <c r="F305" s="307" t="s">
        <v>421</v>
      </c>
      <c r="G305" s="308" t="s">
        <v>383</v>
      </c>
      <c r="H305" s="309">
        <v>5</v>
      </c>
      <c r="I305" s="310"/>
      <c r="J305" s="311">
        <f>ROUND(I305*H305,2)</f>
        <v>0</v>
      </c>
      <c r="K305" s="307" t="s">
        <v>1</v>
      </c>
      <c r="L305" s="312"/>
      <c r="M305" s="313" t="s">
        <v>1</v>
      </c>
      <c r="N305" s="314" t="s">
        <v>41</v>
      </c>
      <c r="O305" s="92"/>
      <c r="P305" s="252">
        <f>O305*H305</f>
        <v>0</v>
      </c>
      <c r="Q305" s="252">
        <v>0.01</v>
      </c>
      <c r="R305" s="252">
        <f>Q305*H305</f>
        <v>0.050000000000000003</v>
      </c>
      <c r="S305" s="252">
        <v>0</v>
      </c>
      <c r="T305" s="253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54" t="s">
        <v>207</v>
      </c>
      <c r="AT305" s="254" t="s">
        <v>365</v>
      </c>
      <c r="AU305" s="254" t="s">
        <v>86</v>
      </c>
      <c r="AY305" s="18" t="s">
        <v>154</v>
      </c>
      <c r="BE305" s="255">
        <f>IF(N305="základní",J305,0)</f>
        <v>0</v>
      </c>
      <c r="BF305" s="255">
        <f>IF(N305="snížená",J305,0)</f>
        <v>0</v>
      </c>
      <c r="BG305" s="255">
        <f>IF(N305="zákl. přenesená",J305,0)</f>
        <v>0</v>
      </c>
      <c r="BH305" s="255">
        <f>IF(N305="sníž. přenesená",J305,0)</f>
        <v>0</v>
      </c>
      <c r="BI305" s="255">
        <f>IF(N305="nulová",J305,0)</f>
        <v>0</v>
      </c>
      <c r="BJ305" s="18" t="s">
        <v>84</v>
      </c>
      <c r="BK305" s="255">
        <f>ROUND(I305*H305,2)</f>
        <v>0</v>
      </c>
      <c r="BL305" s="18" t="s">
        <v>161</v>
      </c>
      <c r="BM305" s="254" t="s">
        <v>422</v>
      </c>
    </row>
    <row r="306" s="2" customFormat="1">
      <c r="A306" s="39"/>
      <c r="B306" s="40"/>
      <c r="C306" s="41"/>
      <c r="D306" s="256" t="s">
        <v>163</v>
      </c>
      <c r="E306" s="41"/>
      <c r="F306" s="257" t="s">
        <v>421</v>
      </c>
      <c r="G306" s="41"/>
      <c r="H306" s="41"/>
      <c r="I306" s="211"/>
      <c r="J306" s="41"/>
      <c r="K306" s="41"/>
      <c r="L306" s="45"/>
      <c r="M306" s="258"/>
      <c r="N306" s="259"/>
      <c r="O306" s="92"/>
      <c r="P306" s="92"/>
      <c r="Q306" s="92"/>
      <c r="R306" s="92"/>
      <c r="S306" s="92"/>
      <c r="T306" s="93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163</v>
      </c>
      <c r="AU306" s="18" t="s">
        <v>86</v>
      </c>
    </row>
    <row r="307" s="2" customFormat="1" ht="24.15" customHeight="1">
      <c r="A307" s="39"/>
      <c r="B307" s="40"/>
      <c r="C307" s="243" t="s">
        <v>423</v>
      </c>
      <c r="D307" s="243" t="s">
        <v>156</v>
      </c>
      <c r="E307" s="244" t="s">
        <v>424</v>
      </c>
      <c r="F307" s="245" t="s">
        <v>425</v>
      </c>
      <c r="G307" s="246" t="s">
        <v>252</v>
      </c>
      <c r="H307" s="247">
        <v>19.600000000000001</v>
      </c>
      <c r="I307" s="248"/>
      <c r="J307" s="249">
        <f>ROUND(I307*H307,2)</f>
        <v>0</v>
      </c>
      <c r="K307" s="245" t="s">
        <v>160</v>
      </c>
      <c r="L307" s="45"/>
      <c r="M307" s="250" t="s">
        <v>1</v>
      </c>
      <c r="N307" s="251" t="s">
        <v>41</v>
      </c>
      <c r="O307" s="92"/>
      <c r="P307" s="252">
        <f>O307*H307</f>
        <v>0</v>
      </c>
      <c r="Q307" s="252">
        <v>0</v>
      </c>
      <c r="R307" s="252">
        <f>Q307*H307</f>
        <v>0</v>
      </c>
      <c r="S307" s="252">
        <v>0</v>
      </c>
      <c r="T307" s="253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54" t="s">
        <v>161</v>
      </c>
      <c r="AT307" s="254" t="s">
        <v>156</v>
      </c>
      <c r="AU307" s="254" t="s">
        <v>86</v>
      </c>
      <c r="AY307" s="18" t="s">
        <v>154</v>
      </c>
      <c r="BE307" s="255">
        <f>IF(N307="základní",J307,0)</f>
        <v>0</v>
      </c>
      <c r="BF307" s="255">
        <f>IF(N307="snížená",J307,0)</f>
        <v>0</v>
      </c>
      <c r="BG307" s="255">
        <f>IF(N307="zákl. přenesená",J307,0)</f>
        <v>0</v>
      </c>
      <c r="BH307" s="255">
        <f>IF(N307="sníž. přenesená",J307,0)</f>
        <v>0</v>
      </c>
      <c r="BI307" s="255">
        <f>IF(N307="nulová",J307,0)</f>
        <v>0</v>
      </c>
      <c r="BJ307" s="18" t="s">
        <v>84</v>
      </c>
      <c r="BK307" s="255">
        <f>ROUND(I307*H307,2)</f>
        <v>0</v>
      </c>
      <c r="BL307" s="18" t="s">
        <v>161</v>
      </c>
      <c r="BM307" s="254" t="s">
        <v>426</v>
      </c>
    </row>
    <row r="308" s="2" customFormat="1">
      <c r="A308" s="39"/>
      <c r="B308" s="40"/>
      <c r="C308" s="41"/>
      <c r="D308" s="256" t="s">
        <v>163</v>
      </c>
      <c r="E308" s="41"/>
      <c r="F308" s="257" t="s">
        <v>427</v>
      </c>
      <c r="G308" s="41"/>
      <c r="H308" s="41"/>
      <c r="I308" s="211"/>
      <c r="J308" s="41"/>
      <c r="K308" s="41"/>
      <c r="L308" s="45"/>
      <c r="M308" s="258"/>
      <c r="N308" s="259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163</v>
      </c>
      <c r="AU308" s="18" t="s">
        <v>86</v>
      </c>
    </row>
    <row r="309" s="2" customFormat="1">
      <c r="A309" s="39"/>
      <c r="B309" s="40"/>
      <c r="C309" s="41"/>
      <c r="D309" s="260" t="s">
        <v>165</v>
      </c>
      <c r="E309" s="41"/>
      <c r="F309" s="261" t="s">
        <v>428</v>
      </c>
      <c r="G309" s="41"/>
      <c r="H309" s="41"/>
      <c r="I309" s="211"/>
      <c r="J309" s="41"/>
      <c r="K309" s="41"/>
      <c r="L309" s="45"/>
      <c r="M309" s="258"/>
      <c r="N309" s="259"/>
      <c r="O309" s="92"/>
      <c r="P309" s="92"/>
      <c r="Q309" s="92"/>
      <c r="R309" s="92"/>
      <c r="S309" s="92"/>
      <c r="T309" s="93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165</v>
      </c>
      <c r="AU309" s="18" t="s">
        <v>86</v>
      </c>
    </row>
    <row r="310" s="13" customFormat="1">
      <c r="A310" s="13"/>
      <c r="B310" s="262"/>
      <c r="C310" s="263"/>
      <c r="D310" s="256" t="s">
        <v>172</v>
      </c>
      <c r="E310" s="263"/>
      <c r="F310" s="265" t="s">
        <v>429</v>
      </c>
      <c r="G310" s="263"/>
      <c r="H310" s="266">
        <v>19.600000000000001</v>
      </c>
      <c r="I310" s="267"/>
      <c r="J310" s="263"/>
      <c r="K310" s="263"/>
      <c r="L310" s="268"/>
      <c r="M310" s="269"/>
      <c r="N310" s="270"/>
      <c r="O310" s="270"/>
      <c r="P310" s="270"/>
      <c r="Q310" s="270"/>
      <c r="R310" s="270"/>
      <c r="S310" s="270"/>
      <c r="T310" s="27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72" t="s">
        <v>172</v>
      </c>
      <c r="AU310" s="272" t="s">
        <v>86</v>
      </c>
      <c r="AV310" s="13" t="s">
        <v>86</v>
      </c>
      <c r="AW310" s="13" t="s">
        <v>4</v>
      </c>
      <c r="AX310" s="13" t="s">
        <v>84</v>
      </c>
      <c r="AY310" s="272" t="s">
        <v>154</v>
      </c>
    </row>
    <row r="311" s="2" customFormat="1" ht="16.5" customHeight="1">
      <c r="A311" s="39"/>
      <c r="B311" s="40"/>
      <c r="C311" s="305" t="s">
        <v>430</v>
      </c>
      <c r="D311" s="305" t="s">
        <v>365</v>
      </c>
      <c r="E311" s="306" t="s">
        <v>431</v>
      </c>
      <c r="F311" s="307" t="s">
        <v>432</v>
      </c>
      <c r="G311" s="308" t="s">
        <v>433</v>
      </c>
      <c r="H311" s="309">
        <v>22.390000000000001</v>
      </c>
      <c r="I311" s="310"/>
      <c r="J311" s="311">
        <f>ROUND(I311*H311,2)</f>
        <v>0</v>
      </c>
      <c r="K311" s="307" t="s">
        <v>1</v>
      </c>
      <c r="L311" s="312"/>
      <c r="M311" s="313" t="s">
        <v>1</v>
      </c>
      <c r="N311" s="314" t="s">
        <v>41</v>
      </c>
      <c r="O311" s="92"/>
      <c r="P311" s="252">
        <f>O311*H311</f>
        <v>0</v>
      </c>
      <c r="Q311" s="252">
        <v>0.001</v>
      </c>
      <c r="R311" s="252">
        <f>Q311*H311</f>
        <v>0.02239</v>
      </c>
      <c r="S311" s="252">
        <v>0</v>
      </c>
      <c r="T311" s="253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54" t="s">
        <v>207</v>
      </c>
      <c r="AT311" s="254" t="s">
        <v>365</v>
      </c>
      <c r="AU311" s="254" t="s">
        <v>86</v>
      </c>
      <c r="AY311" s="18" t="s">
        <v>154</v>
      </c>
      <c r="BE311" s="255">
        <f>IF(N311="základní",J311,0)</f>
        <v>0</v>
      </c>
      <c r="BF311" s="255">
        <f>IF(N311="snížená",J311,0)</f>
        <v>0</v>
      </c>
      <c r="BG311" s="255">
        <f>IF(N311="zákl. přenesená",J311,0)</f>
        <v>0</v>
      </c>
      <c r="BH311" s="255">
        <f>IF(N311="sníž. přenesená",J311,0)</f>
        <v>0</v>
      </c>
      <c r="BI311" s="255">
        <f>IF(N311="nulová",J311,0)</f>
        <v>0</v>
      </c>
      <c r="BJ311" s="18" t="s">
        <v>84</v>
      </c>
      <c r="BK311" s="255">
        <f>ROUND(I311*H311,2)</f>
        <v>0</v>
      </c>
      <c r="BL311" s="18" t="s">
        <v>161</v>
      </c>
      <c r="BM311" s="254" t="s">
        <v>434</v>
      </c>
    </row>
    <row r="312" s="2" customFormat="1">
      <c r="A312" s="39"/>
      <c r="B312" s="40"/>
      <c r="C312" s="41"/>
      <c r="D312" s="256" t="s">
        <v>163</v>
      </c>
      <c r="E312" s="41"/>
      <c r="F312" s="257" t="s">
        <v>432</v>
      </c>
      <c r="G312" s="41"/>
      <c r="H312" s="41"/>
      <c r="I312" s="211"/>
      <c r="J312" s="41"/>
      <c r="K312" s="41"/>
      <c r="L312" s="45"/>
      <c r="M312" s="258"/>
      <c r="N312" s="259"/>
      <c r="O312" s="92"/>
      <c r="P312" s="92"/>
      <c r="Q312" s="92"/>
      <c r="R312" s="92"/>
      <c r="S312" s="92"/>
      <c r="T312" s="93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163</v>
      </c>
      <c r="AU312" s="18" t="s">
        <v>86</v>
      </c>
    </row>
    <row r="313" s="13" customFormat="1">
      <c r="A313" s="13"/>
      <c r="B313" s="262"/>
      <c r="C313" s="263"/>
      <c r="D313" s="256" t="s">
        <v>172</v>
      </c>
      <c r="E313" s="264" t="s">
        <v>1</v>
      </c>
      <c r="F313" s="265" t="s">
        <v>435</v>
      </c>
      <c r="G313" s="263"/>
      <c r="H313" s="266">
        <v>19.890000000000001</v>
      </c>
      <c r="I313" s="267"/>
      <c r="J313" s="263"/>
      <c r="K313" s="263"/>
      <c r="L313" s="268"/>
      <c r="M313" s="269"/>
      <c r="N313" s="270"/>
      <c r="O313" s="270"/>
      <c r="P313" s="270"/>
      <c r="Q313" s="270"/>
      <c r="R313" s="270"/>
      <c r="S313" s="270"/>
      <c r="T313" s="27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72" t="s">
        <v>172</v>
      </c>
      <c r="AU313" s="272" t="s">
        <v>86</v>
      </c>
      <c r="AV313" s="13" t="s">
        <v>86</v>
      </c>
      <c r="AW313" s="13" t="s">
        <v>32</v>
      </c>
      <c r="AX313" s="13" t="s">
        <v>76</v>
      </c>
      <c r="AY313" s="272" t="s">
        <v>154</v>
      </c>
    </row>
    <row r="314" s="14" customFormat="1">
      <c r="A314" s="14"/>
      <c r="B314" s="273"/>
      <c r="C314" s="274"/>
      <c r="D314" s="256" t="s">
        <v>172</v>
      </c>
      <c r="E314" s="275" t="s">
        <v>1</v>
      </c>
      <c r="F314" s="276" t="s">
        <v>436</v>
      </c>
      <c r="G314" s="274"/>
      <c r="H314" s="277">
        <v>19.890000000000001</v>
      </c>
      <c r="I314" s="278"/>
      <c r="J314" s="274"/>
      <c r="K314" s="274"/>
      <c r="L314" s="279"/>
      <c r="M314" s="280"/>
      <c r="N314" s="281"/>
      <c r="O314" s="281"/>
      <c r="P314" s="281"/>
      <c r="Q314" s="281"/>
      <c r="R314" s="281"/>
      <c r="S314" s="281"/>
      <c r="T314" s="28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83" t="s">
        <v>172</v>
      </c>
      <c r="AU314" s="283" t="s">
        <v>86</v>
      </c>
      <c r="AV314" s="14" t="s">
        <v>101</v>
      </c>
      <c r="AW314" s="14" t="s">
        <v>32</v>
      </c>
      <c r="AX314" s="14" t="s">
        <v>76</v>
      </c>
      <c r="AY314" s="283" t="s">
        <v>154</v>
      </c>
    </row>
    <row r="315" s="13" customFormat="1">
      <c r="A315" s="13"/>
      <c r="B315" s="262"/>
      <c r="C315" s="263"/>
      <c r="D315" s="256" t="s">
        <v>172</v>
      </c>
      <c r="E315" s="264" t="s">
        <v>1</v>
      </c>
      <c r="F315" s="265" t="s">
        <v>437</v>
      </c>
      <c r="G315" s="263"/>
      <c r="H315" s="266">
        <v>2.5</v>
      </c>
      <c r="I315" s="267"/>
      <c r="J315" s="263"/>
      <c r="K315" s="263"/>
      <c r="L315" s="268"/>
      <c r="M315" s="269"/>
      <c r="N315" s="270"/>
      <c r="O315" s="270"/>
      <c r="P315" s="270"/>
      <c r="Q315" s="270"/>
      <c r="R315" s="270"/>
      <c r="S315" s="270"/>
      <c r="T315" s="27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72" t="s">
        <v>172</v>
      </c>
      <c r="AU315" s="272" t="s">
        <v>86</v>
      </c>
      <c r="AV315" s="13" t="s">
        <v>86</v>
      </c>
      <c r="AW315" s="13" t="s">
        <v>32</v>
      </c>
      <c r="AX315" s="13" t="s">
        <v>76</v>
      </c>
      <c r="AY315" s="272" t="s">
        <v>154</v>
      </c>
    </row>
    <row r="316" s="14" customFormat="1">
      <c r="A316" s="14"/>
      <c r="B316" s="273"/>
      <c r="C316" s="274"/>
      <c r="D316" s="256" t="s">
        <v>172</v>
      </c>
      <c r="E316" s="275" t="s">
        <v>1</v>
      </c>
      <c r="F316" s="276" t="s">
        <v>438</v>
      </c>
      <c r="G316" s="274"/>
      <c r="H316" s="277">
        <v>2.5</v>
      </c>
      <c r="I316" s="278"/>
      <c r="J316" s="274"/>
      <c r="K316" s="274"/>
      <c r="L316" s="279"/>
      <c r="M316" s="280"/>
      <c r="N316" s="281"/>
      <c r="O316" s="281"/>
      <c r="P316" s="281"/>
      <c r="Q316" s="281"/>
      <c r="R316" s="281"/>
      <c r="S316" s="281"/>
      <c r="T316" s="28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83" t="s">
        <v>172</v>
      </c>
      <c r="AU316" s="283" t="s">
        <v>86</v>
      </c>
      <c r="AV316" s="14" t="s">
        <v>101</v>
      </c>
      <c r="AW316" s="14" t="s">
        <v>32</v>
      </c>
      <c r="AX316" s="14" t="s">
        <v>76</v>
      </c>
      <c r="AY316" s="283" t="s">
        <v>154</v>
      </c>
    </row>
    <row r="317" s="16" customFormat="1">
      <c r="A317" s="16"/>
      <c r="B317" s="294"/>
      <c r="C317" s="295"/>
      <c r="D317" s="256" t="s">
        <v>172</v>
      </c>
      <c r="E317" s="296" t="s">
        <v>1</v>
      </c>
      <c r="F317" s="297" t="s">
        <v>234</v>
      </c>
      <c r="G317" s="295"/>
      <c r="H317" s="298">
        <v>22.390000000000001</v>
      </c>
      <c r="I317" s="299"/>
      <c r="J317" s="295"/>
      <c r="K317" s="295"/>
      <c r="L317" s="300"/>
      <c r="M317" s="301"/>
      <c r="N317" s="302"/>
      <c r="O317" s="302"/>
      <c r="P317" s="302"/>
      <c r="Q317" s="302"/>
      <c r="R317" s="302"/>
      <c r="S317" s="302"/>
      <c r="T317" s="303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T317" s="304" t="s">
        <v>172</v>
      </c>
      <c r="AU317" s="304" t="s">
        <v>86</v>
      </c>
      <c r="AV317" s="16" t="s">
        <v>161</v>
      </c>
      <c r="AW317" s="16" t="s">
        <v>32</v>
      </c>
      <c r="AX317" s="16" t="s">
        <v>84</v>
      </c>
      <c r="AY317" s="304" t="s">
        <v>154</v>
      </c>
    </row>
    <row r="318" s="2" customFormat="1" ht="21.75" customHeight="1">
      <c r="A318" s="39"/>
      <c r="B318" s="40"/>
      <c r="C318" s="243" t="s">
        <v>439</v>
      </c>
      <c r="D318" s="243" t="s">
        <v>156</v>
      </c>
      <c r="E318" s="244" t="s">
        <v>440</v>
      </c>
      <c r="F318" s="245" t="s">
        <v>441</v>
      </c>
      <c r="G318" s="246" t="s">
        <v>383</v>
      </c>
      <c r="H318" s="247">
        <v>117</v>
      </c>
      <c r="I318" s="248"/>
      <c r="J318" s="249">
        <f>ROUND(I318*H318,2)</f>
        <v>0</v>
      </c>
      <c r="K318" s="245" t="s">
        <v>1</v>
      </c>
      <c r="L318" s="45"/>
      <c r="M318" s="250" t="s">
        <v>1</v>
      </c>
      <c r="N318" s="251" t="s">
        <v>41</v>
      </c>
      <c r="O318" s="92"/>
      <c r="P318" s="252">
        <f>O318*H318</f>
        <v>0</v>
      </c>
      <c r="Q318" s="252">
        <v>0.002</v>
      </c>
      <c r="R318" s="252">
        <f>Q318*H318</f>
        <v>0.23400000000000001</v>
      </c>
      <c r="S318" s="252">
        <v>0</v>
      </c>
      <c r="T318" s="253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54" t="s">
        <v>161</v>
      </c>
      <c r="AT318" s="254" t="s">
        <v>156</v>
      </c>
      <c r="AU318" s="254" t="s">
        <v>86</v>
      </c>
      <c r="AY318" s="18" t="s">
        <v>154</v>
      </c>
      <c r="BE318" s="255">
        <f>IF(N318="základní",J318,0)</f>
        <v>0</v>
      </c>
      <c r="BF318" s="255">
        <f>IF(N318="snížená",J318,0)</f>
        <v>0</v>
      </c>
      <c r="BG318" s="255">
        <f>IF(N318="zákl. přenesená",J318,0)</f>
        <v>0</v>
      </c>
      <c r="BH318" s="255">
        <f>IF(N318="sníž. přenesená",J318,0)</f>
        <v>0</v>
      </c>
      <c r="BI318" s="255">
        <f>IF(N318="nulová",J318,0)</f>
        <v>0</v>
      </c>
      <c r="BJ318" s="18" t="s">
        <v>84</v>
      </c>
      <c r="BK318" s="255">
        <f>ROUND(I318*H318,2)</f>
        <v>0</v>
      </c>
      <c r="BL318" s="18" t="s">
        <v>161</v>
      </c>
      <c r="BM318" s="254" t="s">
        <v>442</v>
      </c>
    </row>
    <row r="319" s="2" customFormat="1">
      <c r="A319" s="39"/>
      <c r="B319" s="40"/>
      <c r="C319" s="41"/>
      <c r="D319" s="256" t="s">
        <v>163</v>
      </c>
      <c r="E319" s="41"/>
      <c r="F319" s="257" t="s">
        <v>441</v>
      </c>
      <c r="G319" s="41"/>
      <c r="H319" s="41"/>
      <c r="I319" s="211"/>
      <c r="J319" s="41"/>
      <c r="K319" s="41"/>
      <c r="L319" s="45"/>
      <c r="M319" s="258"/>
      <c r="N319" s="259"/>
      <c r="O319" s="92"/>
      <c r="P319" s="92"/>
      <c r="Q319" s="92"/>
      <c r="R319" s="92"/>
      <c r="S319" s="92"/>
      <c r="T319" s="93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163</v>
      </c>
      <c r="AU319" s="18" t="s">
        <v>86</v>
      </c>
    </row>
    <row r="320" s="13" customFormat="1">
      <c r="A320" s="13"/>
      <c r="B320" s="262"/>
      <c r="C320" s="263"/>
      <c r="D320" s="256" t="s">
        <v>172</v>
      </c>
      <c r="E320" s="264" t="s">
        <v>1</v>
      </c>
      <c r="F320" s="265" t="s">
        <v>443</v>
      </c>
      <c r="G320" s="263"/>
      <c r="H320" s="266">
        <v>117</v>
      </c>
      <c r="I320" s="267"/>
      <c r="J320" s="263"/>
      <c r="K320" s="263"/>
      <c r="L320" s="268"/>
      <c r="M320" s="269"/>
      <c r="N320" s="270"/>
      <c r="O320" s="270"/>
      <c r="P320" s="270"/>
      <c r="Q320" s="270"/>
      <c r="R320" s="270"/>
      <c r="S320" s="270"/>
      <c r="T320" s="271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72" t="s">
        <v>172</v>
      </c>
      <c r="AU320" s="272" t="s">
        <v>86</v>
      </c>
      <c r="AV320" s="13" t="s">
        <v>86</v>
      </c>
      <c r="AW320" s="13" t="s">
        <v>32</v>
      </c>
      <c r="AX320" s="13" t="s">
        <v>76</v>
      </c>
      <c r="AY320" s="272" t="s">
        <v>154</v>
      </c>
    </row>
    <row r="321" s="14" customFormat="1">
      <c r="A321" s="14"/>
      <c r="B321" s="273"/>
      <c r="C321" s="274"/>
      <c r="D321" s="256" t="s">
        <v>172</v>
      </c>
      <c r="E321" s="275" t="s">
        <v>1</v>
      </c>
      <c r="F321" s="276" t="s">
        <v>444</v>
      </c>
      <c r="G321" s="274"/>
      <c r="H321" s="277">
        <v>117</v>
      </c>
      <c r="I321" s="278"/>
      <c r="J321" s="274"/>
      <c r="K321" s="274"/>
      <c r="L321" s="279"/>
      <c r="M321" s="280"/>
      <c r="N321" s="281"/>
      <c r="O321" s="281"/>
      <c r="P321" s="281"/>
      <c r="Q321" s="281"/>
      <c r="R321" s="281"/>
      <c r="S321" s="281"/>
      <c r="T321" s="282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83" t="s">
        <v>172</v>
      </c>
      <c r="AU321" s="283" t="s">
        <v>86</v>
      </c>
      <c r="AV321" s="14" t="s">
        <v>101</v>
      </c>
      <c r="AW321" s="14" t="s">
        <v>32</v>
      </c>
      <c r="AX321" s="14" t="s">
        <v>76</v>
      </c>
      <c r="AY321" s="283" t="s">
        <v>154</v>
      </c>
    </row>
    <row r="322" s="16" customFormat="1">
      <c r="A322" s="16"/>
      <c r="B322" s="294"/>
      <c r="C322" s="295"/>
      <c r="D322" s="256" t="s">
        <v>172</v>
      </c>
      <c r="E322" s="296" t="s">
        <v>1</v>
      </c>
      <c r="F322" s="297" t="s">
        <v>234</v>
      </c>
      <c r="G322" s="295"/>
      <c r="H322" s="298">
        <v>117</v>
      </c>
      <c r="I322" s="299"/>
      <c r="J322" s="295"/>
      <c r="K322" s="295"/>
      <c r="L322" s="300"/>
      <c r="M322" s="301"/>
      <c r="N322" s="302"/>
      <c r="O322" s="302"/>
      <c r="P322" s="302"/>
      <c r="Q322" s="302"/>
      <c r="R322" s="302"/>
      <c r="S322" s="302"/>
      <c r="T322" s="303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T322" s="304" t="s">
        <v>172</v>
      </c>
      <c r="AU322" s="304" t="s">
        <v>86</v>
      </c>
      <c r="AV322" s="16" t="s">
        <v>161</v>
      </c>
      <c r="AW322" s="16" t="s">
        <v>32</v>
      </c>
      <c r="AX322" s="16" t="s">
        <v>84</v>
      </c>
      <c r="AY322" s="304" t="s">
        <v>154</v>
      </c>
    </row>
    <row r="323" s="2" customFormat="1" ht="16.5" customHeight="1">
      <c r="A323" s="39"/>
      <c r="B323" s="40"/>
      <c r="C323" s="243" t="s">
        <v>445</v>
      </c>
      <c r="D323" s="243" t="s">
        <v>156</v>
      </c>
      <c r="E323" s="244" t="s">
        <v>446</v>
      </c>
      <c r="F323" s="245" t="s">
        <v>447</v>
      </c>
      <c r="G323" s="246" t="s">
        <v>383</v>
      </c>
      <c r="H323" s="247">
        <v>117</v>
      </c>
      <c r="I323" s="248"/>
      <c r="J323" s="249">
        <f>ROUND(I323*H323,2)</f>
        <v>0</v>
      </c>
      <c r="K323" s="245" t="s">
        <v>1</v>
      </c>
      <c r="L323" s="45"/>
      <c r="M323" s="250" t="s">
        <v>1</v>
      </c>
      <c r="N323" s="251" t="s">
        <v>41</v>
      </c>
      <c r="O323" s="92"/>
      <c r="P323" s="252">
        <f>O323*H323</f>
        <v>0</v>
      </c>
      <c r="Q323" s="252">
        <v>0</v>
      </c>
      <c r="R323" s="252">
        <f>Q323*H323</f>
        <v>0</v>
      </c>
      <c r="S323" s="252">
        <v>0</v>
      </c>
      <c r="T323" s="253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54" t="s">
        <v>161</v>
      </c>
      <c r="AT323" s="254" t="s">
        <v>156</v>
      </c>
      <c r="AU323" s="254" t="s">
        <v>86</v>
      </c>
      <c r="AY323" s="18" t="s">
        <v>154</v>
      </c>
      <c r="BE323" s="255">
        <f>IF(N323="základní",J323,0)</f>
        <v>0</v>
      </c>
      <c r="BF323" s="255">
        <f>IF(N323="snížená",J323,0)</f>
        <v>0</v>
      </c>
      <c r="BG323" s="255">
        <f>IF(N323="zákl. přenesená",J323,0)</f>
        <v>0</v>
      </c>
      <c r="BH323" s="255">
        <f>IF(N323="sníž. přenesená",J323,0)</f>
        <v>0</v>
      </c>
      <c r="BI323" s="255">
        <f>IF(N323="nulová",J323,0)</f>
        <v>0</v>
      </c>
      <c r="BJ323" s="18" t="s">
        <v>84</v>
      </c>
      <c r="BK323" s="255">
        <f>ROUND(I323*H323,2)</f>
        <v>0</v>
      </c>
      <c r="BL323" s="18" t="s">
        <v>161</v>
      </c>
      <c r="BM323" s="254" t="s">
        <v>448</v>
      </c>
    </row>
    <row r="324" s="2" customFormat="1">
      <c r="A324" s="39"/>
      <c r="B324" s="40"/>
      <c r="C324" s="41"/>
      <c r="D324" s="256" t="s">
        <v>163</v>
      </c>
      <c r="E324" s="41"/>
      <c r="F324" s="257" t="s">
        <v>447</v>
      </c>
      <c r="G324" s="41"/>
      <c r="H324" s="41"/>
      <c r="I324" s="211"/>
      <c r="J324" s="41"/>
      <c r="K324" s="41"/>
      <c r="L324" s="45"/>
      <c r="M324" s="258"/>
      <c r="N324" s="259"/>
      <c r="O324" s="92"/>
      <c r="P324" s="92"/>
      <c r="Q324" s="92"/>
      <c r="R324" s="92"/>
      <c r="S324" s="92"/>
      <c r="T324" s="93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163</v>
      </c>
      <c r="AU324" s="18" t="s">
        <v>86</v>
      </c>
    </row>
    <row r="325" s="13" customFormat="1">
      <c r="A325" s="13"/>
      <c r="B325" s="262"/>
      <c r="C325" s="263"/>
      <c r="D325" s="256" t="s">
        <v>172</v>
      </c>
      <c r="E325" s="264" t="s">
        <v>1</v>
      </c>
      <c r="F325" s="265" t="s">
        <v>443</v>
      </c>
      <c r="G325" s="263"/>
      <c r="H325" s="266">
        <v>117</v>
      </c>
      <c r="I325" s="267"/>
      <c r="J325" s="263"/>
      <c r="K325" s="263"/>
      <c r="L325" s="268"/>
      <c r="M325" s="269"/>
      <c r="N325" s="270"/>
      <c r="O325" s="270"/>
      <c r="P325" s="270"/>
      <c r="Q325" s="270"/>
      <c r="R325" s="270"/>
      <c r="S325" s="270"/>
      <c r="T325" s="271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72" t="s">
        <v>172</v>
      </c>
      <c r="AU325" s="272" t="s">
        <v>86</v>
      </c>
      <c r="AV325" s="13" t="s">
        <v>86</v>
      </c>
      <c r="AW325" s="13" t="s">
        <v>32</v>
      </c>
      <c r="AX325" s="13" t="s">
        <v>76</v>
      </c>
      <c r="AY325" s="272" t="s">
        <v>154</v>
      </c>
    </row>
    <row r="326" s="14" customFormat="1">
      <c r="A326" s="14"/>
      <c r="B326" s="273"/>
      <c r="C326" s="274"/>
      <c r="D326" s="256" t="s">
        <v>172</v>
      </c>
      <c r="E326" s="275" t="s">
        <v>1</v>
      </c>
      <c r="F326" s="276" t="s">
        <v>449</v>
      </c>
      <c r="G326" s="274"/>
      <c r="H326" s="277">
        <v>117</v>
      </c>
      <c r="I326" s="278"/>
      <c r="J326" s="274"/>
      <c r="K326" s="274"/>
      <c r="L326" s="279"/>
      <c r="M326" s="280"/>
      <c r="N326" s="281"/>
      <c r="O326" s="281"/>
      <c r="P326" s="281"/>
      <c r="Q326" s="281"/>
      <c r="R326" s="281"/>
      <c r="S326" s="281"/>
      <c r="T326" s="282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83" t="s">
        <v>172</v>
      </c>
      <c r="AU326" s="283" t="s">
        <v>86</v>
      </c>
      <c r="AV326" s="14" t="s">
        <v>101</v>
      </c>
      <c r="AW326" s="14" t="s">
        <v>32</v>
      </c>
      <c r="AX326" s="14" t="s">
        <v>76</v>
      </c>
      <c r="AY326" s="283" t="s">
        <v>154</v>
      </c>
    </row>
    <row r="327" s="16" customFormat="1">
      <c r="A327" s="16"/>
      <c r="B327" s="294"/>
      <c r="C327" s="295"/>
      <c r="D327" s="256" t="s">
        <v>172</v>
      </c>
      <c r="E327" s="296" t="s">
        <v>1</v>
      </c>
      <c r="F327" s="297" t="s">
        <v>234</v>
      </c>
      <c r="G327" s="295"/>
      <c r="H327" s="298">
        <v>117</v>
      </c>
      <c r="I327" s="299"/>
      <c r="J327" s="295"/>
      <c r="K327" s="295"/>
      <c r="L327" s="300"/>
      <c r="M327" s="301"/>
      <c r="N327" s="302"/>
      <c r="O327" s="302"/>
      <c r="P327" s="302"/>
      <c r="Q327" s="302"/>
      <c r="R327" s="302"/>
      <c r="S327" s="302"/>
      <c r="T327" s="303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T327" s="304" t="s">
        <v>172</v>
      </c>
      <c r="AU327" s="304" t="s">
        <v>86</v>
      </c>
      <c r="AV327" s="16" t="s">
        <v>161</v>
      </c>
      <c r="AW327" s="16" t="s">
        <v>32</v>
      </c>
      <c r="AX327" s="16" t="s">
        <v>84</v>
      </c>
      <c r="AY327" s="304" t="s">
        <v>154</v>
      </c>
    </row>
    <row r="328" s="2" customFormat="1" ht="16.5" customHeight="1">
      <c r="A328" s="39"/>
      <c r="B328" s="40"/>
      <c r="C328" s="243" t="s">
        <v>450</v>
      </c>
      <c r="D328" s="243" t="s">
        <v>156</v>
      </c>
      <c r="E328" s="244" t="s">
        <v>451</v>
      </c>
      <c r="F328" s="245" t="s">
        <v>452</v>
      </c>
      <c r="G328" s="246" t="s">
        <v>383</v>
      </c>
      <c r="H328" s="247">
        <v>117</v>
      </c>
      <c r="I328" s="248"/>
      <c r="J328" s="249">
        <f>ROUND(I328*H328,2)</f>
        <v>0</v>
      </c>
      <c r="K328" s="245" t="s">
        <v>1</v>
      </c>
      <c r="L328" s="45"/>
      <c r="M328" s="250" t="s">
        <v>1</v>
      </c>
      <c r="N328" s="251" t="s">
        <v>41</v>
      </c>
      <c r="O328" s="92"/>
      <c r="P328" s="252">
        <f>O328*H328</f>
        <v>0</v>
      </c>
      <c r="Q328" s="252">
        <v>0.01</v>
      </c>
      <c r="R328" s="252">
        <f>Q328*H328</f>
        <v>1.1699999999999999</v>
      </c>
      <c r="S328" s="252">
        <v>0.014999999999999999</v>
      </c>
      <c r="T328" s="253">
        <f>S328*H328</f>
        <v>1.7549999999999999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54" t="s">
        <v>161</v>
      </c>
      <c r="AT328" s="254" t="s">
        <v>156</v>
      </c>
      <c r="AU328" s="254" t="s">
        <v>86</v>
      </c>
      <c r="AY328" s="18" t="s">
        <v>154</v>
      </c>
      <c r="BE328" s="255">
        <f>IF(N328="základní",J328,0)</f>
        <v>0</v>
      </c>
      <c r="BF328" s="255">
        <f>IF(N328="snížená",J328,0)</f>
        <v>0</v>
      </c>
      <c r="BG328" s="255">
        <f>IF(N328="zákl. přenesená",J328,0)</f>
        <v>0</v>
      </c>
      <c r="BH328" s="255">
        <f>IF(N328="sníž. přenesená",J328,0)</f>
        <v>0</v>
      </c>
      <c r="BI328" s="255">
        <f>IF(N328="nulová",J328,0)</f>
        <v>0</v>
      </c>
      <c r="BJ328" s="18" t="s">
        <v>84</v>
      </c>
      <c r="BK328" s="255">
        <f>ROUND(I328*H328,2)</f>
        <v>0</v>
      </c>
      <c r="BL328" s="18" t="s">
        <v>161</v>
      </c>
      <c r="BM328" s="254" t="s">
        <v>453</v>
      </c>
    </row>
    <row r="329" s="2" customFormat="1">
      <c r="A329" s="39"/>
      <c r="B329" s="40"/>
      <c r="C329" s="41"/>
      <c r="D329" s="256" t="s">
        <v>163</v>
      </c>
      <c r="E329" s="41"/>
      <c r="F329" s="257" t="s">
        <v>452</v>
      </c>
      <c r="G329" s="41"/>
      <c r="H329" s="41"/>
      <c r="I329" s="211"/>
      <c r="J329" s="41"/>
      <c r="K329" s="41"/>
      <c r="L329" s="45"/>
      <c r="M329" s="258"/>
      <c r="N329" s="259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163</v>
      </c>
      <c r="AU329" s="18" t="s">
        <v>86</v>
      </c>
    </row>
    <row r="330" s="2" customFormat="1">
      <c r="A330" s="39"/>
      <c r="B330" s="40"/>
      <c r="C330" s="41"/>
      <c r="D330" s="256" t="s">
        <v>454</v>
      </c>
      <c r="E330" s="41"/>
      <c r="F330" s="315" t="s">
        <v>455</v>
      </c>
      <c r="G330" s="41"/>
      <c r="H330" s="41"/>
      <c r="I330" s="211"/>
      <c r="J330" s="41"/>
      <c r="K330" s="41"/>
      <c r="L330" s="45"/>
      <c r="M330" s="258"/>
      <c r="N330" s="259"/>
      <c r="O330" s="92"/>
      <c r="P330" s="92"/>
      <c r="Q330" s="92"/>
      <c r="R330" s="92"/>
      <c r="S330" s="92"/>
      <c r="T330" s="93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8" t="s">
        <v>454</v>
      </c>
      <c r="AU330" s="18" t="s">
        <v>86</v>
      </c>
    </row>
    <row r="331" s="13" customFormat="1">
      <c r="A331" s="13"/>
      <c r="B331" s="262"/>
      <c r="C331" s="263"/>
      <c r="D331" s="256" t="s">
        <v>172</v>
      </c>
      <c r="E331" s="264" t="s">
        <v>1</v>
      </c>
      <c r="F331" s="265" t="s">
        <v>443</v>
      </c>
      <c r="G331" s="263"/>
      <c r="H331" s="266">
        <v>117</v>
      </c>
      <c r="I331" s="267"/>
      <c r="J331" s="263"/>
      <c r="K331" s="263"/>
      <c r="L331" s="268"/>
      <c r="M331" s="269"/>
      <c r="N331" s="270"/>
      <c r="O331" s="270"/>
      <c r="P331" s="270"/>
      <c r="Q331" s="270"/>
      <c r="R331" s="270"/>
      <c r="S331" s="270"/>
      <c r="T331" s="27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72" t="s">
        <v>172</v>
      </c>
      <c r="AU331" s="272" t="s">
        <v>86</v>
      </c>
      <c r="AV331" s="13" t="s">
        <v>86</v>
      </c>
      <c r="AW331" s="13" t="s">
        <v>32</v>
      </c>
      <c r="AX331" s="13" t="s">
        <v>76</v>
      </c>
      <c r="AY331" s="272" t="s">
        <v>154</v>
      </c>
    </row>
    <row r="332" s="14" customFormat="1">
      <c r="A332" s="14"/>
      <c r="B332" s="273"/>
      <c r="C332" s="274"/>
      <c r="D332" s="256" t="s">
        <v>172</v>
      </c>
      <c r="E332" s="275" t="s">
        <v>1</v>
      </c>
      <c r="F332" s="276" t="s">
        <v>444</v>
      </c>
      <c r="G332" s="274"/>
      <c r="H332" s="277">
        <v>117</v>
      </c>
      <c r="I332" s="278"/>
      <c r="J332" s="274"/>
      <c r="K332" s="274"/>
      <c r="L332" s="279"/>
      <c r="M332" s="280"/>
      <c r="N332" s="281"/>
      <c r="O332" s="281"/>
      <c r="P332" s="281"/>
      <c r="Q332" s="281"/>
      <c r="R332" s="281"/>
      <c r="S332" s="281"/>
      <c r="T332" s="282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83" t="s">
        <v>172</v>
      </c>
      <c r="AU332" s="283" t="s">
        <v>86</v>
      </c>
      <c r="AV332" s="14" t="s">
        <v>101</v>
      </c>
      <c r="AW332" s="14" t="s">
        <v>32</v>
      </c>
      <c r="AX332" s="14" t="s">
        <v>76</v>
      </c>
      <c r="AY332" s="283" t="s">
        <v>154</v>
      </c>
    </row>
    <row r="333" s="16" customFormat="1">
      <c r="A333" s="16"/>
      <c r="B333" s="294"/>
      <c r="C333" s="295"/>
      <c r="D333" s="256" t="s">
        <v>172</v>
      </c>
      <c r="E333" s="296" t="s">
        <v>1</v>
      </c>
      <c r="F333" s="297" t="s">
        <v>234</v>
      </c>
      <c r="G333" s="295"/>
      <c r="H333" s="298">
        <v>117</v>
      </c>
      <c r="I333" s="299"/>
      <c r="J333" s="295"/>
      <c r="K333" s="295"/>
      <c r="L333" s="300"/>
      <c r="M333" s="301"/>
      <c r="N333" s="302"/>
      <c r="O333" s="302"/>
      <c r="P333" s="302"/>
      <c r="Q333" s="302"/>
      <c r="R333" s="302"/>
      <c r="S333" s="302"/>
      <c r="T333" s="303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T333" s="304" t="s">
        <v>172</v>
      </c>
      <c r="AU333" s="304" t="s">
        <v>86</v>
      </c>
      <c r="AV333" s="16" t="s">
        <v>161</v>
      </c>
      <c r="AW333" s="16" t="s">
        <v>32</v>
      </c>
      <c r="AX333" s="16" t="s">
        <v>84</v>
      </c>
      <c r="AY333" s="304" t="s">
        <v>154</v>
      </c>
    </row>
    <row r="334" s="2" customFormat="1" ht="49.05" customHeight="1">
      <c r="A334" s="39"/>
      <c r="B334" s="40"/>
      <c r="C334" s="243" t="s">
        <v>456</v>
      </c>
      <c r="D334" s="243" t="s">
        <v>156</v>
      </c>
      <c r="E334" s="244" t="s">
        <v>457</v>
      </c>
      <c r="F334" s="245" t="s">
        <v>458</v>
      </c>
      <c r="G334" s="246" t="s">
        <v>252</v>
      </c>
      <c r="H334" s="247">
        <v>45200</v>
      </c>
      <c r="I334" s="248"/>
      <c r="J334" s="249">
        <f>ROUND(I334*H334,2)</f>
        <v>0</v>
      </c>
      <c r="K334" s="245" t="s">
        <v>1</v>
      </c>
      <c r="L334" s="45"/>
      <c r="M334" s="250" t="s">
        <v>1</v>
      </c>
      <c r="N334" s="251" t="s">
        <v>41</v>
      </c>
      <c r="O334" s="92"/>
      <c r="P334" s="252">
        <f>O334*H334</f>
        <v>0</v>
      </c>
      <c r="Q334" s="252">
        <v>0</v>
      </c>
      <c r="R334" s="252">
        <f>Q334*H334</f>
        <v>0</v>
      </c>
      <c r="S334" s="252">
        <v>0</v>
      </c>
      <c r="T334" s="253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54" t="s">
        <v>161</v>
      </c>
      <c r="AT334" s="254" t="s">
        <v>156</v>
      </c>
      <c r="AU334" s="254" t="s">
        <v>86</v>
      </c>
      <c r="AY334" s="18" t="s">
        <v>154</v>
      </c>
      <c r="BE334" s="255">
        <f>IF(N334="základní",J334,0)</f>
        <v>0</v>
      </c>
      <c r="BF334" s="255">
        <f>IF(N334="snížená",J334,0)</f>
        <v>0</v>
      </c>
      <c r="BG334" s="255">
        <f>IF(N334="zákl. přenesená",J334,0)</f>
        <v>0</v>
      </c>
      <c r="BH334" s="255">
        <f>IF(N334="sníž. přenesená",J334,0)</f>
        <v>0</v>
      </c>
      <c r="BI334" s="255">
        <f>IF(N334="nulová",J334,0)</f>
        <v>0</v>
      </c>
      <c r="BJ334" s="18" t="s">
        <v>84</v>
      </c>
      <c r="BK334" s="255">
        <f>ROUND(I334*H334,2)</f>
        <v>0</v>
      </c>
      <c r="BL334" s="18" t="s">
        <v>161</v>
      </c>
      <c r="BM334" s="254" t="s">
        <v>459</v>
      </c>
    </row>
    <row r="335" s="2" customFormat="1">
      <c r="A335" s="39"/>
      <c r="B335" s="40"/>
      <c r="C335" s="41"/>
      <c r="D335" s="256" t="s">
        <v>163</v>
      </c>
      <c r="E335" s="41"/>
      <c r="F335" s="257" t="s">
        <v>458</v>
      </c>
      <c r="G335" s="41"/>
      <c r="H335" s="41"/>
      <c r="I335" s="211"/>
      <c r="J335" s="41"/>
      <c r="K335" s="41"/>
      <c r="L335" s="45"/>
      <c r="M335" s="258"/>
      <c r="N335" s="259"/>
      <c r="O335" s="92"/>
      <c r="P335" s="92"/>
      <c r="Q335" s="92"/>
      <c r="R335" s="92"/>
      <c r="S335" s="92"/>
      <c r="T335" s="93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163</v>
      </c>
      <c r="AU335" s="18" t="s">
        <v>86</v>
      </c>
    </row>
    <row r="336" s="2" customFormat="1">
      <c r="A336" s="39"/>
      <c r="B336" s="40"/>
      <c r="C336" s="41"/>
      <c r="D336" s="256" t="s">
        <v>454</v>
      </c>
      <c r="E336" s="41"/>
      <c r="F336" s="315" t="s">
        <v>460</v>
      </c>
      <c r="G336" s="41"/>
      <c r="H336" s="41"/>
      <c r="I336" s="211"/>
      <c r="J336" s="41"/>
      <c r="K336" s="41"/>
      <c r="L336" s="45"/>
      <c r="M336" s="258"/>
      <c r="N336" s="259"/>
      <c r="O336" s="92"/>
      <c r="P336" s="92"/>
      <c r="Q336" s="92"/>
      <c r="R336" s="92"/>
      <c r="S336" s="92"/>
      <c r="T336" s="93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454</v>
      </c>
      <c r="AU336" s="18" t="s">
        <v>86</v>
      </c>
    </row>
    <row r="337" s="13" customFormat="1">
      <c r="A337" s="13"/>
      <c r="B337" s="262"/>
      <c r="C337" s="263"/>
      <c r="D337" s="256" t="s">
        <v>172</v>
      </c>
      <c r="E337" s="264" t="s">
        <v>1</v>
      </c>
      <c r="F337" s="265" t="s">
        <v>461</v>
      </c>
      <c r="G337" s="263"/>
      <c r="H337" s="266">
        <v>45200</v>
      </c>
      <c r="I337" s="267"/>
      <c r="J337" s="263"/>
      <c r="K337" s="263"/>
      <c r="L337" s="268"/>
      <c r="M337" s="269"/>
      <c r="N337" s="270"/>
      <c r="O337" s="270"/>
      <c r="P337" s="270"/>
      <c r="Q337" s="270"/>
      <c r="R337" s="270"/>
      <c r="S337" s="270"/>
      <c r="T337" s="27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72" t="s">
        <v>172</v>
      </c>
      <c r="AU337" s="272" t="s">
        <v>86</v>
      </c>
      <c r="AV337" s="13" t="s">
        <v>86</v>
      </c>
      <c r="AW337" s="13" t="s">
        <v>32</v>
      </c>
      <c r="AX337" s="13" t="s">
        <v>76</v>
      </c>
      <c r="AY337" s="272" t="s">
        <v>154</v>
      </c>
    </row>
    <row r="338" s="14" customFormat="1">
      <c r="A338" s="14"/>
      <c r="B338" s="273"/>
      <c r="C338" s="274"/>
      <c r="D338" s="256" t="s">
        <v>172</v>
      </c>
      <c r="E338" s="275" t="s">
        <v>1</v>
      </c>
      <c r="F338" s="276" t="s">
        <v>462</v>
      </c>
      <c r="G338" s="274"/>
      <c r="H338" s="277">
        <v>45200</v>
      </c>
      <c r="I338" s="278"/>
      <c r="J338" s="274"/>
      <c r="K338" s="274"/>
      <c r="L338" s="279"/>
      <c r="M338" s="280"/>
      <c r="N338" s="281"/>
      <c r="O338" s="281"/>
      <c r="P338" s="281"/>
      <c r="Q338" s="281"/>
      <c r="R338" s="281"/>
      <c r="S338" s="281"/>
      <c r="T338" s="28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83" t="s">
        <v>172</v>
      </c>
      <c r="AU338" s="283" t="s">
        <v>86</v>
      </c>
      <c r="AV338" s="14" t="s">
        <v>101</v>
      </c>
      <c r="AW338" s="14" t="s">
        <v>32</v>
      </c>
      <c r="AX338" s="14" t="s">
        <v>76</v>
      </c>
      <c r="AY338" s="283" t="s">
        <v>154</v>
      </c>
    </row>
    <row r="339" s="16" customFormat="1">
      <c r="A339" s="16"/>
      <c r="B339" s="294"/>
      <c r="C339" s="295"/>
      <c r="D339" s="256" t="s">
        <v>172</v>
      </c>
      <c r="E339" s="296" t="s">
        <v>1</v>
      </c>
      <c r="F339" s="297" t="s">
        <v>234</v>
      </c>
      <c r="G339" s="295"/>
      <c r="H339" s="298">
        <v>45200</v>
      </c>
      <c r="I339" s="299"/>
      <c r="J339" s="295"/>
      <c r="K339" s="295"/>
      <c r="L339" s="300"/>
      <c r="M339" s="301"/>
      <c r="N339" s="302"/>
      <c r="O339" s="302"/>
      <c r="P339" s="302"/>
      <c r="Q339" s="302"/>
      <c r="R339" s="302"/>
      <c r="S339" s="302"/>
      <c r="T339" s="303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T339" s="304" t="s">
        <v>172</v>
      </c>
      <c r="AU339" s="304" t="s">
        <v>86</v>
      </c>
      <c r="AV339" s="16" t="s">
        <v>161</v>
      </c>
      <c r="AW339" s="16" t="s">
        <v>32</v>
      </c>
      <c r="AX339" s="16" t="s">
        <v>84</v>
      </c>
      <c r="AY339" s="304" t="s">
        <v>154</v>
      </c>
    </row>
    <row r="340" s="2" customFormat="1" ht="21.75" customHeight="1">
      <c r="A340" s="39"/>
      <c r="B340" s="40"/>
      <c r="C340" s="243" t="s">
        <v>463</v>
      </c>
      <c r="D340" s="243" t="s">
        <v>156</v>
      </c>
      <c r="E340" s="244" t="s">
        <v>464</v>
      </c>
      <c r="F340" s="245" t="s">
        <v>465</v>
      </c>
      <c r="G340" s="246" t="s">
        <v>252</v>
      </c>
      <c r="H340" s="247">
        <v>59200</v>
      </c>
      <c r="I340" s="248"/>
      <c r="J340" s="249">
        <f>ROUND(I340*H340,2)</f>
        <v>0</v>
      </c>
      <c r="K340" s="245" t="s">
        <v>160</v>
      </c>
      <c r="L340" s="45"/>
      <c r="M340" s="250" t="s">
        <v>1</v>
      </c>
      <c r="N340" s="251" t="s">
        <v>41</v>
      </c>
      <c r="O340" s="92"/>
      <c r="P340" s="252">
        <f>O340*H340</f>
        <v>0</v>
      </c>
      <c r="Q340" s="252">
        <v>0</v>
      </c>
      <c r="R340" s="252">
        <f>Q340*H340</f>
        <v>0</v>
      </c>
      <c r="S340" s="252">
        <v>0</v>
      </c>
      <c r="T340" s="253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54" t="s">
        <v>161</v>
      </c>
      <c r="AT340" s="254" t="s">
        <v>156</v>
      </c>
      <c r="AU340" s="254" t="s">
        <v>86</v>
      </c>
      <c r="AY340" s="18" t="s">
        <v>154</v>
      </c>
      <c r="BE340" s="255">
        <f>IF(N340="základní",J340,0)</f>
        <v>0</v>
      </c>
      <c r="BF340" s="255">
        <f>IF(N340="snížená",J340,0)</f>
        <v>0</v>
      </c>
      <c r="BG340" s="255">
        <f>IF(N340="zákl. přenesená",J340,0)</f>
        <v>0</v>
      </c>
      <c r="BH340" s="255">
        <f>IF(N340="sníž. přenesená",J340,0)</f>
        <v>0</v>
      </c>
      <c r="BI340" s="255">
        <f>IF(N340="nulová",J340,0)</f>
        <v>0</v>
      </c>
      <c r="BJ340" s="18" t="s">
        <v>84</v>
      </c>
      <c r="BK340" s="255">
        <f>ROUND(I340*H340,2)</f>
        <v>0</v>
      </c>
      <c r="BL340" s="18" t="s">
        <v>161</v>
      </c>
      <c r="BM340" s="254" t="s">
        <v>466</v>
      </c>
    </row>
    <row r="341" s="2" customFormat="1">
      <c r="A341" s="39"/>
      <c r="B341" s="40"/>
      <c r="C341" s="41"/>
      <c r="D341" s="256" t="s">
        <v>163</v>
      </c>
      <c r="E341" s="41"/>
      <c r="F341" s="257" t="s">
        <v>467</v>
      </c>
      <c r="G341" s="41"/>
      <c r="H341" s="41"/>
      <c r="I341" s="211"/>
      <c r="J341" s="41"/>
      <c r="K341" s="41"/>
      <c r="L341" s="45"/>
      <c r="M341" s="258"/>
      <c r="N341" s="259"/>
      <c r="O341" s="92"/>
      <c r="P341" s="92"/>
      <c r="Q341" s="92"/>
      <c r="R341" s="92"/>
      <c r="S341" s="92"/>
      <c r="T341" s="93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163</v>
      </c>
      <c r="AU341" s="18" t="s">
        <v>86</v>
      </c>
    </row>
    <row r="342" s="2" customFormat="1">
      <c r="A342" s="39"/>
      <c r="B342" s="40"/>
      <c r="C342" s="41"/>
      <c r="D342" s="260" t="s">
        <v>165</v>
      </c>
      <c r="E342" s="41"/>
      <c r="F342" s="261" t="s">
        <v>468</v>
      </c>
      <c r="G342" s="41"/>
      <c r="H342" s="41"/>
      <c r="I342" s="211"/>
      <c r="J342" s="41"/>
      <c r="K342" s="41"/>
      <c r="L342" s="45"/>
      <c r="M342" s="258"/>
      <c r="N342" s="259"/>
      <c r="O342" s="92"/>
      <c r="P342" s="92"/>
      <c r="Q342" s="92"/>
      <c r="R342" s="92"/>
      <c r="S342" s="92"/>
      <c r="T342" s="93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165</v>
      </c>
      <c r="AU342" s="18" t="s">
        <v>86</v>
      </c>
    </row>
    <row r="343" s="13" customFormat="1">
      <c r="A343" s="13"/>
      <c r="B343" s="262"/>
      <c r="C343" s="263"/>
      <c r="D343" s="256" t="s">
        <v>172</v>
      </c>
      <c r="E343" s="264" t="s">
        <v>1</v>
      </c>
      <c r="F343" s="265" t="s">
        <v>461</v>
      </c>
      <c r="G343" s="263"/>
      <c r="H343" s="266">
        <v>45200</v>
      </c>
      <c r="I343" s="267"/>
      <c r="J343" s="263"/>
      <c r="K343" s="263"/>
      <c r="L343" s="268"/>
      <c r="M343" s="269"/>
      <c r="N343" s="270"/>
      <c r="O343" s="270"/>
      <c r="P343" s="270"/>
      <c r="Q343" s="270"/>
      <c r="R343" s="270"/>
      <c r="S343" s="270"/>
      <c r="T343" s="271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72" t="s">
        <v>172</v>
      </c>
      <c r="AU343" s="272" t="s">
        <v>86</v>
      </c>
      <c r="AV343" s="13" t="s">
        <v>86</v>
      </c>
      <c r="AW343" s="13" t="s">
        <v>32</v>
      </c>
      <c r="AX343" s="13" t="s">
        <v>76</v>
      </c>
      <c r="AY343" s="272" t="s">
        <v>154</v>
      </c>
    </row>
    <row r="344" s="14" customFormat="1">
      <c r="A344" s="14"/>
      <c r="B344" s="273"/>
      <c r="C344" s="274"/>
      <c r="D344" s="256" t="s">
        <v>172</v>
      </c>
      <c r="E344" s="275" t="s">
        <v>1</v>
      </c>
      <c r="F344" s="276" t="s">
        <v>469</v>
      </c>
      <c r="G344" s="274"/>
      <c r="H344" s="277">
        <v>45200</v>
      </c>
      <c r="I344" s="278"/>
      <c r="J344" s="274"/>
      <c r="K344" s="274"/>
      <c r="L344" s="279"/>
      <c r="M344" s="280"/>
      <c r="N344" s="281"/>
      <c r="O344" s="281"/>
      <c r="P344" s="281"/>
      <c r="Q344" s="281"/>
      <c r="R344" s="281"/>
      <c r="S344" s="281"/>
      <c r="T344" s="282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83" t="s">
        <v>172</v>
      </c>
      <c r="AU344" s="283" t="s">
        <v>86</v>
      </c>
      <c r="AV344" s="14" t="s">
        <v>101</v>
      </c>
      <c r="AW344" s="14" t="s">
        <v>32</v>
      </c>
      <c r="AX344" s="14" t="s">
        <v>76</v>
      </c>
      <c r="AY344" s="283" t="s">
        <v>154</v>
      </c>
    </row>
    <row r="345" s="13" customFormat="1">
      <c r="A345" s="13"/>
      <c r="B345" s="262"/>
      <c r="C345" s="263"/>
      <c r="D345" s="256" t="s">
        <v>172</v>
      </c>
      <c r="E345" s="264" t="s">
        <v>1</v>
      </c>
      <c r="F345" s="265" t="s">
        <v>299</v>
      </c>
      <c r="G345" s="263"/>
      <c r="H345" s="266">
        <v>14000</v>
      </c>
      <c r="I345" s="267"/>
      <c r="J345" s="263"/>
      <c r="K345" s="263"/>
      <c r="L345" s="268"/>
      <c r="M345" s="269"/>
      <c r="N345" s="270"/>
      <c r="O345" s="270"/>
      <c r="P345" s="270"/>
      <c r="Q345" s="270"/>
      <c r="R345" s="270"/>
      <c r="S345" s="270"/>
      <c r="T345" s="271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72" t="s">
        <v>172</v>
      </c>
      <c r="AU345" s="272" t="s">
        <v>86</v>
      </c>
      <c r="AV345" s="13" t="s">
        <v>86</v>
      </c>
      <c r="AW345" s="13" t="s">
        <v>32</v>
      </c>
      <c r="AX345" s="13" t="s">
        <v>76</v>
      </c>
      <c r="AY345" s="272" t="s">
        <v>154</v>
      </c>
    </row>
    <row r="346" s="14" customFormat="1">
      <c r="A346" s="14"/>
      <c r="B346" s="273"/>
      <c r="C346" s="274"/>
      <c r="D346" s="256" t="s">
        <v>172</v>
      </c>
      <c r="E346" s="275" t="s">
        <v>1</v>
      </c>
      <c r="F346" s="276" t="s">
        <v>470</v>
      </c>
      <c r="G346" s="274"/>
      <c r="H346" s="277">
        <v>14000</v>
      </c>
      <c r="I346" s="278"/>
      <c r="J346" s="274"/>
      <c r="K346" s="274"/>
      <c r="L346" s="279"/>
      <c r="M346" s="280"/>
      <c r="N346" s="281"/>
      <c r="O346" s="281"/>
      <c r="P346" s="281"/>
      <c r="Q346" s="281"/>
      <c r="R346" s="281"/>
      <c r="S346" s="281"/>
      <c r="T346" s="282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83" t="s">
        <v>172</v>
      </c>
      <c r="AU346" s="283" t="s">
        <v>86</v>
      </c>
      <c r="AV346" s="14" t="s">
        <v>101</v>
      </c>
      <c r="AW346" s="14" t="s">
        <v>32</v>
      </c>
      <c r="AX346" s="14" t="s">
        <v>76</v>
      </c>
      <c r="AY346" s="283" t="s">
        <v>154</v>
      </c>
    </row>
    <row r="347" s="16" customFormat="1">
      <c r="A347" s="16"/>
      <c r="B347" s="294"/>
      <c r="C347" s="295"/>
      <c r="D347" s="256" t="s">
        <v>172</v>
      </c>
      <c r="E347" s="296" t="s">
        <v>1</v>
      </c>
      <c r="F347" s="297" t="s">
        <v>234</v>
      </c>
      <c r="G347" s="295"/>
      <c r="H347" s="298">
        <v>59200</v>
      </c>
      <c r="I347" s="299"/>
      <c r="J347" s="295"/>
      <c r="K347" s="295"/>
      <c r="L347" s="300"/>
      <c r="M347" s="301"/>
      <c r="N347" s="302"/>
      <c r="O347" s="302"/>
      <c r="P347" s="302"/>
      <c r="Q347" s="302"/>
      <c r="R347" s="302"/>
      <c r="S347" s="302"/>
      <c r="T347" s="303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T347" s="304" t="s">
        <v>172</v>
      </c>
      <c r="AU347" s="304" t="s">
        <v>86</v>
      </c>
      <c r="AV347" s="16" t="s">
        <v>161</v>
      </c>
      <c r="AW347" s="16" t="s">
        <v>32</v>
      </c>
      <c r="AX347" s="16" t="s">
        <v>84</v>
      </c>
      <c r="AY347" s="304" t="s">
        <v>154</v>
      </c>
    </row>
    <row r="348" s="2" customFormat="1" ht="37.8" customHeight="1">
      <c r="A348" s="39"/>
      <c r="B348" s="40"/>
      <c r="C348" s="243" t="s">
        <v>471</v>
      </c>
      <c r="D348" s="243" t="s">
        <v>156</v>
      </c>
      <c r="E348" s="244" t="s">
        <v>472</v>
      </c>
      <c r="F348" s="245" t="s">
        <v>473</v>
      </c>
      <c r="G348" s="246" t="s">
        <v>252</v>
      </c>
      <c r="H348" s="247">
        <v>9330</v>
      </c>
      <c r="I348" s="248"/>
      <c r="J348" s="249">
        <f>ROUND(I348*H348,2)</f>
        <v>0</v>
      </c>
      <c r="K348" s="245" t="s">
        <v>160</v>
      </c>
      <c r="L348" s="45"/>
      <c r="M348" s="250" t="s">
        <v>1</v>
      </c>
      <c r="N348" s="251" t="s">
        <v>41</v>
      </c>
      <c r="O348" s="92"/>
      <c r="P348" s="252">
        <f>O348*H348</f>
        <v>0</v>
      </c>
      <c r="Q348" s="252">
        <v>0</v>
      </c>
      <c r="R348" s="252">
        <f>Q348*H348</f>
        <v>0</v>
      </c>
      <c r="S348" s="252">
        <v>0</v>
      </c>
      <c r="T348" s="253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54" t="s">
        <v>161</v>
      </c>
      <c r="AT348" s="254" t="s">
        <v>156</v>
      </c>
      <c r="AU348" s="254" t="s">
        <v>86</v>
      </c>
      <c r="AY348" s="18" t="s">
        <v>154</v>
      </c>
      <c r="BE348" s="255">
        <f>IF(N348="základní",J348,0)</f>
        <v>0</v>
      </c>
      <c r="BF348" s="255">
        <f>IF(N348="snížená",J348,0)</f>
        <v>0</v>
      </c>
      <c r="BG348" s="255">
        <f>IF(N348="zákl. přenesená",J348,0)</f>
        <v>0</v>
      </c>
      <c r="BH348" s="255">
        <f>IF(N348="sníž. přenesená",J348,0)</f>
        <v>0</v>
      </c>
      <c r="BI348" s="255">
        <f>IF(N348="nulová",J348,0)</f>
        <v>0</v>
      </c>
      <c r="BJ348" s="18" t="s">
        <v>84</v>
      </c>
      <c r="BK348" s="255">
        <f>ROUND(I348*H348,2)</f>
        <v>0</v>
      </c>
      <c r="BL348" s="18" t="s">
        <v>161</v>
      </c>
      <c r="BM348" s="254" t="s">
        <v>474</v>
      </c>
    </row>
    <row r="349" s="2" customFormat="1">
      <c r="A349" s="39"/>
      <c r="B349" s="40"/>
      <c r="C349" s="41"/>
      <c r="D349" s="256" t="s">
        <v>163</v>
      </c>
      <c r="E349" s="41"/>
      <c r="F349" s="257" t="s">
        <v>475</v>
      </c>
      <c r="G349" s="41"/>
      <c r="H349" s="41"/>
      <c r="I349" s="211"/>
      <c r="J349" s="41"/>
      <c r="K349" s="41"/>
      <c r="L349" s="45"/>
      <c r="M349" s="258"/>
      <c r="N349" s="259"/>
      <c r="O349" s="92"/>
      <c r="P349" s="92"/>
      <c r="Q349" s="92"/>
      <c r="R349" s="92"/>
      <c r="S349" s="92"/>
      <c r="T349" s="93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163</v>
      </c>
      <c r="AU349" s="18" t="s">
        <v>86</v>
      </c>
    </row>
    <row r="350" s="2" customFormat="1">
      <c r="A350" s="39"/>
      <c r="B350" s="40"/>
      <c r="C350" s="41"/>
      <c r="D350" s="260" t="s">
        <v>165</v>
      </c>
      <c r="E350" s="41"/>
      <c r="F350" s="261" t="s">
        <v>476</v>
      </c>
      <c r="G350" s="41"/>
      <c r="H350" s="41"/>
      <c r="I350" s="211"/>
      <c r="J350" s="41"/>
      <c r="K350" s="41"/>
      <c r="L350" s="45"/>
      <c r="M350" s="258"/>
      <c r="N350" s="259"/>
      <c r="O350" s="92"/>
      <c r="P350" s="92"/>
      <c r="Q350" s="92"/>
      <c r="R350" s="92"/>
      <c r="S350" s="92"/>
      <c r="T350" s="93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165</v>
      </c>
      <c r="AU350" s="18" t="s">
        <v>86</v>
      </c>
    </row>
    <row r="351" s="13" customFormat="1">
      <c r="A351" s="13"/>
      <c r="B351" s="262"/>
      <c r="C351" s="263"/>
      <c r="D351" s="256" t="s">
        <v>172</v>
      </c>
      <c r="E351" s="264" t="s">
        <v>1</v>
      </c>
      <c r="F351" s="265" t="s">
        <v>477</v>
      </c>
      <c r="G351" s="263"/>
      <c r="H351" s="266">
        <v>5750</v>
      </c>
      <c r="I351" s="267"/>
      <c r="J351" s="263"/>
      <c r="K351" s="263"/>
      <c r="L351" s="268"/>
      <c r="M351" s="269"/>
      <c r="N351" s="270"/>
      <c r="O351" s="270"/>
      <c r="P351" s="270"/>
      <c r="Q351" s="270"/>
      <c r="R351" s="270"/>
      <c r="S351" s="270"/>
      <c r="T351" s="271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72" t="s">
        <v>172</v>
      </c>
      <c r="AU351" s="272" t="s">
        <v>86</v>
      </c>
      <c r="AV351" s="13" t="s">
        <v>86</v>
      </c>
      <c r="AW351" s="13" t="s">
        <v>32</v>
      </c>
      <c r="AX351" s="13" t="s">
        <v>76</v>
      </c>
      <c r="AY351" s="272" t="s">
        <v>154</v>
      </c>
    </row>
    <row r="352" s="14" customFormat="1">
      <c r="A352" s="14"/>
      <c r="B352" s="273"/>
      <c r="C352" s="274"/>
      <c r="D352" s="256" t="s">
        <v>172</v>
      </c>
      <c r="E352" s="275" t="s">
        <v>1</v>
      </c>
      <c r="F352" s="276" t="s">
        <v>478</v>
      </c>
      <c r="G352" s="274"/>
      <c r="H352" s="277">
        <v>5750</v>
      </c>
      <c r="I352" s="278"/>
      <c r="J352" s="274"/>
      <c r="K352" s="274"/>
      <c r="L352" s="279"/>
      <c r="M352" s="280"/>
      <c r="N352" s="281"/>
      <c r="O352" s="281"/>
      <c r="P352" s="281"/>
      <c r="Q352" s="281"/>
      <c r="R352" s="281"/>
      <c r="S352" s="281"/>
      <c r="T352" s="282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83" t="s">
        <v>172</v>
      </c>
      <c r="AU352" s="283" t="s">
        <v>86</v>
      </c>
      <c r="AV352" s="14" t="s">
        <v>101</v>
      </c>
      <c r="AW352" s="14" t="s">
        <v>32</v>
      </c>
      <c r="AX352" s="14" t="s">
        <v>76</v>
      </c>
      <c r="AY352" s="283" t="s">
        <v>154</v>
      </c>
    </row>
    <row r="353" s="13" customFormat="1">
      <c r="A353" s="13"/>
      <c r="B353" s="262"/>
      <c r="C353" s="263"/>
      <c r="D353" s="256" t="s">
        <v>172</v>
      </c>
      <c r="E353" s="264" t="s">
        <v>1</v>
      </c>
      <c r="F353" s="265" t="s">
        <v>479</v>
      </c>
      <c r="G353" s="263"/>
      <c r="H353" s="266">
        <v>3580</v>
      </c>
      <c r="I353" s="267"/>
      <c r="J353" s="263"/>
      <c r="K353" s="263"/>
      <c r="L353" s="268"/>
      <c r="M353" s="269"/>
      <c r="N353" s="270"/>
      <c r="O353" s="270"/>
      <c r="P353" s="270"/>
      <c r="Q353" s="270"/>
      <c r="R353" s="270"/>
      <c r="S353" s="270"/>
      <c r="T353" s="27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72" t="s">
        <v>172</v>
      </c>
      <c r="AU353" s="272" t="s">
        <v>86</v>
      </c>
      <c r="AV353" s="13" t="s">
        <v>86</v>
      </c>
      <c r="AW353" s="13" t="s">
        <v>32</v>
      </c>
      <c r="AX353" s="13" t="s">
        <v>76</v>
      </c>
      <c r="AY353" s="272" t="s">
        <v>154</v>
      </c>
    </row>
    <row r="354" s="14" customFormat="1">
      <c r="A354" s="14"/>
      <c r="B354" s="273"/>
      <c r="C354" s="274"/>
      <c r="D354" s="256" t="s">
        <v>172</v>
      </c>
      <c r="E354" s="275" t="s">
        <v>1</v>
      </c>
      <c r="F354" s="276" t="s">
        <v>480</v>
      </c>
      <c r="G354" s="274"/>
      <c r="H354" s="277">
        <v>3580</v>
      </c>
      <c r="I354" s="278"/>
      <c r="J354" s="274"/>
      <c r="K354" s="274"/>
      <c r="L354" s="279"/>
      <c r="M354" s="280"/>
      <c r="N354" s="281"/>
      <c r="O354" s="281"/>
      <c r="P354" s="281"/>
      <c r="Q354" s="281"/>
      <c r="R354" s="281"/>
      <c r="S354" s="281"/>
      <c r="T354" s="282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83" t="s">
        <v>172</v>
      </c>
      <c r="AU354" s="283" t="s">
        <v>86</v>
      </c>
      <c r="AV354" s="14" t="s">
        <v>101</v>
      </c>
      <c r="AW354" s="14" t="s">
        <v>32</v>
      </c>
      <c r="AX354" s="14" t="s">
        <v>76</v>
      </c>
      <c r="AY354" s="283" t="s">
        <v>154</v>
      </c>
    </row>
    <row r="355" s="16" customFormat="1">
      <c r="A355" s="16"/>
      <c r="B355" s="294"/>
      <c r="C355" s="295"/>
      <c r="D355" s="256" t="s">
        <v>172</v>
      </c>
      <c r="E355" s="296" t="s">
        <v>1</v>
      </c>
      <c r="F355" s="297" t="s">
        <v>234</v>
      </c>
      <c r="G355" s="295"/>
      <c r="H355" s="298">
        <v>9330</v>
      </c>
      <c r="I355" s="299"/>
      <c r="J355" s="295"/>
      <c r="K355" s="295"/>
      <c r="L355" s="300"/>
      <c r="M355" s="301"/>
      <c r="N355" s="302"/>
      <c r="O355" s="302"/>
      <c r="P355" s="302"/>
      <c r="Q355" s="302"/>
      <c r="R355" s="302"/>
      <c r="S355" s="302"/>
      <c r="T355" s="303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T355" s="304" t="s">
        <v>172</v>
      </c>
      <c r="AU355" s="304" t="s">
        <v>86</v>
      </c>
      <c r="AV355" s="16" t="s">
        <v>161</v>
      </c>
      <c r="AW355" s="16" t="s">
        <v>32</v>
      </c>
      <c r="AX355" s="16" t="s">
        <v>84</v>
      </c>
      <c r="AY355" s="304" t="s">
        <v>154</v>
      </c>
    </row>
    <row r="356" s="2" customFormat="1" ht="24.15" customHeight="1">
      <c r="A356" s="39"/>
      <c r="B356" s="40"/>
      <c r="C356" s="243" t="s">
        <v>481</v>
      </c>
      <c r="D356" s="243" t="s">
        <v>156</v>
      </c>
      <c r="E356" s="244" t="s">
        <v>482</v>
      </c>
      <c r="F356" s="245" t="s">
        <v>483</v>
      </c>
      <c r="G356" s="246" t="s">
        <v>159</v>
      </c>
      <c r="H356" s="247">
        <v>452000</v>
      </c>
      <c r="I356" s="248"/>
      <c r="J356" s="249">
        <f>ROUND(I356*H356,2)</f>
        <v>0</v>
      </c>
      <c r="K356" s="245" t="s">
        <v>160</v>
      </c>
      <c r="L356" s="45"/>
      <c r="M356" s="250" t="s">
        <v>1</v>
      </c>
      <c r="N356" s="251" t="s">
        <v>41</v>
      </c>
      <c r="O356" s="92"/>
      <c r="P356" s="252">
        <f>O356*H356</f>
        <v>0</v>
      </c>
      <c r="Q356" s="252">
        <v>0</v>
      </c>
      <c r="R356" s="252">
        <f>Q356*H356</f>
        <v>0</v>
      </c>
      <c r="S356" s="252">
        <v>0</v>
      </c>
      <c r="T356" s="253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54" t="s">
        <v>161</v>
      </c>
      <c r="AT356" s="254" t="s">
        <v>156</v>
      </c>
      <c r="AU356" s="254" t="s">
        <v>86</v>
      </c>
      <c r="AY356" s="18" t="s">
        <v>154</v>
      </c>
      <c r="BE356" s="255">
        <f>IF(N356="základní",J356,0)</f>
        <v>0</v>
      </c>
      <c r="BF356" s="255">
        <f>IF(N356="snížená",J356,0)</f>
        <v>0</v>
      </c>
      <c r="BG356" s="255">
        <f>IF(N356="zákl. přenesená",J356,0)</f>
        <v>0</v>
      </c>
      <c r="BH356" s="255">
        <f>IF(N356="sníž. přenesená",J356,0)</f>
        <v>0</v>
      </c>
      <c r="BI356" s="255">
        <f>IF(N356="nulová",J356,0)</f>
        <v>0</v>
      </c>
      <c r="BJ356" s="18" t="s">
        <v>84</v>
      </c>
      <c r="BK356" s="255">
        <f>ROUND(I356*H356,2)</f>
        <v>0</v>
      </c>
      <c r="BL356" s="18" t="s">
        <v>161</v>
      </c>
      <c r="BM356" s="254" t="s">
        <v>484</v>
      </c>
    </row>
    <row r="357" s="2" customFormat="1">
      <c r="A357" s="39"/>
      <c r="B357" s="40"/>
      <c r="C357" s="41"/>
      <c r="D357" s="256" t="s">
        <v>163</v>
      </c>
      <c r="E357" s="41"/>
      <c r="F357" s="257" t="s">
        <v>485</v>
      </c>
      <c r="G357" s="41"/>
      <c r="H357" s="41"/>
      <c r="I357" s="211"/>
      <c r="J357" s="41"/>
      <c r="K357" s="41"/>
      <c r="L357" s="45"/>
      <c r="M357" s="258"/>
      <c r="N357" s="259"/>
      <c r="O357" s="92"/>
      <c r="P357" s="92"/>
      <c r="Q357" s="92"/>
      <c r="R357" s="92"/>
      <c r="S357" s="92"/>
      <c r="T357" s="93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163</v>
      </c>
      <c r="AU357" s="18" t="s">
        <v>86</v>
      </c>
    </row>
    <row r="358" s="2" customFormat="1">
      <c r="A358" s="39"/>
      <c r="B358" s="40"/>
      <c r="C358" s="41"/>
      <c r="D358" s="260" t="s">
        <v>165</v>
      </c>
      <c r="E358" s="41"/>
      <c r="F358" s="261" t="s">
        <v>486</v>
      </c>
      <c r="G358" s="41"/>
      <c r="H358" s="41"/>
      <c r="I358" s="211"/>
      <c r="J358" s="41"/>
      <c r="K358" s="41"/>
      <c r="L358" s="45"/>
      <c r="M358" s="258"/>
      <c r="N358" s="259"/>
      <c r="O358" s="92"/>
      <c r="P358" s="92"/>
      <c r="Q358" s="92"/>
      <c r="R358" s="92"/>
      <c r="S358" s="92"/>
      <c r="T358" s="93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165</v>
      </c>
      <c r="AU358" s="18" t="s">
        <v>86</v>
      </c>
    </row>
    <row r="359" s="13" customFormat="1">
      <c r="A359" s="13"/>
      <c r="B359" s="262"/>
      <c r="C359" s="263"/>
      <c r="D359" s="256" t="s">
        <v>172</v>
      </c>
      <c r="E359" s="264" t="s">
        <v>1</v>
      </c>
      <c r="F359" s="265" t="s">
        <v>487</v>
      </c>
      <c r="G359" s="263"/>
      <c r="H359" s="266">
        <v>452000</v>
      </c>
      <c r="I359" s="267"/>
      <c r="J359" s="263"/>
      <c r="K359" s="263"/>
      <c r="L359" s="268"/>
      <c r="M359" s="269"/>
      <c r="N359" s="270"/>
      <c r="O359" s="270"/>
      <c r="P359" s="270"/>
      <c r="Q359" s="270"/>
      <c r="R359" s="270"/>
      <c r="S359" s="270"/>
      <c r="T359" s="27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72" t="s">
        <v>172</v>
      </c>
      <c r="AU359" s="272" t="s">
        <v>86</v>
      </c>
      <c r="AV359" s="13" t="s">
        <v>86</v>
      </c>
      <c r="AW359" s="13" t="s">
        <v>32</v>
      </c>
      <c r="AX359" s="13" t="s">
        <v>76</v>
      </c>
      <c r="AY359" s="272" t="s">
        <v>154</v>
      </c>
    </row>
    <row r="360" s="14" customFormat="1">
      <c r="A360" s="14"/>
      <c r="B360" s="273"/>
      <c r="C360" s="274"/>
      <c r="D360" s="256" t="s">
        <v>172</v>
      </c>
      <c r="E360" s="275" t="s">
        <v>1</v>
      </c>
      <c r="F360" s="276" t="s">
        <v>488</v>
      </c>
      <c r="G360" s="274"/>
      <c r="H360" s="277">
        <v>452000</v>
      </c>
      <c r="I360" s="278"/>
      <c r="J360" s="274"/>
      <c r="K360" s="274"/>
      <c r="L360" s="279"/>
      <c r="M360" s="280"/>
      <c r="N360" s="281"/>
      <c r="O360" s="281"/>
      <c r="P360" s="281"/>
      <c r="Q360" s="281"/>
      <c r="R360" s="281"/>
      <c r="S360" s="281"/>
      <c r="T360" s="282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83" t="s">
        <v>172</v>
      </c>
      <c r="AU360" s="283" t="s">
        <v>86</v>
      </c>
      <c r="AV360" s="14" t="s">
        <v>101</v>
      </c>
      <c r="AW360" s="14" t="s">
        <v>32</v>
      </c>
      <c r="AX360" s="14" t="s">
        <v>76</v>
      </c>
      <c r="AY360" s="283" t="s">
        <v>154</v>
      </c>
    </row>
    <row r="361" s="16" customFormat="1">
      <c r="A361" s="16"/>
      <c r="B361" s="294"/>
      <c r="C361" s="295"/>
      <c r="D361" s="256" t="s">
        <v>172</v>
      </c>
      <c r="E361" s="296" t="s">
        <v>1</v>
      </c>
      <c r="F361" s="297" t="s">
        <v>234</v>
      </c>
      <c r="G361" s="295"/>
      <c r="H361" s="298">
        <v>452000</v>
      </c>
      <c r="I361" s="299"/>
      <c r="J361" s="295"/>
      <c r="K361" s="295"/>
      <c r="L361" s="300"/>
      <c r="M361" s="301"/>
      <c r="N361" s="302"/>
      <c r="O361" s="302"/>
      <c r="P361" s="302"/>
      <c r="Q361" s="302"/>
      <c r="R361" s="302"/>
      <c r="S361" s="302"/>
      <c r="T361" s="303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T361" s="304" t="s">
        <v>172</v>
      </c>
      <c r="AU361" s="304" t="s">
        <v>86</v>
      </c>
      <c r="AV361" s="16" t="s">
        <v>161</v>
      </c>
      <c r="AW361" s="16" t="s">
        <v>32</v>
      </c>
      <c r="AX361" s="16" t="s">
        <v>84</v>
      </c>
      <c r="AY361" s="304" t="s">
        <v>154</v>
      </c>
    </row>
    <row r="362" s="2" customFormat="1" ht="24.15" customHeight="1">
      <c r="A362" s="39"/>
      <c r="B362" s="40"/>
      <c r="C362" s="243" t="s">
        <v>181</v>
      </c>
      <c r="D362" s="243" t="s">
        <v>156</v>
      </c>
      <c r="E362" s="244" t="s">
        <v>489</v>
      </c>
      <c r="F362" s="245" t="s">
        <v>490</v>
      </c>
      <c r="G362" s="246" t="s">
        <v>159</v>
      </c>
      <c r="H362" s="247">
        <v>2750</v>
      </c>
      <c r="I362" s="248"/>
      <c r="J362" s="249">
        <f>ROUND(I362*H362,2)</f>
        <v>0</v>
      </c>
      <c r="K362" s="245" t="s">
        <v>160</v>
      </c>
      <c r="L362" s="45"/>
      <c r="M362" s="250" t="s">
        <v>1</v>
      </c>
      <c r="N362" s="251" t="s">
        <v>41</v>
      </c>
      <c r="O362" s="92"/>
      <c r="P362" s="252">
        <f>O362*H362</f>
        <v>0</v>
      </c>
      <c r="Q362" s="252">
        <v>0</v>
      </c>
      <c r="R362" s="252">
        <f>Q362*H362</f>
        <v>0</v>
      </c>
      <c r="S362" s="252">
        <v>0</v>
      </c>
      <c r="T362" s="253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54" t="s">
        <v>161</v>
      </c>
      <c r="AT362" s="254" t="s">
        <v>156</v>
      </c>
      <c r="AU362" s="254" t="s">
        <v>86</v>
      </c>
      <c r="AY362" s="18" t="s">
        <v>154</v>
      </c>
      <c r="BE362" s="255">
        <f>IF(N362="základní",J362,0)</f>
        <v>0</v>
      </c>
      <c r="BF362" s="255">
        <f>IF(N362="snížená",J362,0)</f>
        <v>0</v>
      </c>
      <c r="BG362" s="255">
        <f>IF(N362="zákl. přenesená",J362,0)</f>
        <v>0</v>
      </c>
      <c r="BH362" s="255">
        <f>IF(N362="sníž. přenesená",J362,0)</f>
        <v>0</v>
      </c>
      <c r="BI362" s="255">
        <f>IF(N362="nulová",J362,0)</f>
        <v>0</v>
      </c>
      <c r="BJ362" s="18" t="s">
        <v>84</v>
      </c>
      <c r="BK362" s="255">
        <f>ROUND(I362*H362,2)</f>
        <v>0</v>
      </c>
      <c r="BL362" s="18" t="s">
        <v>161</v>
      </c>
      <c r="BM362" s="254" t="s">
        <v>491</v>
      </c>
    </row>
    <row r="363" s="2" customFormat="1">
      <c r="A363" s="39"/>
      <c r="B363" s="40"/>
      <c r="C363" s="41"/>
      <c r="D363" s="256" t="s">
        <v>163</v>
      </c>
      <c r="E363" s="41"/>
      <c r="F363" s="257" t="s">
        <v>492</v>
      </c>
      <c r="G363" s="41"/>
      <c r="H363" s="41"/>
      <c r="I363" s="211"/>
      <c r="J363" s="41"/>
      <c r="K363" s="41"/>
      <c r="L363" s="45"/>
      <c r="M363" s="258"/>
      <c r="N363" s="259"/>
      <c r="O363" s="92"/>
      <c r="P363" s="92"/>
      <c r="Q363" s="92"/>
      <c r="R363" s="92"/>
      <c r="S363" s="92"/>
      <c r="T363" s="93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18" t="s">
        <v>163</v>
      </c>
      <c r="AU363" s="18" t="s">
        <v>86</v>
      </c>
    </row>
    <row r="364" s="2" customFormat="1">
      <c r="A364" s="39"/>
      <c r="B364" s="40"/>
      <c r="C364" s="41"/>
      <c r="D364" s="260" t="s">
        <v>165</v>
      </c>
      <c r="E364" s="41"/>
      <c r="F364" s="261" t="s">
        <v>493</v>
      </c>
      <c r="G364" s="41"/>
      <c r="H364" s="41"/>
      <c r="I364" s="211"/>
      <c r="J364" s="41"/>
      <c r="K364" s="41"/>
      <c r="L364" s="45"/>
      <c r="M364" s="258"/>
      <c r="N364" s="259"/>
      <c r="O364" s="92"/>
      <c r="P364" s="92"/>
      <c r="Q364" s="92"/>
      <c r="R364" s="92"/>
      <c r="S364" s="92"/>
      <c r="T364" s="93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165</v>
      </c>
      <c r="AU364" s="18" t="s">
        <v>86</v>
      </c>
    </row>
    <row r="365" s="13" customFormat="1">
      <c r="A365" s="13"/>
      <c r="B365" s="262"/>
      <c r="C365" s="263"/>
      <c r="D365" s="256" t="s">
        <v>172</v>
      </c>
      <c r="E365" s="264" t="s">
        <v>1</v>
      </c>
      <c r="F365" s="265" t="s">
        <v>494</v>
      </c>
      <c r="G365" s="263"/>
      <c r="H365" s="266">
        <v>1500</v>
      </c>
      <c r="I365" s="267"/>
      <c r="J365" s="263"/>
      <c r="K365" s="263"/>
      <c r="L365" s="268"/>
      <c r="M365" s="269"/>
      <c r="N365" s="270"/>
      <c r="O365" s="270"/>
      <c r="P365" s="270"/>
      <c r="Q365" s="270"/>
      <c r="R365" s="270"/>
      <c r="S365" s="270"/>
      <c r="T365" s="271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72" t="s">
        <v>172</v>
      </c>
      <c r="AU365" s="272" t="s">
        <v>86</v>
      </c>
      <c r="AV365" s="13" t="s">
        <v>86</v>
      </c>
      <c r="AW365" s="13" t="s">
        <v>32</v>
      </c>
      <c r="AX365" s="13" t="s">
        <v>76</v>
      </c>
      <c r="AY365" s="272" t="s">
        <v>154</v>
      </c>
    </row>
    <row r="366" s="14" customFormat="1">
      <c r="A366" s="14"/>
      <c r="B366" s="273"/>
      <c r="C366" s="274"/>
      <c r="D366" s="256" t="s">
        <v>172</v>
      </c>
      <c r="E366" s="275" t="s">
        <v>1</v>
      </c>
      <c r="F366" s="276" t="s">
        <v>495</v>
      </c>
      <c r="G366" s="274"/>
      <c r="H366" s="277">
        <v>1500</v>
      </c>
      <c r="I366" s="278"/>
      <c r="J366" s="274"/>
      <c r="K366" s="274"/>
      <c r="L366" s="279"/>
      <c r="M366" s="280"/>
      <c r="N366" s="281"/>
      <c r="O366" s="281"/>
      <c r="P366" s="281"/>
      <c r="Q366" s="281"/>
      <c r="R366" s="281"/>
      <c r="S366" s="281"/>
      <c r="T366" s="282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83" t="s">
        <v>172</v>
      </c>
      <c r="AU366" s="283" t="s">
        <v>86</v>
      </c>
      <c r="AV366" s="14" t="s">
        <v>101</v>
      </c>
      <c r="AW366" s="14" t="s">
        <v>32</v>
      </c>
      <c r="AX366" s="14" t="s">
        <v>76</v>
      </c>
      <c r="AY366" s="283" t="s">
        <v>154</v>
      </c>
    </row>
    <row r="367" s="13" customFormat="1">
      <c r="A367" s="13"/>
      <c r="B367" s="262"/>
      <c r="C367" s="263"/>
      <c r="D367" s="256" t="s">
        <v>172</v>
      </c>
      <c r="E367" s="264" t="s">
        <v>1</v>
      </c>
      <c r="F367" s="265" t="s">
        <v>496</v>
      </c>
      <c r="G367" s="263"/>
      <c r="H367" s="266">
        <v>450</v>
      </c>
      <c r="I367" s="267"/>
      <c r="J367" s="263"/>
      <c r="K367" s="263"/>
      <c r="L367" s="268"/>
      <c r="M367" s="269"/>
      <c r="N367" s="270"/>
      <c r="O367" s="270"/>
      <c r="P367" s="270"/>
      <c r="Q367" s="270"/>
      <c r="R367" s="270"/>
      <c r="S367" s="270"/>
      <c r="T367" s="27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72" t="s">
        <v>172</v>
      </c>
      <c r="AU367" s="272" t="s">
        <v>86</v>
      </c>
      <c r="AV367" s="13" t="s">
        <v>86</v>
      </c>
      <c r="AW367" s="13" t="s">
        <v>32</v>
      </c>
      <c r="AX367" s="13" t="s">
        <v>76</v>
      </c>
      <c r="AY367" s="272" t="s">
        <v>154</v>
      </c>
    </row>
    <row r="368" s="14" customFormat="1">
      <c r="A368" s="14"/>
      <c r="B368" s="273"/>
      <c r="C368" s="274"/>
      <c r="D368" s="256" t="s">
        <v>172</v>
      </c>
      <c r="E368" s="275" t="s">
        <v>1</v>
      </c>
      <c r="F368" s="276" t="s">
        <v>497</v>
      </c>
      <c r="G368" s="274"/>
      <c r="H368" s="277">
        <v>450</v>
      </c>
      <c r="I368" s="278"/>
      <c r="J368" s="274"/>
      <c r="K368" s="274"/>
      <c r="L368" s="279"/>
      <c r="M368" s="280"/>
      <c r="N368" s="281"/>
      <c r="O368" s="281"/>
      <c r="P368" s="281"/>
      <c r="Q368" s="281"/>
      <c r="R368" s="281"/>
      <c r="S368" s="281"/>
      <c r="T368" s="282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83" t="s">
        <v>172</v>
      </c>
      <c r="AU368" s="283" t="s">
        <v>86</v>
      </c>
      <c r="AV368" s="14" t="s">
        <v>101</v>
      </c>
      <c r="AW368" s="14" t="s">
        <v>32</v>
      </c>
      <c r="AX368" s="14" t="s">
        <v>76</v>
      </c>
      <c r="AY368" s="283" t="s">
        <v>154</v>
      </c>
    </row>
    <row r="369" s="13" customFormat="1">
      <c r="A369" s="13"/>
      <c r="B369" s="262"/>
      <c r="C369" s="263"/>
      <c r="D369" s="256" t="s">
        <v>172</v>
      </c>
      <c r="E369" s="264" t="s">
        <v>1</v>
      </c>
      <c r="F369" s="265" t="s">
        <v>498</v>
      </c>
      <c r="G369" s="263"/>
      <c r="H369" s="266">
        <v>800</v>
      </c>
      <c r="I369" s="267"/>
      <c r="J369" s="263"/>
      <c r="K369" s="263"/>
      <c r="L369" s="268"/>
      <c r="M369" s="269"/>
      <c r="N369" s="270"/>
      <c r="O369" s="270"/>
      <c r="P369" s="270"/>
      <c r="Q369" s="270"/>
      <c r="R369" s="270"/>
      <c r="S369" s="270"/>
      <c r="T369" s="271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72" t="s">
        <v>172</v>
      </c>
      <c r="AU369" s="272" t="s">
        <v>86</v>
      </c>
      <c r="AV369" s="13" t="s">
        <v>86</v>
      </c>
      <c r="AW369" s="13" t="s">
        <v>32</v>
      </c>
      <c r="AX369" s="13" t="s">
        <v>76</v>
      </c>
      <c r="AY369" s="272" t="s">
        <v>154</v>
      </c>
    </row>
    <row r="370" s="14" customFormat="1">
      <c r="A370" s="14"/>
      <c r="B370" s="273"/>
      <c r="C370" s="274"/>
      <c r="D370" s="256" t="s">
        <v>172</v>
      </c>
      <c r="E370" s="275" t="s">
        <v>1</v>
      </c>
      <c r="F370" s="276" t="s">
        <v>499</v>
      </c>
      <c r="G370" s="274"/>
      <c r="H370" s="277">
        <v>800</v>
      </c>
      <c r="I370" s="278"/>
      <c r="J370" s="274"/>
      <c r="K370" s="274"/>
      <c r="L370" s="279"/>
      <c r="M370" s="280"/>
      <c r="N370" s="281"/>
      <c r="O370" s="281"/>
      <c r="P370" s="281"/>
      <c r="Q370" s="281"/>
      <c r="R370" s="281"/>
      <c r="S370" s="281"/>
      <c r="T370" s="282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83" t="s">
        <v>172</v>
      </c>
      <c r="AU370" s="283" t="s">
        <v>86</v>
      </c>
      <c r="AV370" s="14" t="s">
        <v>101</v>
      </c>
      <c r="AW370" s="14" t="s">
        <v>32</v>
      </c>
      <c r="AX370" s="14" t="s">
        <v>76</v>
      </c>
      <c r="AY370" s="283" t="s">
        <v>154</v>
      </c>
    </row>
    <row r="371" s="16" customFormat="1">
      <c r="A371" s="16"/>
      <c r="B371" s="294"/>
      <c r="C371" s="295"/>
      <c r="D371" s="256" t="s">
        <v>172</v>
      </c>
      <c r="E371" s="296" t="s">
        <v>1</v>
      </c>
      <c r="F371" s="297" t="s">
        <v>234</v>
      </c>
      <c r="G371" s="295"/>
      <c r="H371" s="298">
        <v>2750</v>
      </c>
      <c r="I371" s="299"/>
      <c r="J371" s="295"/>
      <c r="K371" s="295"/>
      <c r="L371" s="300"/>
      <c r="M371" s="301"/>
      <c r="N371" s="302"/>
      <c r="O371" s="302"/>
      <c r="P371" s="302"/>
      <c r="Q371" s="302"/>
      <c r="R371" s="302"/>
      <c r="S371" s="302"/>
      <c r="T371" s="303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T371" s="304" t="s">
        <v>172</v>
      </c>
      <c r="AU371" s="304" t="s">
        <v>86</v>
      </c>
      <c r="AV371" s="16" t="s">
        <v>161</v>
      </c>
      <c r="AW371" s="16" t="s">
        <v>32</v>
      </c>
      <c r="AX371" s="16" t="s">
        <v>84</v>
      </c>
      <c r="AY371" s="304" t="s">
        <v>154</v>
      </c>
    </row>
    <row r="372" s="2" customFormat="1" ht="24.15" customHeight="1">
      <c r="A372" s="39"/>
      <c r="B372" s="40"/>
      <c r="C372" s="243" t="s">
        <v>500</v>
      </c>
      <c r="D372" s="243" t="s">
        <v>156</v>
      </c>
      <c r="E372" s="244" t="s">
        <v>501</v>
      </c>
      <c r="F372" s="245" t="s">
        <v>502</v>
      </c>
      <c r="G372" s="246" t="s">
        <v>503</v>
      </c>
      <c r="H372" s="247">
        <v>45.200000000000003</v>
      </c>
      <c r="I372" s="248"/>
      <c r="J372" s="249">
        <f>ROUND(I372*H372,2)</f>
        <v>0</v>
      </c>
      <c r="K372" s="245" t="s">
        <v>160</v>
      </c>
      <c r="L372" s="45"/>
      <c r="M372" s="250" t="s">
        <v>1</v>
      </c>
      <c r="N372" s="251" t="s">
        <v>41</v>
      </c>
      <c r="O372" s="92"/>
      <c r="P372" s="252">
        <f>O372*H372</f>
        <v>0</v>
      </c>
      <c r="Q372" s="252">
        <v>0</v>
      </c>
      <c r="R372" s="252">
        <f>Q372*H372</f>
        <v>0</v>
      </c>
      <c r="S372" s="252">
        <v>0</v>
      </c>
      <c r="T372" s="253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54" t="s">
        <v>161</v>
      </c>
      <c r="AT372" s="254" t="s">
        <v>156</v>
      </c>
      <c r="AU372" s="254" t="s">
        <v>86</v>
      </c>
      <c r="AY372" s="18" t="s">
        <v>154</v>
      </c>
      <c r="BE372" s="255">
        <f>IF(N372="základní",J372,0)</f>
        <v>0</v>
      </c>
      <c r="BF372" s="255">
        <f>IF(N372="snížená",J372,0)</f>
        <v>0</v>
      </c>
      <c r="BG372" s="255">
        <f>IF(N372="zákl. přenesená",J372,0)</f>
        <v>0</v>
      </c>
      <c r="BH372" s="255">
        <f>IF(N372="sníž. přenesená",J372,0)</f>
        <v>0</v>
      </c>
      <c r="BI372" s="255">
        <f>IF(N372="nulová",J372,0)</f>
        <v>0</v>
      </c>
      <c r="BJ372" s="18" t="s">
        <v>84</v>
      </c>
      <c r="BK372" s="255">
        <f>ROUND(I372*H372,2)</f>
        <v>0</v>
      </c>
      <c r="BL372" s="18" t="s">
        <v>161</v>
      </c>
      <c r="BM372" s="254" t="s">
        <v>504</v>
      </c>
    </row>
    <row r="373" s="2" customFormat="1">
      <c r="A373" s="39"/>
      <c r="B373" s="40"/>
      <c r="C373" s="41"/>
      <c r="D373" s="256" t="s">
        <v>163</v>
      </c>
      <c r="E373" s="41"/>
      <c r="F373" s="257" t="s">
        <v>505</v>
      </c>
      <c r="G373" s="41"/>
      <c r="H373" s="41"/>
      <c r="I373" s="211"/>
      <c r="J373" s="41"/>
      <c r="K373" s="41"/>
      <c r="L373" s="45"/>
      <c r="M373" s="258"/>
      <c r="N373" s="259"/>
      <c r="O373" s="92"/>
      <c r="P373" s="92"/>
      <c r="Q373" s="92"/>
      <c r="R373" s="92"/>
      <c r="S373" s="92"/>
      <c r="T373" s="93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8" t="s">
        <v>163</v>
      </c>
      <c r="AU373" s="18" t="s">
        <v>86</v>
      </c>
    </row>
    <row r="374" s="2" customFormat="1">
      <c r="A374" s="39"/>
      <c r="B374" s="40"/>
      <c r="C374" s="41"/>
      <c r="D374" s="260" t="s">
        <v>165</v>
      </c>
      <c r="E374" s="41"/>
      <c r="F374" s="261" t="s">
        <v>506</v>
      </c>
      <c r="G374" s="41"/>
      <c r="H374" s="41"/>
      <c r="I374" s="211"/>
      <c r="J374" s="41"/>
      <c r="K374" s="41"/>
      <c r="L374" s="45"/>
      <c r="M374" s="258"/>
      <c r="N374" s="259"/>
      <c r="O374" s="92"/>
      <c r="P374" s="92"/>
      <c r="Q374" s="92"/>
      <c r="R374" s="92"/>
      <c r="S374" s="92"/>
      <c r="T374" s="93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165</v>
      </c>
      <c r="AU374" s="18" t="s">
        <v>86</v>
      </c>
    </row>
    <row r="375" s="13" customFormat="1">
      <c r="A375" s="13"/>
      <c r="B375" s="262"/>
      <c r="C375" s="263"/>
      <c r="D375" s="256" t="s">
        <v>172</v>
      </c>
      <c r="E375" s="264" t="s">
        <v>1</v>
      </c>
      <c r="F375" s="265" t="s">
        <v>507</v>
      </c>
      <c r="G375" s="263"/>
      <c r="H375" s="266">
        <v>45.200000000000003</v>
      </c>
      <c r="I375" s="267"/>
      <c r="J375" s="263"/>
      <c r="K375" s="263"/>
      <c r="L375" s="268"/>
      <c r="M375" s="269"/>
      <c r="N375" s="270"/>
      <c r="O375" s="270"/>
      <c r="P375" s="270"/>
      <c r="Q375" s="270"/>
      <c r="R375" s="270"/>
      <c r="S375" s="270"/>
      <c r="T375" s="27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72" t="s">
        <v>172</v>
      </c>
      <c r="AU375" s="272" t="s">
        <v>86</v>
      </c>
      <c r="AV375" s="13" t="s">
        <v>86</v>
      </c>
      <c r="AW375" s="13" t="s">
        <v>32</v>
      </c>
      <c r="AX375" s="13" t="s">
        <v>76</v>
      </c>
      <c r="AY375" s="272" t="s">
        <v>154</v>
      </c>
    </row>
    <row r="376" s="14" customFormat="1">
      <c r="A376" s="14"/>
      <c r="B376" s="273"/>
      <c r="C376" s="274"/>
      <c r="D376" s="256" t="s">
        <v>172</v>
      </c>
      <c r="E376" s="275" t="s">
        <v>1</v>
      </c>
      <c r="F376" s="276" t="s">
        <v>508</v>
      </c>
      <c r="G376" s="274"/>
      <c r="H376" s="277">
        <v>45.200000000000003</v>
      </c>
      <c r="I376" s="278"/>
      <c r="J376" s="274"/>
      <c r="K376" s="274"/>
      <c r="L376" s="279"/>
      <c r="M376" s="280"/>
      <c r="N376" s="281"/>
      <c r="O376" s="281"/>
      <c r="P376" s="281"/>
      <c r="Q376" s="281"/>
      <c r="R376" s="281"/>
      <c r="S376" s="281"/>
      <c r="T376" s="28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83" t="s">
        <v>172</v>
      </c>
      <c r="AU376" s="283" t="s">
        <v>86</v>
      </c>
      <c r="AV376" s="14" t="s">
        <v>101</v>
      </c>
      <c r="AW376" s="14" t="s">
        <v>32</v>
      </c>
      <c r="AX376" s="14" t="s">
        <v>76</v>
      </c>
      <c r="AY376" s="283" t="s">
        <v>154</v>
      </c>
    </row>
    <row r="377" s="16" customFormat="1">
      <c r="A377" s="16"/>
      <c r="B377" s="294"/>
      <c r="C377" s="295"/>
      <c r="D377" s="256" t="s">
        <v>172</v>
      </c>
      <c r="E377" s="296" t="s">
        <v>1</v>
      </c>
      <c r="F377" s="297" t="s">
        <v>234</v>
      </c>
      <c r="G377" s="295"/>
      <c r="H377" s="298">
        <v>45.200000000000003</v>
      </c>
      <c r="I377" s="299"/>
      <c r="J377" s="295"/>
      <c r="K377" s="295"/>
      <c r="L377" s="300"/>
      <c r="M377" s="301"/>
      <c r="N377" s="302"/>
      <c r="O377" s="302"/>
      <c r="P377" s="302"/>
      <c r="Q377" s="302"/>
      <c r="R377" s="302"/>
      <c r="S377" s="302"/>
      <c r="T377" s="303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T377" s="304" t="s">
        <v>172</v>
      </c>
      <c r="AU377" s="304" t="s">
        <v>86</v>
      </c>
      <c r="AV377" s="16" t="s">
        <v>161</v>
      </c>
      <c r="AW377" s="16" t="s">
        <v>32</v>
      </c>
      <c r="AX377" s="16" t="s">
        <v>84</v>
      </c>
      <c r="AY377" s="304" t="s">
        <v>154</v>
      </c>
    </row>
    <row r="378" s="2" customFormat="1" ht="16.5" customHeight="1">
      <c r="A378" s="39"/>
      <c r="B378" s="40"/>
      <c r="C378" s="243" t="s">
        <v>509</v>
      </c>
      <c r="D378" s="243" t="s">
        <v>156</v>
      </c>
      <c r="E378" s="244" t="s">
        <v>510</v>
      </c>
      <c r="F378" s="245" t="s">
        <v>511</v>
      </c>
      <c r="G378" s="246" t="s">
        <v>383</v>
      </c>
      <c r="H378" s="247">
        <v>39</v>
      </c>
      <c r="I378" s="248"/>
      <c r="J378" s="249">
        <f>ROUND(I378*H378,2)</f>
        <v>0</v>
      </c>
      <c r="K378" s="245" t="s">
        <v>1</v>
      </c>
      <c r="L378" s="45"/>
      <c r="M378" s="250" t="s">
        <v>1</v>
      </c>
      <c r="N378" s="251" t="s">
        <v>41</v>
      </c>
      <c r="O378" s="92"/>
      <c r="P378" s="252">
        <f>O378*H378</f>
        <v>0</v>
      </c>
      <c r="Q378" s="252">
        <v>0.002</v>
      </c>
      <c r="R378" s="252">
        <f>Q378*H378</f>
        <v>0.078</v>
      </c>
      <c r="S378" s="252">
        <v>0</v>
      </c>
      <c r="T378" s="253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54" t="s">
        <v>161</v>
      </c>
      <c r="AT378" s="254" t="s">
        <v>156</v>
      </c>
      <c r="AU378" s="254" t="s">
        <v>86</v>
      </c>
      <c r="AY378" s="18" t="s">
        <v>154</v>
      </c>
      <c r="BE378" s="255">
        <f>IF(N378="základní",J378,0)</f>
        <v>0</v>
      </c>
      <c r="BF378" s="255">
        <f>IF(N378="snížená",J378,0)</f>
        <v>0</v>
      </c>
      <c r="BG378" s="255">
        <f>IF(N378="zákl. přenesená",J378,0)</f>
        <v>0</v>
      </c>
      <c r="BH378" s="255">
        <f>IF(N378="sníž. přenesená",J378,0)</f>
        <v>0</v>
      </c>
      <c r="BI378" s="255">
        <f>IF(N378="nulová",J378,0)</f>
        <v>0</v>
      </c>
      <c r="BJ378" s="18" t="s">
        <v>84</v>
      </c>
      <c r="BK378" s="255">
        <f>ROUND(I378*H378,2)</f>
        <v>0</v>
      </c>
      <c r="BL378" s="18" t="s">
        <v>161</v>
      </c>
      <c r="BM378" s="254" t="s">
        <v>512</v>
      </c>
    </row>
    <row r="379" s="2" customFormat="1">
      <c r="A379" s="39"/>
      <c r="B379" s="40"/>
      <c r="C379" s="41"/>
      <c r="D379" s="256" t="s">
        <v>163</v>
      </c>
      <c r="E379" s="41"/>
      <c r="F379" s="257" t="s">
        <v>511</v>
      </c>
      <c r="G379" s="41"/>
      <c r="H379" s="41"/>
      <c r="I379" s="211"/>
      <c r="J379" s="41"/>
      <c r="K379" s="41"/>
      <c r="L379" s="45"/>
      <c r="M379" s="258"/>
      <c r="N379" s="259"/>
      <c r="O379" s="92"/>
      <c r="P379" s="92"/>
      <c r="Q379" s="92"/>
      <c r="R379" s="92"/>
      <c r="S379" s="92"/>
      <c r="T379" s="93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163</v>
      </c>
      <c r="AU379" s="18" t="s">
        <v>86</v>
      </c>
    </row>
    <row r="380" s="2" customFormat="1">
      <c r="A380" s="39"/>
      <c r="B380" s="40"/>
      <c r="C380" s="41"/>
      <c r="D380" s="256" t="s">
        <v>454</v>
      </c>
      <c r="E380" s="41"/>
      <c r="F380" s="315" t="s">
        <v>513</v>
      </c>
      <c r="G380" s="41"/>
      <c r="H380" s="41"/>
      <c r="I380" s="211"/>
      <c r="J380" s="41"/>
      <c r="K380" s="41"/>
      <c r="L380" s="45"/>
      <c r="M380" s="258"/>
      <c r="N380" s="259"/>
      <c r="O380" s="92"/>
      <c r="P380" s="92"/>
      <c r="Q380" s="92"/>
      <c r="R380" s="92"/>
      <c r="S380" s="92"/>
      <c r="T380" s="93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454</v>
      </c>
      <c r="AU380" s="18" t="s">
        <v>86</v>
      </c>
    </row>
    <row r="381" s="13" customFormat="1">
      <c r="A381" s="13"/>
      <c r="B381" s="262"/>
      <c r="C381" s="263"/>
      <c r="D381" s="256" t="s">
        <v>172</v>
      </c>
      <c r="E381" s="264" t="s">
        <v>1</v>
      </c>
      <c r="F381" s="265" t="s">
        <v>419</v>
      </c>
      <c r="G381" s="263"/>
      <c r="H381" s="266">
        <v>39</v>
      </c>
      <c r="I381" s="267"/>
      <c r="J381" s="263"/>
      <c r="K381" s="263"/>
      <c r="L381" s="268"/>
      <c r="M381" s="269"/>
      <c r="N381" s="270"/>
      <c r="O381" s="270"/>
      <c r="P381" s="270"/>
      <c r="Q381" s="270"/>
      <c r="R381" s="270"/>
      <c r="S381" s="270"/>
      <c r="T381" s="271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72" t="s">
        <v>172</v>
      </c>
      <c r="AU381" s="272" t="s">
        <v>86</v>
      </c>
      <c r="AV381" s="13" t="s">
        <v>86</v>
      </c>
      <c r="AW381" s="13" t="s">
        <v>32</v>
      </c>
      <c r="AX381" s="13" t="s">
        <v>76</v>
      </c>
      <c r="AY381" s="272" t="s">
        <v>154</v>
      </c>
    </row>
    <row r="382" s="14" customFormat="1">
      <c r="A382" s="14"/>
      <c r="B382" s="273"/>
      <c r="C382" s="274"/>
      <c r="D382" s="256" t="s">
        <v>172</v>
      </c>
      <c r="E382" s="275" t="s">
        <v>1</v>
      </c>
      <c r="F382" s="276" t="s">
        <v>514</v>
      </c>
      <c r="G382" s="274"/>
      <c r="H382" s="277">
        <v>39</v>
      </c>
      <c r="I382" s="278"/>
      <c r="J382" s="274"/>
      <c r="K382" s="274"/>
      <c r="L382" s="279"/>
      <c r="M382" s="280"/>
      <c r="N382" s="281"/>
      <c r="O382" s="281"/>
      <c r="P382" s="281"/>
      <c r="Q382" s="281"/>
      <c r="R382" s="281"/>
      <c r="S382" s="281"/>
      <c r="T382" s="28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83" t="s">
        <v>172</v>
      </c>
      <c r="AU382" s="283" t="s">
        <v>86</v>
      </c>
      <c r="AV382" s="14" t="s">
        <v>101</v>
      </c>
      <c r="AW382" s="14" t="s">
        <v>32</v>
      </c>
      <c r="AX382" s="14" t="s">
        <v>76</v>
      </c>
      <c r="AY382" s="283" t="s">
        <v>154</v>
      </c>
    </row>
    <row r="383" s="16" customFormat="1">
      <c r="A383" s="16"/>
      <c r="B383" s="294"/>
      <c r="C383" s="295"/>
      <c r="D383" s="256" t="s">
        <v>172</v>
      </c>
      <c r="E383" s="296" t="s">
        <v>1</v>
      </c>
      <c r="F383" s="297" t="s">
        <v>234</v>
      </c>
      <c r="G383" s="295"/>
      <c r="H383" s="298">
        <v>39</v>
      </c>
      <c r="I383" s="299"/>
      <c r="J383" s="295"/>
      <c r="K383" s="295"/>
      <c r="L383" s="300"/>
      <c r="M383" s="301"/>
      <c r="N383" s="302"/>
      <c r="O383" s="302"/>
      <c r="P383" s="302"/>
      <c r="Q383" s="302"/>
      <c r="R383" s="302"/>
      <c r="S383" s="302"/>
      <c r="T383" s="303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T383" s="304" t="s">
        <v>172</v>
      </c>
      <c r="AU383" s="304" t="s">
        <v>86</v>
      </c>
      <c r="AV383" s="16" t="s">
        <v>161</v>
      </c>
      <c r="AW383" s="16" t="s">
        <v>32</v>
      </c>
      <c r="AX383" s="16" t="s">
        <v>84</v>
      </c>
      <c r="AY383" s="304" t="s">
        <v>154</v>
      </c>
    </row>
    <row r="384" s="2" customFormat="1" ht="16.5" customHeight="1">
      <c r="A384" s="39"/>
      <c r="B384" s="40"/>
      <c r="C384" s="243" t="s">
        <v>515</v>
      </c>
      <c r="D384" s="243" t="s">
        <v>156</v>
      </c>
      <c r="E384" s="244" t="s">
        <v>516</v>
      </c>
      <c r="F384" s="245" t="s">
        <v>517</v>
      </c>
      <c r="G384" s="246" t="s">
        <v>518</v>
      </c>
      <c r="H384" s="247">
        <v>1</v>
      </c>
      <c r="I384" s="248"/>
      <c r="J384" s="249">
        <f>ROUND(I384*H384,2)</f>
        <v>0</v>
      </c>
      <c r="K384" s="245" t="s">
        <v>1</v>
      </c>
      <c r="L384" s="45"/>
      <c r="M384" s="250" t="s">
        <v>1</v>
      </c>
      <c r="N384" s="251" t="s">
        <v>41</v>
      </c>
      <c r="O384" s="92"/>
      <c r="P384" s="252">
        <f>O384*H384</f>
        <v>0</v>
      </c>
      <c r="Q384" s="252">
        <v>0.002</v>
      </c>
      <c r="R384" s="252">
        <f>Q384*H384</f>
        <v>0.002</v>
      </c>
      <c r="S384" s="252">
        <v>0</v>
      </c>
      <c r="T384" s="253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54" t="s">
        <v>161</v>
      </c>
      <c r="AT384" s="254" t="s">
        <v>156</v>
      </c>
      <c r="AU384" s="254" t="s">
        <v>86</v>
      </c>
      <c r="AY384" s="18" t="s">
        <v>154</v>
      </c>
      <c r="BE384" s="255">
        <f>IF(N384="základní",J384,0)</f>
        <v>0</v>
      </c>
      <c r="BF384" s="255">
        <f>IF(N384="snížená",J384,0)</f>
        <v>0</v>
      </c>
      <c r="BG384" s="255">
        <f>IF(N384="zákl. přenesená",J384,0)</f>
        <v>0</v>
      </c>
      <c r="BH384" s="255">
        <f>IF(N384="sníž. přenesená",J384,0)</f>
        <v>0</v>
      </c>
      <c r="BI384" s="255">
        <f>IF(N384="nulová",J384,0)</f>
        <v>0</v>
      </c>
      <c r="BJ384" s="18" t="s">
        <v>84</v>
      </c>
      <c r="BK384" s="255">
        <f>ROUND(I384*H384,2)</f>
        <v>0</v>
      </c>
      <c r="BL384" s="18" t="s">
        <v>161</v>
      </c>
      <c r="BM384" s="254" t="s">
        <v>519</v>
      </c>
    </row>
    <row r="385" s="2" customFormat="1">
      <c r="A385" s="39"/>
      <c r="B385" s="40"/>
      <c r="C385" s="41"/>
      <c r="D385" s="256" t="s">
        <v>163</v>
      </c>
      <c r="E385" s="41"/>
      <c r="F385" s="257" t="s">
        <v>517</v>
      </c>
      <c r="G385" s="41"/>
      <c r="H385" s="41"/>
      <c r="I385" s="211"/>
      <c r="J385" s="41"/>
      <c r="K385" s="41"/>
      <c r="L385" s="45"/>
      <c r="M385" s="258"/>
      <c r="N385" s="259"/>
      <c r="O385" s="92"/>
      <c r="P385" s="92"/>
      <c r="Q385" s="92"/>
      <c r="R385" s="92"/>
      <c r="S385" s="92"/>
      <c r="T385" s="93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18" t="s">
        <v>163</v>
      </c>
      <c r="AU385" s="18" t="s">
        <v>86</v>
      </c>
    </row>
    <row r="386" s="2" customFormat="1">
      <c r="A386" s="39"/>
      <c r="B386" s="40"/>
      <c r="C386" s="41"/>
      <c r="D386" s="256" t="s">
        <v>454</v>
      </c>
      <c r="E386" s="41"/>
      <c r="F386" s="315" t="s">
        <v>520</v>
      </c>
      <c r="G386" s="41"/>
      <c r="H386" s="41"/>
      <c r="I386" s="211"/>
      <c r="J386" s="41"/>
      <c r="K386" s="41"/>
      <c r="L386" s="45"/>
      <c r="M386" s="258"/>
      <c r="N386" s="259"/>
      <c r="O386" s="92"/>
      <c r="P386" s="92"/>
      <c r="Q386" s="92"/>
      <c r="R386" s="92"/>
      <c r="S386" s="92"/>
      <c r="T386" s="93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454</v>
      </c>
      <c r="AU386" s="18" t="s">
        <v>86</v>
      </c>
    </row>
    <row r="387" s="13" customFormat="1">
      <c r="A387" s="13"/>
      <c r="B387" s="262"/>
      <c r="C387" s="263"/>
      <c r="D387" s="256" t="s">
        <v>172</v>
      </c>
      <c r="E387" s="264" t="s">
        <v>1</v>
      </c>
      <c r="F387" s="265" t="s">
        <v>84</v>
      </c>
      <c r="G387" s="263"/>
      <c r="H387" s="266">
        <v>1</v>
      </c>
      <c r="I387" s="267"/>
      <c r="J387" s="263"/>
      <c r="K387" s="263"/>
      <c r="L387" s="268"/>
      <c r="M387" s="269"/>
      <c r="N387" s="270"/>
      <c r="O387" s="270"/>
      <c r="P387" s="270"/>
      <c r="Q387" s="270"/>
      <c r="R387" s="270"/>
      <c r="S387" s="270"/>
      <c r="T387" s="27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72" t="s">
        <v>172</v>
      </c>
      <c r="AU387" s="272" t="s">
        <v>86</v>
      </c>
      <c r="AV387" s="13" t="s">
        <v>86</v>
      </c>
      <c r="AW387" s="13" t="s">
        <v>32</v>
      </c>
      <c r="AX387" s="13" t="s">
        <v>84</v>
      </c>
      <c r="AY387" s="272" t="s">
        <v>154</v>
      </c>
    </row>
    <row r="388" s="12" customFormat="1" ht="22.8" customHeight="1">
      <c r="A388" s="12"/>
      <c r="B388" s="227"/>
      <c r="C388" s="228"/>
      <c r="D388" s="229" t="s">
        <v>75</v>
      </c>
      <c r="E388" s="241" t="s">
        <v>86</v>
      </c>
      <c r="F388" s="241" t="s">
        <v>521</v>
      </c>
      <c r="G388" s="228"/>
      <c r="H388" s="228"/>
      <c r="I388" s="231"/>
      <c r="J388" s="242">
        <f>BK388</f>
        <v>0</v>
      </c>
      <c r="K388" s="228"/>
      <c r="L388" s="233"/>
      <c r="M388" s="234"/>
      <c r="N388" s="235"/>
      <c r="O388" s="235"/>
      <c r="P388" s="236">
        <f>SUM(P389:P413)</f>
        <v>0</v>
      </c>
      <c r="Q388" s="235"/>
      <c r="R388" s="236">
        <f>SUM(R389:R413)</f>
        <v>6.0415721273793999</v>
      </c>
      <c r="S388" s="235"/>
      <c r="T388" s="237">
        <f>SUM(T389:T413)</f>
        <v>0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238" t="s">
        <v>84</v>
      </c>
      <c r="AT388" s="239" t="s">
        <v>75</v>
      </c>
      <c r="AU388" s="239" t="s">
        <v>84</v>
      </c>
      <c r="AY388" s="238" t="s">
        <v>154</v>
      </c>
      <c r="BK388" s="240">
        <f>SUM(BK389:BK413)</f>
        <v>0</v>
      </c>
    </row>
    <row r="389" s="2" customFormat="1" ht="24.15" customHeight="1">
      <c r="A389" s="39"/>
      <c r="B389" s="40"/>
      <c r="C389" s="243" t="s">
        <v>522</v>
      </c>
      <c r="D389" s="243" t="s">
        <v>156</v>
      </c>
      <c r="E389" s="244" t="s">
        <v>523</v>
      </c>
      <c r="F389" s="245" t="s">
        <v>524</v>
      </c>
      <c r="G389" s="246" t="s">
        <v>252</v>
      </c>
      <c r="H389" s="247">
        <v>2.2879999999999998</v>
      </c>
      <c r="I389" s="248"/>
      <c r="J389" s="249">
        <f>ROUND(I389*H389,2)</f>
        <v>0</v>
      </c>
      <c r="K389" s="245" t="s">
        <v>160</v>
      </c>
      <c r="L389" s="45"/>
      <c r="M389" s="250" t="s">
        <v>1</v>
      </c>
      <c r="N389" s="251" t="s">
        <v>41</v>
      </c>
      <c r="O389" s="92"/>
      <c r="P389" s="252">
        <f>O389*H389</f>
        <v>0</v>
      </c>
      <c r="Q389" s="252">
        <v>2.5532816120000001</v>
      </c>
      <c r="R389" s="252">
        <f>Q389*H389</f>
        <v>5.8419083282560003</v>
      </c>
      <c r="S389" s="252">
        <v>0</v>
      </c>
      <c r="T389" s="253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54" t="s">
        <v>161</v>
      </c>
      <c r="AT389" s="254" t="s">
        <v>156</v>
      </c>
      <c r="AU389" s="254" t="s">
        <v>86</v>
      </c>
      <c r="AY389" s="18" t="s">
        <v>154</v>
      </c>
      <c r="BE389" s="255">
        <f>IF(N389="základní",J389,0)</f>
        <v>0</v>
      </c>
      <c r="BF389" s="255">
        <f>IF(N389="snížená",J389,0)</f>
        <v>0</v>
      </c>
      <c r="BG389" s="255">
        <f>IF(N389="zákl. přenesená",J389,0)</f>
        <v>0</v>
      </c>
      <c r="BH389" s="255">
        <f>IF(N389="sníž. přenesená",J389,0)</f>
        <v>0</v>
      </c>
      <c r="BI389" s="255">
        <f>IF(N389="nulová",J389,0)</f>
        <v>0</v>
      </c>
      <c r="BJ389" s="18" t="s">
        <v>84</v>
      </c>
      <c r="BK389" s="255">
        <f>ROUND(I389*H389,2)</f>
        <v>0</v>
      </c>
      <c r="BL389" s="18" t="s">
        <v>161</v>
      </c>
      <c r="BM389" s="254" t="s">
        <v>525</v>
      </c>
    </row>
    <row r="390" s="2" customFormat="1">
      <c r="A390" s="39"/>
      <c r="B390" s="40"/>
      <c r="C390" s="41"/>
      <c r="D390" s="256" t="s">
        <v>163</v>
      </c>
      <c r="E390" s="41"/>
      <c r="F390" s="257" t="s">
        <v>526</v>
      </c>
      <c r="G390" s="41"/>
      <c r="H390" s="41"/>
      <c r="I390" s="211"/>
      <c r="J390" s="41"/>
      <c r="K390" s="41"/>
      <c r="L390" s="45"/>
      <c r="M390" s="258"/>
      <c r="N390" s="259"/>
      <c r="O390" s="92"/>
      <c r="P390" s="92"/>
      <c r="Q390" s="92"/>
      <c r="R390" s="92"/>
      <c r="S390" s="92"/>
      <c r="T390" s="93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18" t="s">
        <v>163</v>
      </c>
      <c r="AU390" s="18" t="s">
        <v>86</v>
      </c>
    </row>
    <row r="391" s="2" customFormat="1">
      <c r="A391" s="39"/>
      <c r="B391" s="40"/>
      <c r="C391" s="41"/>
      <c r="D391" s="260" t="s">
        <v>165</v>
      </c>
      <c r="E391" s="41"/>
      <c r="F391" s="261" t="s">
        <v>527</v>
      </c>
      <c r="G391" s="41"/>
      <c r="H391" s="41"/>
      <c r="I391" s="211"/>
      <c r="J391" s="41"/>
      <c r="K391" s="41"/>
      <c r="L391" s="45"/>
      <c r="M391" s="258"/>
      <c r="N391" s="259"/>
      <c r="O391" s="92"/>
      <c r="P391" s="92"/>
      <c r="Q391" s="92"/>
      <c r="R391" s="92"/>
      <c r="S391" s="92"/>
      <c r="T391" s="93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165</v>
      </c>
      <c r="AU391" s="18" t="s">
        <v>86</v>
      </c>
    </row>
    <row r="392" s="13" customFormat="1">
      <c r="A392" s="13"/>
      <c r="B392" s="262"/>
      <c r="C392" s="263"/>
      <c r="D392" s="256" t="s">
        <v>172</v>
      </c>
      <c r="E392" s="264" t="s">
        <v>1</v>
      </c>
      <c r="F392" s="265" t="s">
        <v>528</v>
      </c>
      <c r="G392" s="263"/>
      <c r="H392" s="266">
        <v>2</v>
      </c>
      <c r="I392" s="267"/>
      <c r="J392" s="263"/>
      <c r="K392" s="263"/>
      <c r="L392" s="268"/>
      <c r="M392" s="269"/>
      <c r="N392" s="270"/>
      <c r="O392" s="270"/>
      <c r="P392" s="270"/>
      <c r="Q392" s="270"/>
      <c r="R392" s="270"/>
      <c r="S392" s="270"/>
      <c r="T392" s="27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72" t="s">
        <v>172</v>
      </c>
      <c r="AU392" s="272" t="s">
        <v>86</v>
      </c>
      <c r="AV392" s="13" t="s">
        <v>86</v>
      </c>
      <c r="AW392" s="13" t="s">
        <v>32</v>
      </c>
      <c r="AX392" s="13" t="s">
        <v>76</v>
      </c>
      <c r="AY392" s="272" t="s">
        <v>154</v>
      </c>
    </row>
    <row r="393" s="14" customFormat="1">
      <c r="A393" s="14"/>
      <c r="B393" s="273"/>
      <c r="C393" s="274"/>
      <c r="D393" s="256" t="s">
        <v>172</v>
      </c>
      <c r="E393" s="275" t="s">
        <v>1</v>
      </c>
      <c r="F393" s="276" t="s">
        <v>529</v>
      </c>
      <c r="G393" s="274"/>
      <c r="H393" s="277">
        <v>2</v>
      </c>
      <c r="I393" s="278"/>
      <c r="J393" s="274"/>
      <c r="K393" s="274"/>
      <c r="L393" s="279"/>
      <c r="M393" s="280"/>
      <c r="N393" s="281"/>
      <c r="O393" s="281"/>
      <c r="P393" s="281"/>
      <c r="Q393" s="281"/>
      <c r="R393" s="281"/>
      <c r="S393" s="281"/>
      <c r="T393" s="282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83" t="s">
        <v>172</v>
      </c>
      <c r="AU393" s="283" t="s">
        <v>86</v>
      </c>
      <c r="AV393" s="14" t="s">
        <v>101</v>
      </c>
      <c r="AW393" s="14" t="s">
        <v>32</v>
      </c>
      <c r="AX393" s="14" t="s">
        <v>76</v>
      </c>
      <c r="AY393" s="283" t="s">
        <v>154</v>
      </c>
    </row>
    <row r="394" s="13" customFormat="1">
      <c r="A394" s="13"/>
      <c r="B394" s="262"/>
      <c r="C394" s="263"/>
      <c r="D394" s="256" t="s">
        <v>172</v>
      </c>
      <c r="E394" s="264" t="s">
        <v>1</v>
      </c>
      <c r="F394" s="265" t="s">
        <v>530</v>
      </c>
      <c r="G394" s="263"/>
      <c r="H394" s="266">
        <v>0.28799999999999998</v>
      </c>
      <c r="I394" s="267"/>
      <c r="J394" s="263"/>
      <c r="K394" s="263"/>
      <c r="L394" s="268"/>
      <c r="M394" s="269"/>
      <c r="N394" s="270"/>
      <c r="O394" s="270"/>
      <c r="P394" s="270"/>
      <c r="Q394" s="270"/>
      <c r="R394" s="270"/>
      <c r="S394" s="270"/>
      <c r="T394" s="271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72" t="s">
        <v>172</v>
      </c>
      <c r="AU394" s="272" t="s">
        <v>86</v>
      </c>
      <c r="AV394" s="13" t="s">
        <v>86</v>
      </c>
      <c r="AW394" s="13" t="s">
        <v>32</v>
      </c>
      <c r="AX394" s="13" t="s">
        <v>76</v>
      </c>
      <c r="AY394" s="272" t="s">
        <v>154</v>
      </c>
    </row>
    <row r="395" s="14" customFormat="1">
      <c r="A395" s="14"/>
      <c r="B395" s="273"/>
      <c r="C395" s="274"/>
      <c r="D395" s="256" t="s">
        <v>172</v>
      </c>
      <c r="E395" s="275" t="s">
        <v>1</v>
      </c>
      <c r="F395" s="276" t="s">
        <v>531</v>
      </c>
      <c r="G395" s="274"/>
      <c r="H395" s="277">
        <v>0.28799999999999998</v>
      </c>
      <c r="I395" s="278"/>
      <c r="J395" s="274"/>
      <c r="K395" s="274"/>
      <c r="L395" s="279"/>
      <c r="M395" s="280"/>
      <c r="N395" s="281"/>
      <c r="O395" s="281"/>
      <c r="P395" s="281"/>
      <c r="Q395" s="281"/>
      <c r="R395" s="281"/>
      <c r="S395" s="281"/>
      <c r="T395" s="282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83" t="s">
        <v>172</v>
      </c>
      <c r="AU395" s="283" t="s">
        <v>86</v>
      </c>
      <c r="AV395" s="14" t="s">
        <v>101</v>
      </c>
      <c r="AW395" s="14" t="s">
        <v>32</v>
      </c>
      <c r="AX395" s="14" t="s">
        <v>76</v>
      </c>
      <c r="AY395" s="283" t="s">
        <v>154</v>
      </c>
    </row>
    <row r="396" s="16" customFormat="1">
      <c r="A396" s="16"/>
      <c r="B396" s="294"/>
      <c r="C396" s="295"/>
      <c r="D396" s="256" t="s">
        <v>172</v>
      </c>
      <c r="E396" s="296" t="s">
        <v>1</v>
      </c>
      <c r="F396" s="297" t="s">
        <v>234</v>
      </c>
      <c r="G396" s="295"/>
      <c r="H396" s="298">
        <v>2.2879999999999998</v>
      </c>
      <c r="I396" s="299"/>
      <c r="J396" s="295"/>
      <c r="K396" s="295"/>
      <c r="L396" s="300"/>
      <c r="M396" s="301"/>
      <c r="N396" s="302"/>
      <c r="O396" s="302"/>
      <c r="P396" s="302"/>
      <c r="Q396" s="302"/>
      <c r="R396" s="302"/>
      <c r="S396" s="302"/>
      <c r="T396" s="303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T396" s="304" t="s">
        <v>172</v>
      </c>
      <c r="AU396" s="304" t="s">
        <v>86</v>
      </c>
      <c r="AV396" s="16" t="s">
        <v>161</v>
      </c>
      <c r="AW396" s="16" t="s">
        <v>32</v>
      </c>
      <c r="AX396" s="16" t="s">
        <v>84</v>
      </c>
      <c r="AY396" s="304" t="s">
        <v>154</v>
      </c>
    </row>
    <row r="397" s="2" customFormat="1" ht="16.5" customHeight="1">
      <c r="A397" s="39"/>
      <c r="B397" s="40"/>
      <c r="C397" s="243" t="s">
        <v>532</v>
      </c>
      <c r="D397" s="243" t="s">
        <v>156</v>
      </c>
      <c r="E397" s="244" t="s">
        <v>533</v>
      </c>
      <c r="F397" s="245" t="s">
        <v>534</v>
      </c>
      <c r="G397" s="246" t="s">
        <v>159</v>
      </c>
      <c r="H397" s="247">
        <v>13</v>
      </c>
      <c r="I397" s="248"/>
      <c r="J397" s="249">
        <f>ROUND(I397*H397,2)</f>
        <v>0</v>
      </c>
      <c r="K397" s="245" t="s">
        <v>160</v>
      </c>
      <c r="L397" s="45"/>
      <c r="M397" s="250" t="s">
        <v>1</v>
      </c>
      <c r="N397" s="251" t="s">
        <v>41</v>
      </c>
      <c r="O397" s="92"/>
      <c r="P397" s="252">
        <f>O397*H397</f>
        <v>0</v>
      </c>
      <c r="Q397" s="252">
        <v>0.0053850399999999998</v>
      </c>
      <c r="R397" s="252">
        <f>Q397*H397</f>
        <v>0.070005520000000002</v>
      </c>
      <c r="S397" s="252">
        <v>0</v>
      </c>
      <c r="T397" s="253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54" t="s">
        <v>161</v>
      </c>
      <c r="AT397" s="254" t="s">
        <v>156</v>
      </c>
      <c r="AU397" s="254" t="s">
        <v>86</v>
      </c>
      <c r="AY397" s="18" t="s">
        <v>154</v>
      </c>
      <c r="BE397" s="255">
        <f>IF(N397="základní",J397,0)</f>
        <v>0</v>
      </c>
      <c r="BF397" s="255">
        <f>IF(N397="snížená",J397,0)</f>
        <v>0</v>
      </c>
      <c r="BG397" s="255">
        <f>IF(N397="zákl. přenesená",J397,0)</f>
        <v>0</v>
      </c>
      <c r="BH397" s="255">
        <f>IF(N397="sníž. přenesená",J397,0)</f>
        <v>0</v>
      </c>
      <c r="BI397" s="255">
        <f>IF(N397="nulová",J397,0)</f>
        <v>0</v>
      </c>
      <c r="BJ397" s="18" t="s">
        <v>84</v>
      </c>
      <c r="BK397" s="255">
        <f>ROUND(I397*H397,2)</f>
        <v>0</v>
      </c>
      <c r="BL397" s="18" t="s">
        <v>161</v>
      </c>
      <c r="BM397" s="254" t="s">
        <v>535</v>
      </c>
    </row>
    <row r="398" s="2" customFormat="1">
      <c r="A398" s="39"/>
      <c r="B398" s="40"/>
      <c r="C398" s="41"/>
      <c r="D398" s="256" t="s">
        <v>163</v>
      </c>
      <c r="E398" s="41"/>
      <c r="F398" s="257" t="s">
        <v>536</v>
      </c>
      <c r="G398" s="41"/>
      <c r="H398" s="41"/>
      <c r="I398" s="211"/>
      <c r="J398" s="41"/>
      <c r="K398" s="41"/>
      <c r="L398" s="45"/>
      <c r="M398" s="258"/>
      <c r="N398" s="259"/>
      <c r="O398" s="92"/>
      <c r="P398" s="92"/>
      <c r="Q398" s="92"/>
      <c r="R398" s="92"/>
      <c r="S398" s="92"/>
      <c r="T398" s="93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T398" s="18" t="s">
        <v>163</v>
      </c>
      <c r="AU398" s="18" t="s">
        <v>86</v>
      </c>
    </row>
    <row r="399" s="2" customFormat="1">
      <c r="A399" s="39"/>
      <c r="B399" s="40"/>
      <c r="C399" s="41"/>
      <c r="D399" s="260" t="s">
        <v>165</v>
      </c>
      <c r="E399" s="41"/>
      <c r="F399" s="261" t="s">
        <v>537</v>
      </c>
      <c r="G399" s="41"/>
      <c r="H399" s="41"/>
      <c r="I399" s="211"/>
      <c r="J399" s="41"/>
      <c r="K399" s="41"/>
      <c r="L399" s="45"/>
      <c r="M399" s="258"/>
      <c r="N399" s="259"/>
      <c r="O399" s="92"/>
      <c r="P399" s="92"/>
      <c r="Q399" s="92"/>
      <c r="R399" s="92"/>
      <c r="S399" s="92"/>
      <c r="T399" s="93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165</v>
      </c>
      <c r="AU399" s="18" t="s">
        <v>86</v>
      </c>
    </row>
    <row r="400" s="13" customFormat="1">
      <c r="A400" s="13"/>
      <c r="B400" s="262"/>
      <c r="C400" s="263"/>
      <c r="D400" s="256" t="s">
        <v>172</v>
      </c>
      <c r="E400" s="264" t="s">
        <v>1</v>
      </c>
      <c r="F400" s="265" t="s">
        <v>538</v>
      </c>
      <c r="G400" s="263"/>
      <c r="H400" s="266">
        <v>9.4000000000000004</v>
      </c>
      <c r="I400" s="267"/>
      <c r="J400" s="263"/>
      <c r="K400" s="263"/>
      <c r="L400" s="268"/>
      <c r="M400" s="269"/>
      <c r="N400" s="270"/>
      <c r="O400" s="270"/>
      <c r="P400" s="270"/>
      <c r="Q400" s="270"/>
      <c r="R400" s="270"/>
      <c r="S400" s="270"/>
      <c r="T400" s="27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72" t="s">
        <v>172</v>
      </c>
      <c r="AU400" s="272" t="s">
        <v>86</v>
      </c>
      <c r="AV400" s="13" t="s">
        <v>86</v>
      </c>
      <c r="AW400" s="13" t="s">
        <v>32</v>
      </c>
      <c r="AX400" s="13" t="s">
        <v>76</v>
      </c>
      <c r="AY400" s="272" t="s">
        <v>154</v>
      </c>
    </row>
    <row r="401" s="14" customFormat="1">
      <c r="A401" s="14"/>
      <c r="B401" s="273"/>
      <c r="C401" s="274"/>
      <c r="D401" s="256" t="s">
        <v>172</v>
      </c>
      <c r="E401" s="275" t="s">
        <v>1</v>
      </c>
      <c r="F401" s="276" t="s">
        <v>539</v>
      </c>
      <c r="G401" s="274"/>
      <c r="H401" s="277">
        <v>9.4000000000000004</v>
      </c>
      <c r="I401" s="278"/>
      <c r="J401" s="274"/>
      <c r="K401" s="274"/>
      <c r="L401" s="279"/>
      <c r="M401" s="280"/>
      <c r="N401" s="281"/>
      <c r="O401" s="281"/>
      <c r="P401" s="281"/>
      <c r="Q401" s="281"/>
      <c r="R401" s="281"/>
      <c r="S401" s="281"/>
      <c r="T401" s="282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83" t="s">
        <v>172</v>
      </c>
      <c r="AU401" s="283" t="s">
        <v>86</v>
      </c>
      <c r="AV401" s="14" t="s">
        <v>101</v>
      </c>
      <c r="AW401" s="14" t="s">
        <v>32</v>
      </c>
      <c r="AX401" s="14" t="s">
        <v>76</v>
      </c>
      <c r="AY401" s="283" t="s">
        <v>154</v>
      </c>
    </row>
    <row r="402" s="13" customFormat="1">
      <c r="A402" s="13"/>
      <c r="B402" s="262"/>
      <c r="C402" s="263"/>
      <c r="D402" s="256" t="s">
        <v>172</v>
      </c>
      <c r="E402" s="264" t="s">
        <v>1</v>
      </c>
      <c r="F402" s="265" t="s">
        <v>540</v>
      </c>
      <c r="G402" s="263"/>
      <c r="H402" s="266">
        <v>3.6000000000000001</v>
      </c>
      <c r="I402" s="267"/>
      <c r="J402" s="263"/>
      <c r="K402" s="263"/>
      <c r="L402" s="268"/>
      <c r="M402" s="269"/>
      <c r="N402" s="270"/>
      <c r="O402" s="270"/>
      <c r="P402" s="270"/>
      <c r="Q402" s="270"/>
      <c r="R402" s="270"/>
      <c r="S402" s="270"/>
      <c r="T402" s="271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72" t="s">
        <v>172</v>
      </c>
      <c r="AU402" s="272" t="s">
        <v>86</v>
      </c>
      <c r="AV402" s="13" t="s">
        <v>86</v>
      </c>
      <c r="AW402" s="13" t="s">
        <v>32</v>
      </c>
      <c r="AX402" s="13" t="s">
        <v>76</v>
      </c>
      <c r="AY402" s="272" t="s">
        <v>154</v>
      </c>
    </row>
    <row r="403" s="14" customFormat="1">
      <c r="A403" s="14"/>
      <c r="B403" s="273"/>
      <c r="C403" s="274"/>
      <c r="D403" s="256" t="s">
        <v>172</v>
      </c>
      <c r="E403" s="275" t="s">
        <v>1</v>
      </c>
      <c r="F403" s="276" t="s">
        <v>541</v>
      </c>
      <c r="G403" s="274"/>
      <c r="H403" s="277">
        <v>3.6000000000000001</v>
      </c>
      <c r="I403" s="278"/>
      <c r="J403" s="274"/>
      <c r="K403" s="274"/>
      <c r="L403" s="279"/>
      <c r="M403" s="280"/>
      <c r="N403" s="281"/>
      <c r="O403" s="281"/>
      <c r="P403" s="281"/>
      <c r="Q403" s="281"/>
      <c r="R403" s="281"/>
      <c r="S403" s="281"/>
      <c r="T403" s="282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83" t="s">
        <v>172</v>
      </c>
      <c r="AU403" s="283" t="s">
        <v>86</v>
      </c>
      <c r="AV403" s="14" t="s">
        <v>101</v>
      </c>
      <c r="AW403" s="14" t="s">
        <v>32</v>
      </c>
      <c r="AX403" s="14" t="s">
        <v>76</v>
      </c>
      <c r="AY403" s="283" t="s">
        <v>154</v>
      </c>
    </row>
    <row r="404" s="16" customFormat="1">
      <c r="A404" s="16"/>
      <c r="B404" s="294"/>
      <c r="C404" s="295"/>
      <c r="D404" s="256" t="s">
        <v>172</v>
      </c>
      <c r="E404" s="296" t="s">
        <v>1</v>
      </c>
      <c r="F404" s="297" t="s">
        <v>234</v>
      </c>
      <c r="G404" s="295"/>
      <c r="H404" s="298">
        <v>13</v>
      </c>
      <c r="I404" s="299"/>
      <c r="J404" s="295"/>
      <c r="K404" s="295"/>
      <c r="L404" s="300"/>
      <c r="M404" s="301"/>
      <c r="N404" s="302"/>
      <c r="O404" s="302"/>
      <c r="P404" s="302"/>
      <c r="Q404" s="302"/>
      <c r="R404" s="302"/>
      <c r="S404" s="302"/>
      <c r="T404" s="303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T404" s="304" t="s">
        <v>172</v>
      </c>
      <c r="AU404" s="304" t="s">
        <v>86</v>
      </c>
      <c r="AV404" s="16" t="s">
        <v>161</v>
      </c>
      <c r="AW404" s="16" t="s">
        <v>32</v>
      </c>
      <c r="AX404" s="16" t="s">
        <v>84</v>
      </c>
      <c r="AY404" s="304" t="s">
        <v>154</v>
      </c>
    </row>
    <row r="405" s="2" customFormat="1" ht="21.75" customHeight="1">
      <c r="A405" s="39"/>
      <c r="B405" s="40"/>
      <c r="C405" s="243" t="s">
        <v>542</v>
      </c>
      <c r="D405" s="243" t="s">
        <v>156</v>
      </c>
      <c r="E405" s="244" t="s">
        <v>543</v>
      </c>
      <c r="F405" s="245" t="s">
        <v>544</v>
      </c>
      <c r="G405" s="246" t="s">
        <v>159</v>
      </c>
      <c r="H405" s="247">
        <v>13</v>
      </c>
      <c r="I405" s="248"/>
      <c r="J405" s="249">
        <f>ROUND(I405*H405,2)</f>
        <v>0</v>
      </c>
      <c r="K405" s="245" t="s">
        <v>160</v>
      </c>
      <c r="L405" s="45"/>
      <c r="M405" s="250" t="s">
        <v>1</v>
      </c>
      <c r="N405" s="251" t="s">
        <v>41</v>
      </c>
      <c r="O405" s="92"/>
      <c r="P405" s="252">
        <f>O405*H405</f>
        <v>0</v>
      </c>
      <c r="Q405" s="252">
        <v>0</v>
      </c>
      <c r="R405" s="252">
        <f>Q405*H405</f>
        <v>0</v>
      </c>
      <c r="S405" s="252">
        <v>0</v>
      </c>
      <c r="T405" s="253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54" t="s">
        <v>161</v>
      </c>
      <c r="AT405" s="254" t="s">
        <v>156</v>
      </c>
      <c r="AU405" s="254" t="s">
        <v>86</v>
      </c>
      <c r="AY405" s="18" t="s">
        <v>154</v>
      </c>
      <c r="BE405" s="255">
        <f>IF(N405="základní",J405,0)</f>
        <v>0</v>
      </c>
      <c r="BF405" s="255">
        <f>IF(N405="snížená",J405,0)</f>
        <v>0</v>
      </c>
      <c r="BG405" s="255">
        <f>IF(N405="zákl. přenesená",J405,0)</f>
        <v>0</v>
      </c>
      <c r="BH405" s="255">
        <f>IF(N405="sníž. přenesená",J405,0)</f>
        <v>0</v>
      </c>
      <c r="BI405" s="255">
        <f>IF(N405="nulová",J405,0)</f>
        <v>0</v>
      </c>
      <c r="BJ405" s="18" t="s">
        <v>84</v>
      </c>
      <c r="BK405" s="255">
        <f>ROUND(I405*H405,2)</f>
        <v>0</v>
      </c>
      <c r="BL405" s="18" t="s">
        <v>161</v>
      </c>
      <c r="BM405" s="254" t="s">
        <v>545</v>
      </c>
    </row>
    <row r="406" s="2" customFormat="1">
      <c r="A406" s="39"/>
      <c r="B406" s="40"/>
      <c r="C406" s="41"/>
      <c r="D406" s="256" t="s">
        <v>163</v>
      </c>
      <c r="E406" s="41"/>
      <c r="F406" s="257" t="s">
        <v>546</v>
      </c>
      <c r="G406" s="41"/>
      <c r="H406" s="41"/>
      <c r="I406" s="211"/>
      <c r="J406" s="41"/>
      <c r="K406" s="41"/>
      <c r="L406" s="45"/>
      <c r="M406" s="258"/>
      <c r="N406" s="259"/>
      <c r="O406" s="92"/>
      <c r="P406" s="92"/>
      <c r="Q406" s="92"/>
      <c r="R406" s="92"/>
      <c r="S406" s="92"/>
      <c r="T406" s="93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T406" s="18" t="s">
        <v>163</v>
      </c>
      <c r="AU406" s="18" t="s">
        <v>86</v>
      </c>
    </row>
    <row r="407" s="2" customFormat="1">
      <c r="A407" s="39"/>
      <c r="B407" s="40"/>
      <c r="C407" s="41"/>
      <c r="D407" s="260" t="s">
        <v>165</v>
      </c>
      <c r="E407" s="41"/>
      <c r="F407" s="261" t="s">
        <v>547</v>
      </c>
      <c r="G407" s="41"/>
      <c r="H407" s="41"/>
      <c r="I407" s="211"/>
      <c r="J407" s="41"/>
      <c r="K407" s="41"/>
      <c r="L407" s="45"/>
      <c r="M407" s="258"/>
      <c r="N407" s="259"/>
      <c r="O407" s="92"/>
      <c r="P407" s="92"/>
      <c r="Q407" s="92"/>
      <c r="R407" s="92"/>
      <c r="S407" s="92"/>
      <c r="T407" s="93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T407" s="18" t="s">
        <v>165</v>
      </c>
      <c r="AU407" s="18" t="s">
        <v>86</v>
      </c>
    </row>
    <row r="408" s="2" customFormat="1" ht="16.5" customHeight="1">
      <c r="A408" s="39"/>
      <c r="B408" s="40"/>
      <c r="C408" s="243" t="s">
        <v>548</v>
      </c>
      <c r="D408" s="243" t="s">
        <v>156</v>
      </c>
      <c r="E408" s="244" t="s">
        <v>549</v>
      </c>
      <c r="F408" s="245" t="s">
        <v>550</v>
      </c>
      <c r="G408" s="246" t="s">
        <v>551</v>
      </c>
      <c r="H408" s="247">
        <v>0.122</v>
      </c>
      <c r="I408" s="248"/>
      <c r="J408" s="249">
        <f>ROUND(I408*H408,2)</f>
        <v>0</v>
      </c>
      <c r="K408" s="245" t="s">
        <v>160</v>
      </c>
      <c r="L408" s="45"/>
      <c r="M408" s="250" t="s">
        <v>1</v>
      </c>
      <c r="N408" s="251" t="s">
        <v>41</v>
      </c>
      <c r="O408" s="92"/>
      <c r="P408" s="252">
        <f>O408*H408</f>
        <v>0</v>
      </c>
      <c r="Q408" s="252">
        <v>1.0627727797</v>
      </c>
      <c r="R408" s="252">
        <f>Q408*H408</f>
        <v>0.1296582791234</v>
      </c>
      <c r="S408" s="252">
        <v>0</v>
      </c>
      <c r="T408" s="253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54" t="s">
        <v>161</v>
      </c>
      <c r="AT408" s="254" t="s">
        <v>156</v>
      </c>
      <c r="AU408" s="254" t="s">
        <v>86</v>
      </c>
      <c r="AY408" s="18" t="s">
        <v>154</v>
      </c>
      <c r="BE408" s="255">
        <f>IF(N408="základní",J408,0)</f>
        <v>0</v>
      </c>
      <c r="BF408" s="255">
        <f>IF(N408="snížená",J408,0)</f>
        <v>0</v>
      </c>
      <c r="BG408" s="255">
        <f>IF(N408="zákl. přenesená",J408,0)</f>
        <v>0</v>
      </c>
      <c r="BH408" s="255">
        <f>IF(N408="sníž. přenesená",J408,0)</f>
        <v>0</v>
      </c>
      <c r="BI408" s="255">
        <f>IF(N408="nulová",J408,0)</f>
        <v>0</v>
      </c>
      <c r="BJ408" s="18" t="s">
        <v>84</v>
      </c>
      <c r="BK408" s="255">
        <f>ROUND(I408*H408,2)</f>
        <v>0</v>
      </c>
      <c r="BL408" s="18" t="s">
        <v>161</v>
      </c>
      <c r="BM408" s="254" t="s">
        <v>552</v>
      </c>
    </row>
    <row r="409" s="2" customFormat="1">
      <c r="A409" s="39"/>
      <c r="B409" s="40"/>
      <c r="C409" s="41"/>
      <c r="D409" s="256" t="s">
        <v>163</v>
      </c>
      <c r="E409" s="41"/>
      <c r="F409" s="257" t="s">
        <v>553</v>
      </c>
      <c r="G409" s="41"/>
      <c r="H409" s="41"/>
      <c r="I409" s="211"/>
      <c r="J409" s="41"/>
      <c r="K409" s="41"/>
      <c r="L409" s="45"/>
      <c r="M409" s="258"/>
      <c r="N409" s="259"/>
      <c r="O409" s="92"/>
      <c r="P409" s="92"/>
      <c r="Q409" s="92"/>
      <c r="R409" s="92"/>
      <c r="S409" s="92"/>
      <c r="T409" s="93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18" t="s">
        <v>163</v>
      </c>
      <c r="AU409" s="18" t="s">
        <v>86</v>
      </c>
    </row>
    <row r="410" s="2" customFormat="1">
      <c r="A410" s="39"/>
      <c r="B410" s="40"/>
      <c r="C410" s="41"/>
      <c r="D410" s="260" t="s">
        <v>165</v>
      </c>
      <c r="E410" s="41"/>
      <c r="F410" s="261" t="s">
        <v>554</v>
      </c>
      <c r="G410" s="41"/>
      <c r="H410" s="41"/>
      <c r="I410" s="211"/>
      <c r="J410" s="41"/>
      <c r="K410" s="41"/>
      <c r="L410" s="45"/>
      <c r="M410" s="258"/>
      <c r="N410" s="259"/>
      <c r="O410" s="92"/>
      <c r="P410" s="92"/>
      <c r="Q410" s="92"/>
      <c r="R410" s="92"/>
      <c r="S410" s="92"/>
      <c r="T410" s="93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T410" s="18" t="s">
        <v>165</v>
      </c>
      <c r="AU410" s="18" t="s">
        <v>86</v>
      </c>
    </row>
    <row r="411" s="13" customFormat="1">
      <c r="A411" s="13"/>
      <c r="B411" s="262"/>
      <c r="C411" s="263"/>
      <c r="D411" s="256" t="s">
        <v>172</v>
      </c>
      <c r="E411" s="264" t="s">
        <v>1</v>
      </c>
      <c r="F411" s="265" t="s">
        <v>555</v>
      </c>
      <c r="G411" s="263"/>
      <c r="H411" s="266">
        <v>0.122</v>
      </c>
      <c r="I411" s="267"/>
      <c r="J411" s="263"/>
      <c r="K411" s="263"/>
      <c r="L411" s="268"/>
      <c r="M411" s="269"/>
      <c r="N411" s="270"/>
      <c r="O411" s="270"/>
      <c r="P411" s="270"/>
      <c r="Q411" s="270"/>
      <c r="R411" s="270"/>
      <c r="S411" s="270"/>
      <c r="T411" s="27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72" t="s">
        <v>172</v>
      </c>
      <c r="AU411" s="272" t="s">
        <v>86</v>
      </c>
      <c r="AV411" s="13" t="s">
        <v>86</v>
      </c>
      <c r="AW411" s="13" t="s">
        <v>32</v>
      </c>
      <c r="AX411" s="13" t="s">
        <v>76</v>
      </c>
      <c r="AY411" s="272" t="s">
        <v>154</v>
      </c>
    </row>
    <row r="412" s="14" customFormat="1">
      <c r="A412" s="14"/>
      <c r="B412" s="273"/>
      <c r="C412" s="274"/>
      <c r="D412" s="256" t="s">
        <v>172</v>
      </c>
      <c r="E412" s="275" t="s">
        <v>1</v>
      </c>
      <c r="F412" s="276" t="s">
        <v>556</v>
      </c>
      <c r="G412" s="274"/>
      <c r="H412" s="277">
        <v>0.122</v>
      </c>
      <c r="I412" s="278"/>
      <c r="J412" s="274"/>
      <c r="K412" s="274"/>
      <c r="L412" s="279"/>
      <c r="M412" s="280"/>
      <c r="N412" s="281"/>
      <c r="O412" s="281"/>
      <c r="P412" s="281"/>
      <c r="Q412" s="281"/>
      <c r="R412" s="281"/>
      <c r="S412" s="281"/>
      <c r="T412" s="282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83" t="s">
        <v>172</v>
      </c>
      <c r="AU412" s="283" t="s">
        <v>86</v>
      </c>
      <c r="AV412" s="14" t="s">
        <v>101</v>
      </c>
      <c r="AW412" s="14" t="s">
        <v>32</v>
      </c>
      <c r="AX412" s="14" t="s">
        <v>76</v>
      </c>
      <c r="AY412" s="283" t="s">
        <v>154</v>
      </c>
    </row>
    <row r="413" s="16" customFormat="1">
      <c r="A413" s="16"/>
      <c r="B413" s="294"/>
      <c r="C413" s="295"/>
      <c r="D413" s="256" t="s">
        <v>172</v>
      </c>
      <c r="E413" s="296" t="s">
        <v>1</v>
      </c>
      <c r="F413" s="297" t="s">
        <v>234</v>
      </c>
      <c r="G413" s="295"/>
      <c r="H413" s="298">
        <v>0.122</v>
      </c>
      <c r="I413" s="299"/>
      <c r="J413" s="295"/>
      <c r="K413" s="295"/>
      <c r="L413" s="300"/>
      <c r="M413" s="301"/>
      <c r="N413" s="302"/>
      <c r="O413" s="302"/>
      <c r="P413" s="302"/>
      <c r="Q413" s="302"/>
      <c r="R413" s="302"/>
      <c r="S413" s="302"/>
      <c r="T413" s="303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T413" s="304" t="s">
        <v>172</v>
      </c>
      <c r="AU413" s="304" t="s">
        <v>86</v>
      </c>
      <c r="AV413" s="16" t="s">
        <v>161</v>
      </c>
      <c r="AW413" s="16" t="s">
        <v>32</v>
      </c>
      <c r="AX413" s="16" t="s">
        <v>84</v>
      </c>
      <c r="AY413" s="304" t="s">
        <v>154</v>
      </c>
    </row>
    <row r="414" s="12" customFormat="1" ht="22.8" customHeight="1">
      <c r="A414" s="12"/>
      <c r="B414" s="227"/>
      <c r="C414" s="228"/>
      <c r="D414" s="229" t="s">
        <v>75</v>
      </c>
      <c r="E414" s="241" t="s">
        <v>101</v>
      </c>
      <c r="F414" s="241" t="s">
        <v>557</v>
      </c>
      <c r="G414" s="228"/>
      <c r="H414" s="228"/>
      <c r="I414" s="231"/>
      <c r="J414" s="242">
        <f>BK414</f>
        <v>0</v>
      </c>
      <c r="K414" s="228"/>
      <c r="L414" s="233"/>
      <c r="M414" s="234"/>
      <c r="N414" s="235"/>
      <c r="O414" s="235"/>
      <c r="P414" s="236">
        <f>SUM(P415:P435)</f>
        <v>0</v>
      </c>
      <c r="Q414" s="235"/>
      <c r="R414" s="236">
        <f>SUM(R415:R435)</f>
        <v>5.6618122481382001</v>
      </c>
      <c r="S414" s="235"/>
      <c r="T414" s="237">
        <f>SUM(T415:T435)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38" t="s">
        <v>84</v>
      </c>
      <c r="AT414" s="239" t="s">
        <v>75</v>
      </c>
      <c r="AU414" s="239" t="s">
        <v>84</v>
      </c>
      <c r="AY414" s="238" t="s">
        <v>154</v>
      </c>
      <c r="BK414" s="240">
        <f>SUM(BK415:BK435)</f>
        <v>0</v>
      </c>
    </row>
    <row r="415" s="2" customFormat="1" ht="24.15" customHeight="1">
      <c r="A415" s="39"/>
      <c r="B415" s="40"/>
      <c r="C415" s="243" t="s">
        <v>558</v>
      </c>
      <c r="D415" s="243" t="s">
        <v>156</v>
      </c>
      <c r="E415" s="244" t="s">
        <v>559</v>
      </c>
      <c r="F415" s="245" t="s">
        <v>560</v>
      </c>
      <c r="G415" s="246" t="s">
        <v>252</v>
      </c>
      <c r="H415" s="247">
        <v>1.9199999999999999</v>
      </c>
      <c r="I415" s="248"/>
      <c r="J415" s="249">
        <f>ROUND(I415*H415,2)</f>
        <v>0</v>
      </c>
      <c r="K415" s="245" t="s">
        <v>160</v>
      </c>
      <c r="L415" s="45"/>
      <c r="M415" s="250" t="s">
        <v>1</v>
      </c>
      <c r="N415" s="251" t="s">
        <v>41</v>
      </c>
      <c r="O415" s="92"/>
      <c r="P415" s="252">
        <f>O415*H415</f>
        <v>0</v>
      </c>
      <c r="Q415" s="252">
        <v>2.8332345380000001</v>
      </c>
      <c r="R415" s="252">
        <f>Q415*H415</f>
        <v>5.4398103129599997</v>
      </c>
      <c r="S415" s="252">
        <v>0</v>
      </c>
      <c r="T415" s="253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54" t="s">
        <v>161</v>
      </c>
      <c r="AT415" s="254" t="s">
        <v>156</v>
      </c>
      <c r="AU415" s="254" t="s">
        <v>86</v>
      </c>
      <c r="AY415" s="18" t="s">
        <v>154</v>
      </c>
      <c r="BE415" s="255">
        <f>IF(N415="základní",J415,0)</f>
        <v>0</v>
      </c>
      <c r="BF415" s="255">
        <f>IF(N415="snížená",J415,0)</f>
        <v>0</v>
      </c>
      <c r="BG415" s="255">
        <f>IF(N415="zákl. přenesená",J415,0)</f>
        <v>0</v>
      </c>
      <c r="BH415" s="255">
        <f>IF(N415="sníž. přenesená",J415,0)</f>
        <v>0</v>
      </c>
      <c r="BI415" s="255">
        <f>IF(N415="nulová",J415,0)</f>
        <v>0</v>
      </c>
      <c r="BJ415" s="18" t="s">
        <v>84</v>
      </c>
      <c r="BK415" s="255">
        <f>ROUND(I415*H415,2)</f>
        <v>0</v>
      </c>
      <c r="BL415" s="18" t="s">
        <v>161</v>
      </c>
      <c r="BM415" s="254" t="s">
        <v>561</v>
      </c>
    </row>
    <row r="416" s="2" customFormat="1">
      <c r="A416" s="39"/>
      <c r="B416" s="40"/>
      <c r="C416" s="41"/>
      <c r="D416" s="256" t="s">
        <v>163</v>
      </c>
      <c r="E416" s="41"/>
      <c r="F416" s="257" t="s">
        <v>562</v>
      </c>
      <c r="G416" s="41"/>
      <c r="H416" s="41"/>
      <c r="I416" s="211"/>
      <c r="J416" s="41"/>
      <c r="K416" s="41"/>
      <c r="L416" s="45"/>
      <c r="M416" s="258"/>
      <c r="N416" s="259"/>
      <c r="O416" s="92"/>
      <c r="P416" s="92"/>
      <c r="Q416" s="92"/>
      <c r="R416" s="92"/>
      <c r="S416" s="92"/>
      <c r="T416" s="93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163</v>
      </c>
      <c r="AU416" s="18" t="s">
        <v>86</v>
      </c>
    </row>
    <row r="417" s="2" customFormat="1">
      <c r="A417" s="39"/>
      <c r="B417" s="40"/>
      <c r="C417" s="41"/>
      <c r="D417" s="260" t="s">
        <v>165</v>
      </c>
      <c r="E417" s="41"/>
      <c r="F417" s="261" t="s">
        <v>563</v>
      </c>
      <c r="G417" s="41"/>
      <c r="H417" s="41"/>
      <c r="I417" s="211"/>
      <c r="J417" s="41"/>
      <c r="K417" s="41"/>
      <c r="L417" s="45"/>
      <c r="M417" s="258"/>
      <c r="N417" s="259"/>
      <c r="O417" s="92"/>
      <c r="P417" s="92"/>
      <c r="Q417" s="92"/>
      <c r="R417" s="92"/>
      <c r="S417" s="92"/>
      <c r="T417" s="93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165</v>
      </c>
      <c r="AU417" s="18" t="s">
        <v>86</v>
      </c>
    </row>
    <row r="418" s="13" customFormat="1">
      <c r="A418" s="13"/>
      <c r="B418" s="262"/>
      <c r="C418" s="263"/>
      <c r="D418" s="256" t="s">
        <v>172</v>
      </c>
      <c r="E418" s="264" t="s">
        <v>1</v>
      </c>
      <c r="F418" s="265" t="s">
        <v>564</v>
      </c>
      <c r="G418" s="263"/>
      <c r="H418" s="266">
        <v>1.9199999999999999</v>
      </c>
      <c r="I418" s="267"/>
      <c r="J418" s="263"/>
      <c r="K418" s="263"/>
      <c r="L418" s="268"/>
      <c r="M418" s="269"/>
      <c r="N418" s="270"/>
      <c r="O418" s="270"/>
      <c r="P418" s="270"/>
      <c r="Q418" s="270"/>
      <c r="R418" s="270"/>
      <c r="S418" s="270"/>
      <c r="T418" s="271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72" t="s">
        <v>172</v>
      </c>
      <c r="AU418" s="272" t="s">
        <v>86</v>
      </c>
      <c r="AV418" s="13" t="s">
        <v>86</v>
      </c>
      <c r="AW418" s="13" t="s">
        <v>32</v>
      </c>
      <c r="AX418" s="13" t="s">
        <v>76</v>
      </c>
      <c r="AY418" s="272" t="s">
        <v>154</v>
      </c>
    </row>
    <row r="419" s="14" customFormat="1">
      <c r="A419" s="14"/>
      <c r="B419" s="273"/>
      <c r="C419" s="274"/>
      <c r="D419" s="256" t="s">
        <v>172</v>
      </c>
      <c r="E419" s="275" t="s">
        <v>1</v>
      </c>
      <c r="F419" s="276" t="s">
        <v>565</v>
      </c>
      <c r="G419" s="274"/>
      <c r="H419" s="277">
        <v>1.9199999999999999</v>
      </c>
      <c r="I419" s="278"/>
      <c r="J419" s="274"/>
      <c r="K419" s="274"/>
      <c r="L419" s="279"/>
      <c r="M419" s="280"/>
      <c r="N419" s="281"/>
      <c r="O419" s="281"/>
      <c r="P419" s="281"/>
      <c r="Q419" s="281"/>
      <c r="R419" s="281"/>
      <c r="S419" s="281"/>
      <c r="T419" s="282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83" t="s">
        <v>172</v>
      </c>
      <c r="AU419" s="283" t="s">
        <v>86</v>
      </c>
      <c r="AV419" s="14" t="s">
        <v>101</v>
      </c>
      <c r="AW419" s="14" t="s">
        <v>32</v>
      </c>
      <c r="AX419" s="14" t="s">
        <v>76</v>
      </c>
      <c r="AY419" s="283" t="s">
        <v>154</v>
      </c>
    </row>
    <row r="420" s="16" customFormat="1">
      <c r="A420" s="16"/>
      <c r="B420" s="294"/>
      <c r="C420" s="295"/>
      <c r="D420" s="256" t="s">
        <v>172</v>
      </c>
      <c r="E420" s="296" t="s">
        <v>1</v>
      </c>
      <c r="F420" s="297" t="s">
        <v>234</v>
      </c>
      <c r="G420" s="295"/>
      <c r="H420" s="298">
        <v>1.9199999999999999</v>
      </c>
      <c r="I420" s="299"/>
      <c r="J420" s="295"/>
      <c r="K420" s="295"/>
      <c r="L420" s="300"/>
      <c r="M420" s="301"/>
      <c r="N420" s="302"/>
      <c r="O420" s="302"/>
      <c r="P420" s="302"/>
      <c r="Q420" s="302"/>
      <c r="R420" s="302"/>
      <c r="S420" s="302"/>
      <c r="T420" s="303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T420" s="304" t="s">
        <v>172</v>
      </c>
      <c r="AU420" s="304" t="s">
        <v>86</v>
      </c>
      <c r="AV420" s="16" t="s">
        <v>161</v>
      </c>
      <c r="AW420" s="16" t="s">
        <v>32</v>
      </c>
      <c r="AX420" s="16" t="s">
        <v>84</v>
      </c>
      <c r="AY420" s="304" t="s">
        <v>154</v>
      </c>
    </row>
    <row r="421" s="2" customFormat="1" ht="21.75" customHeight="1">
      <c r="A421" s="39"/>
      <c r="B421" s="40"/>
      <c r="C421" s="243" t="s">
        <v>566</v>
      </c>
      <c r="D421" s="243" t="s">
        <v>156</v>
      </c>
      <c r="E421" s="244" t="s">
        <v>567</v>
      </c>
      <c r="F421" s="245" t="s">
        <v>568</v>
      </c>
      <c r="G421" s="246" t="s">
        <v>159</v>
      </c>
      <c r="H421" s="247">
        <v>11</v>
      </c>
      <c r="I421" s="248"/>
      <c r="J421" s="249">
        <f>ROUND(I421*H421,2)</f>
        <v>0</v>
      </c>
      <c r="K421" s="245" t="s">
        <v>160</v>
      </c>
      <c r="L421" s="45"/>
      <c r="M421" s="250" t="s">
        <v>1</v>
      </c>
      <c r="N421" s="251" t="s">
        <v>41</v>
      </c>
      <c r="O421" s="92"/>
      <c r="P421" s="252">
        <f>O421*H421</f>
        <v>0</v>
      </c>
      <c r="Q421" s="252">
        <v>0.0086524240000000006</v>
      </c>
      <c r="R421" s="252">
        <f>Q421*H421</f>
        <v>0.095176664000000008</v>
      </c>
      <c r="S421" s="252">
        <v>0</v>
      </c>
      <c r="T421" s="253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54" t="s">
        <v>161</v>
      </c>
      <c r="AT421" s="254" t="s">
        <v>156</v>
      </c>
      <c r="AU421" s="254" t="s">
        <v>86</v>
      </c>
      <c r="AY421" s="18" t="s">
        <v>154</v>
      </c>
      <c r="BE421" s="255">
        <f>IF(N421="základní",J421,0)</f>
        <v>0</v>
      </c>
      <c r="BF421" s="255">
        <f>IF(N421="snížená",J421,0)</f>
        <v>0</v>
      </c>
      <c r="BG421" s="255">
        <f>IF(N421="zákl. přenesená",J421,0)</f>
        <v>0</v>
      </c>
      <c r="BH421" s="255">
        <f>IF(N421="sníž. přenesená",J421,0)</f>
        <v>0</v>
      </c>
      <c r="BI421" s="255">
        <f>IF(N421="nulová",J421,0)</f>
        <v>0</v>
      </c>
      <c r="BJ421" s="18" t="s">
        <v>84</v>
      </c>
      <c r="BK421" s="255">
        <f>ROUND(I421*H421,2)</f>
        <v>0</v>
      </c>
      <c r="BL421" s="18" t="s">
        <v>161</v>
      </c>
      <c r="BM421" s="254" t="s">
        <v>569</v>
      </c>
    </row>
    <row r="422" s="2" customFormat="1">
      <c r="A422" s="39"/>
      <c r="B422" s="40"/>
      <c r="C422" s="41"/>
      <c r="D422" s="256" t="s">
        <v>163</v>
      </c>
      <c r="E422" s="41"/>
      <c r="F422" s="257" t="s">
        <v>570</v>
      </c>
      <c r="G422" s="41"/>
      <c r="H422" s="41"/>
      <c r="I422" s="211"/>
      <c r="J422" s="41"/>
      <c r="K422" s="41"/>
      <c r="L422" s="45"/>
      <c r="M422" s="258"/>
      <c r="N422" s="259"/>
      <c r="O422" s="92"/>
      <c r="P422" s="92"/>
      <c r="Q422" s="92"/>
      <c r="R422" s="92"/>
      <c r="S422" s="92"/>
      <c r="T422" s="93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T422" s="18" t="s">
        <v>163</v>
      </c>
      <c r="AU422" s="18" t="s">
        <v>86</v>
      </c>
    </row>
    <row r="423" s="2" customFormat="1">
      <c r="A423" s="39"/>
      <c r="B423" s="40"/>
      <c r="C423" s="41"/>
      <c r="D423" s="260" t="s">
        <v>165</v>
      </c>
      <c r="E423" s="41"/>
      <c r="F423" s="261" t="s">
        <v>571</v>
      </c>
      <c r="G423" s="41"/>
      <c r="H423" s="41"/>
      <c r="I423" s="211"/>
      <c r="J423" s="41"/>
      <c r="K423" s="41"/>
      <c r="L423" s="45"/>
      <c r="M423" s="258"/>
      <c r="N423" s="259"/>
      <c r="O423" s="92"/>
      <c r="P423" s="92"/>
      <c r="Q423" s="92"/>
      <c r="R423" s="92"/>
      <c r="S423" s="92"/>
      <c r="T423" s="93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T423" s="18" t="s">
        <v>165</v>
      </c>
      <c r="AU423" s="18" t="s">
        <v>86</v>
      </c>
    </row>
    <row r="424" s="13" customFormat="1">
      <c r="A424" s="13"/>
      <c r="B424" s="262"/>
      <c r="C424" s="263"/>
      <c r="D424" s="256" t="s">
        <v>172</v>
      </c>
      <c r="E424" s="264" t="s">
        <v>1</v>
      </c>
      <c r="F424" s="265" t="s">
        <v>225</v>
      </c>
      <c r="G424" s="263"/>
      <c r="H424" s="266">
        <v>11</v>
      </c>
      <c r="I424" s="267"/>
      <c r="J424" s="263"/>
      <c r="K424" s="263"/>
      <c r="L424" s="268"/>
      <c r="M424" s="269"/>
      <c r="N424" s="270"/>
      <c r="O424" s="270"/>
      <c r="P424" s="270"/>
      <c r="Q424" s="270"/>
      <c r="R424" s="270"/>
      <c r="S424" s="270"/>
      <c r="T424" s="271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72" t="s">
        <v>172</v>
      </c>
      <c r="AU424" s="272" t="s">
        <v>86</v>
      </c>
      <c r="AV424" s="13" t="s">
        <v>86</v>
      </c>
      <c r="AW424" s="13" t="s">
        <v>32</v>
      </c>
      <c r="AX424" s="13" t="s">
        <v>76</v>
      </c>
      <c r="AY424" s="272" t="s">
        <v>154</v>
      </c>
    </row>
    <row r="425" s="14" customFormat="1">
      <c r="A425" s="14"/>
      <c r="B425" s="273"/>
      <c r="C425" s="274"/>
      <c r="D425" s="256" t="s">
        <v>172</v>
      </c>
      <c r="E425" s="275" t="s">
        <v>1</v>
      </c>
      <c r="F425" s="276" t="s">
        <v>572</v>
      </c>
      <c r="G425" s="274"/>
      <c r="H425" s="277">
        <v>11</v>
      </c>
      <c r="I425" s="278"/>
      <c r="J425" s="274"/>
      <c r="K425" s="274"/>
      <c r="L425" s="279"/>
      <c r="M425" s="280"/>
      <c r="N425" s="281"/>
      <c r="O425" s="281"/>
      <c r="P425" s="281"/>
      <c r="Q425" s="281"/>
      <c r="R425" s="281"/>
      <c r="S425" s="281"/>
      <c r="T425" s="282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83" t="s">
        <v>172</v>
      </c>
      <c r="AU425" s="283" t="s">
        <v>86</v>
      </c>
      <c r="AV425" s="14" t="s">
        <v>101</v>
      </c>
      <c r="AW425" s="14" t="s">
        <v>32</v>
      </c>
      <c r="AX425" s="14" t="s">
        <v>76</v>
      </c>
      <c r="AY425" s="283" t="s">
        <v>154</v>
      </c>
    </row>
    <row r="426" s="16" customFormat="1">
      <c r="A426" s="16"/>
      <c r="B426" s="294"/>
      <c r="C426" s="295"/>
      <c r="D426" s="256" t="s">
        <v>172</v>
      </c>
      <c r="E426" s="296" t="s">
        <v>1</v>
      </c>
      <c r="F426" s="297" t="s">
        <v>234</v>
      </c>
      <c r="G426" s="295"/>
      <c r="H426" s="298">
        <v>11</v>
      </c>
      <c r="I426" s="299"/>
      <c r="J426" s="295"/>
      <c r="K426" s="295"/>
      <c r="L426" s="300"/>
      <c r="M426" s="301"/>
      <c r="N426" s="302"/>
      <c r="O426" s="302"/>
      <c r="P426" s="302"/>
      <c r="Q426" s="302"/>
      <c r="R426" s="302"/>
      <c r="S426" s="302"/>
      <c r="T426" s="303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T426" s="304" t="s">
        <v>172</v>
      </c>
      <c r="AU426" s="304" t="s">
        <v>86</v>
      </c>
      <c r="AV426" s="16" t="s">
        <v>161</v>
      </c>
      <c r="AW426" s="16" t="s">
        <v>32</v>
      </c>
      <c r="AX426" s="16" t="s">
        <v>84</v>
      </c>
      <c r="AY426" s="304" t="s">
        <v>154</v>
      </c>
    </row>
    <row r="427" s="2" customFormat="1" ht="21.75" customHeight="1">
      <c r="A427" s="39"/>
      <c r="B427" s="40"/>
      <c r="C427" s="243" t="s">
        <v>573</v>
      </c>
      <c r="D427" s="243" t="s">
        <v>156</v>
      </c>
      <c r="E427" s="244" t="s">
        <v>574</v>
      </c>
      <c r="F427" s="245" t="s">
        <v>575</v>
      </c>
      <c r="G427" s="246" t="s">
        <v>159</v>
      </c>
      <c r="H427" s="247">
        <v>11</v>
      </c>
      <c r="I427" s="248"/>
      <c r="J427" s="249">
        <f>ROUND(I427*H427,2)</f>
        <v>0</v>
      </c>
      <c r="K427" s="245" t="s">
        <v>160</v>
      </c>
      <c r="L427" s="45"/>
      <c r="M427" s="250" t="s">
        <v>1</v>
      </c>
      <c r="N427" s="251" t="s">
        <v>41</v>
      </c>
      <c r="O427" s="92"/>
      <c r="P427" s="252">
        <f>O427*H427</f>
        <v>0</v>
      </c>
      <c r="Q427" s="252">
        <v>0</v>
      </c>
      <c r="R427" s="252">
        <f>Q427*H427</f>
        <v>0</v>
      </c>
      <c r="S427" s="252">
        <v>0</v>
      </c>
      <c r="T427" s="253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54" t="s">
        <v>161</v>
      </c>
      <c r="AT427" s="254" t="s">
        <v>156</v>
      </c>
      <c r="AU427" s="254" t="s">
        <v>86</v>
      </c>
      <c r="AY427" s="18" t="s">
        <v>154</v>
      </c>
      <c r="BE427" s="255">
        <f>IF(N427="základní",J427,0)</f>
        <v>0</v>
      </c>
      <c r="BF427" s="255">
        <f>IF(N427="snížená",J427,0)</f>
        <v>0</v>
      </c>
      <c r="BG427" s="255">
        <f>IF(N427="zákl. přenesená",J427,0)</f>
        <v>0</v>
      </c>
      <c r="BH427" s="255">
        <f>IF(N427="sníž. přenesená",J427,0)</f>
        <v>0</v>
      </c>
      <c r="BI427" s="255">
        <f>IF(N427="nulová",J427,0)</f>
        <v>0</v>
      </c>
      <c r="BJ427" s="18" t="s">
        <v>84</v>
      </c>
      <c r="BK427" s="255">
        <f>ROUND(I427*H427,2)</f>
        <v>0</v>
      </c>
      <c r="BL427" s="18" t="s">
        <v>161</v>
      </c>
      <c r="BM427" s="254" t="s">
        <v>576</v>
      </c>
    </row>
    <row r="428" s="2" customFormat="1">
      <c r="A428" s="39"/>
      <c r="B428" s="40"/>
      <c r="C428" s="41"/>
      <c r="D428" s="256" t="s">
        <v>163</v>
      </c>
      <c r="E428" s="41"/>
      <c r="F428" s="257" t="s">
        <v>577</v>
      </c>
      <c r="G428" s="41"/>
      <c r="H428" s="41"/>
      <c r="I428" s="211"/>
      <c r="J428" s="41"/>
      <c r="K428" s="41"/>
      <c r="L428" s="45"/>
      <c r="M428" s="258"/>
      <c r="N428" s="259"/>
      <c r="O428" s="92"/>
      <c r="P428" s="92"/>
      <c r="Q428" s="92"/>
      <c r="R428" s="92"/>
      <c r="S428" s="92"/>
      <c r="T428" s="93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T428" s="18" t="s">
        <v>163</v>
      </c>
      <c r="AU428" s="18" t="s">
        <v>86</v>
      </c>
    </row>
    <row r="429" s="2" customFormat="1">
      <c r="A429" s="39"/>
      <c r="B429" s="40"/>
      <c r="C429" s="41"/>
      <c r="D429" s="260" t="s">
        <v>165</v>
      </c>
      <c r="E429" s="41"/>
      <c r="F429" s="261" t="s">
        <v>578</v>
      </c>
      <c r="G429" s="41"/>
      <c r="H429" s="41"/>
      <c r="I429" s="211"/>
      <c r="J429" s="41"/>
      <c r="K429" s="41"/>
      <c r="L429" s="45"/>
      <c r="M429" s="258"/>
      <c r="N429" s="259"/>
      <c r="O429" s="92"/>
      <c r="P429" s="92"/>
      <c r="Q429" s="92"/>
      <c r="R429" s="92"/>
      <c r="S429" s="92"/>
      <c r="T429" s="93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18" t="s">
        <v>165</v>
      </c>
      <c r="AU429" s="18" t="s">
        <v>86</v>
      </c>
    </row>
    <row r="430" s="2" customFormat="1" ht="24.15" customHeight="1">
      <c r="A430" s="39"/>
      <c r="B430" s="40"/>
      <c r="C430" s="243" t="s">
        <v>579</v>
      </c>
      <c r="D430" s="243" t="s">
        <v>156</v>
      </c>
      <c r="E430" s="244" t="s">
        <v>580</v>
      </c>
      <c r="F430" s="245" t="s">
        <v>581</v>
      </c>
      <c r="G430" s="246" t="s">
        <v>551</v>
      </c>
      <c r="H430" s="247">
        <v>0.122</v>
      </c>
      <c r="I430" s="248"/>
      <c r="J430" s="249">
        <f>ROUND(I430*H430,2)</f>
        <v>0</v>
      </c>
      <c r="K430" s="245" t="s">
        <v>160</v>
      </c>
      <c r="L430" s="45"/>
      <c r="M430" s="250" t="s">
        <v>1</v>
      </c>
      <c r="N430" s="251" t="s">
        <v>41</v>
      </c>
      <c r="O430" s="92"/>
      <c r="P430" s="252">
        <f>O430*H430</f>
        <v>0</v>
      </c>
      <c r="Q430" s="252">
        <v>1.0395514030999999</v>
      </c>
      <c r="R430" s="252">
        <f>Q430*H430</f>
        <v>0.1268252711782</v>
      </c>
      <c r="S430" s="252">
        <v>0</v>
      </c>
      <c r="T430" s="253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54" t="s">
        <v>161</v>
      </c>
      <c r="AT430" s="254" t="s">
        <v>156</v>
      </c>
      <c r="AU430" s="254" t="s">
        <v>86</v>
      </c>
      <c r="AY430" s="18" t="s">
        <v>154</v>
      </c>
      <c r="BE430" s="255">
        <f>IF(N430="základní",J430,0)</f>
        <v>0</v>
      </c>
      <c r="BF430" s="255">
        <f>IF(N430="snížená",J430,0)</f>
        <v>0</v>
      </c>
      <c r="BG430" s="255">
        <f>IF(N430="zákl. přenesená",J430,0)</f>
        <v>0</v>
      </c>
      <c r="BH430" s="255">
        <f>IF(N430="sníž. přenesená",J430,0)</f>
        <v>0</v>
      </c>
      <c r="BI430" s="255">
        <f>IF(N430="nulová",J430,0)</f>
        <v>0</v>
      </c>
      <c r="BJ430" s="18" t="s">
        <v>84</v>
      </c>
      <c r="BK430" s="255">
        <f>ROUND(I430*H430,2)</f>
        <v>0</v>
      </c>
      <c r="BL430" s="18" t="s">
        <v>161</v>
      </c>
      <c r="BM430" s="254" t="s">
        <v>582</v>
      </c>
    </row>
    <row r="431" s="2" customFormat="1">
      <c r="A431" s="39"/>
      <c r="B431" s="40"/>
      <c r="C431" s="41"/>
      <c r="D431" s="256" t="s">
        <v>163</v>
      </c>
      <c r="E431" s="41"/>
      <c r="F431" s="257" t="s">
        <v>583</v>
      </c>
      <c r="G431" s="41"/>
      <c r="H431" s="41"/>
      <c r="I431" s="211"/>
      <c r="J431" s="41"/>
      <c r="K431" s="41"/>
      <c r="L431" s="45"/>
      <c r="M431" s="258"/>
      <c r="N431" s="259"/>
      <c r="O431" s="92"/>
      <c r="P431" s="92"/>
      <c r="Q431" s="92"/>
      <c r="R431" s="92"/>
      <c r="S431" s="92"/>
      <c r="T431" s="93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T431" s="18" t="s">
        <v>163</v>
      </c>
      <c r="AU431" s="18" t="s">
        <v>86</v>
      </c>
    </row>
    <row r="432" s="2" customFormat="1">
      <c r="A432" s="39"/>
      <c r="B432" s="40"/>
      <c r="C432" s="41"/>
      <c r="D432" s="260" t="s">
        <v>165</v>
      </c>
      <c r="E432" s="41"/>
      <c r="F432" s="261" t="s">
        <v>584</v>
      </c>
      <c r="G432" s="41"/>
      <c r="H432" s="41"/>
      <c r="I432" s="211"/>
      <c r="J432" s="41"/>
      <c r="K432" s="41"/>
      <c r="L432" s="45"/>
      <c r="M432" s="258"/>
      <c r="N432" s="259"/>
      <c r="O432" s="92"/>
      <c r="P432" s="92"/>
      <c r="Q432" s="92"/>
      <c r="R432" s="92"/>
      <c r="S432" s="92"/>
      <c r="T432" s="93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T432" s="18" t="s">
        <v>165</v>
      </c>
      <c r="AU432" s="18" t="s">
        <v>86</v>
      </c>
    </row>
    <row r="433" s="13" customFormat="1">
      <c r="A433" s="13"/>
      <c r="B433" s="262"/>
      <c r="C433" s="263"/>
      <c r="D433" s="256" t="s">
        <v>172</v>
      </c>
      <c r="E433" s="264" t="s">
        <v>1</v>
      </c>
      <c r="F433" s="265" t="s">
        <v>555</v>
      </c>
      <c r="G433" s="263"/>
      <c r="H433" s="266">
        <v>0.122</v>
      </c>
      <c r="I433" s="267"/>
      <c r="J433" s="263"/>
      <c r="K433" s="263"/>
      <c r="L433" s="268"/>
      <c r="M433" s="269"/>
      <c r="N433" s="270"/>
      <c r="O433" s="270"/>
      <c r="P433" s="270"/>
      <c r="Q433" s="270"/>
      <c r="R433" s="270"/>
      <c r="S433" s="270"/>
      <c r="T433" s="27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72" t="s">
        <v>172</v>
      </c>
      <c r="AU433" s="272" t="s">
        <v>86</v>
      </c>
      <c r="AV433" s="13" t="s">
        <v>86</v>
      </c>
      <c r="AW433" s="13" t="s">
        <v>32</v>
      </c>
      <c r="AX433" s="13" t="s">
        <v>76</v>
      </c>
      <c r="AY433" s="272" t="s">
        <v>154</v>
      </c>
    </row>
    <row r="434" s="14" customFormat="1">
      <c r="A434" s="14"/>
      <c r="B434" s="273"/>
      <c r="C434" s="274"/>
      <c r="D434" s="256" t="s">
        <v>172</v>
      </c>
      <c r="E434" s="275" t="s">
        <v>1</v>
      </c>
      <c r="F434" s="276" t="s">
        <v>585</v>
      </c>
      <c r="G434" s="274"/>
      <c r="H434" s="277">
        <v>0.122</v>
      </c>
      <c r="I434" s="278"/>
      <c r="J434" s="274"/>
      <c r="K434" s="274"/>
      <c r="L434" s="279"/>
      <c r="M434" s="280"/>
      <c r="N434" s="281"/>
      <c r="O434" s="281"/>
      <c r="P434" s="281"/>
      <c r="Q434" s="281"/>
      <c r="R434" s="281"/>
      <c r="S434" s="281"/>
      <c r="T434" s="282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83" t="s">
        <v>172</v>
      </c>
      <c r="AU434" s="283" t="s">
        <v>86</v>
      </c>
      <c r="AV434" s="14" t="s">
        <v>101</v>
      </c>
      <c r="AW434" s="14" t="s">
        <v>32</v>
      </c>
      <c r="AX434" s="14" t="s">
        <v>76</v>
      </c>
      <c r="AY434" s="283" t="s">
        <v>154</v>
      </c>
    </row>
    <row r="435" s="16" customFormat="1">
      <c r="A435" s="16"/>
      <c r="B435" s="294"/>
      <c r="C435" s="295"/>
      <c r="D435" s="256" t="s">
        <v>172</v>
      </c>
      <c r="E435" s="296" t="s">
        <v>1</v>
      </c>
      <c r="F435" s="297" t="s">
        <v>234</v>
      </c>
      <c r="G435" s="295"/>
      <c r="H435" s="298">
        <v>0.122</v>
      </c>
      <c r="I435" s="299"/>
      <c r="J435" s="295"/>
      <c r="K435" s="295"/>
      <c r="L435" s="300"/>
      <c r="M435" s="301"/>
      <c r="N435" s="302"/>
      <c r="O435" s="302"/>
      <c r="P435" s="302"/>
      <c r="Q435" s="302"/>
      <c r="R435" s="302"/>
      <c r="S435" s="302"/>
      <c r="T435" s="303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T435" s="304" t="s">
        <v>172</v>
      </c>
      <c r="AU435" s="304" t="s">
        <v>86</v>
      </c>
      <c r="AV435" s="16" t="s">
        <v>161</v>
      </c>
      <c r="AW435" s="16" t="s">
        <v>32</v>
      </c>
      <c r="AX435" s="16" t="s">
        <v>84</v>
      </c>
      <c r="AY435" s="304" t="s">
        <v>154</v>
      </c>
    </row>
    <row r="436" s="12" customFormat="1" ht="22.8" customHeight="1">
      <c r="A436" s="12"/>
      <c r="B436" s="227"/>
      <c r="C436" s="228"/>
      <c r="D436" s="229" t="s">
        <v>75</v>
      </c>
      <c r="E436" s="241" t="s">
        <v>161</v>
      </c>
      <c r="F436" s="241" t="s">
        <v>586</v>
      </c>
      <c r="G436" s="228"/>
      <c r="H436" s="228"/>
      <c r="I436" s="231"/>
      <c r="J436" s="242">
        <f>BK436</f>
        <v>0</v>
      </c>
      <c r="K436" s="228"/>
      <c r="L436" s="233"/>
      <c r="M436" s="234"/>
      <c r="N436" s="235"/>
      <c r="O436" s="235"/>
      <c r="P436" s="236">
        <f>SUM(P437:P456)</f>
        <v>0</v>
      </c>
      <c r="Q436" s="235"/>
      <c r="R436" s="236">
        <f>SUM(R437:R456)</f>
        <v>79.995076920000002</v>
      </c>
      <c r="S436" s="235"/>
      <c r="T436" s="237">
        <f>SUM(T437:T456)</f>
        <v>0</v>
      </c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R436" s="238" t="s">
        <v>84</v>
      </c>
      <c r="AT436" s="239" t="s">
        <v>75</v>
      </c>
      <c r="AU436" s="239" t="s">
        <v>84</v>
      </c>
      <c r="AY436" s="238" t="s">
        <v>154</v>
      </c>
      <c r="BK436" s="240">
        <f>SUM(BK437:BK456)</f>
        <v>0</v>
      </c>
    </row>
    <row r="437" s="2" customFormat="1" ht="24.15" customHeight="1">
      <c r="A437" s="39"/>
      <c r="B437" s="40"/>
      <c r="C437" s="243" t="s">
        <v>587</v>
      </c>
      <c r="D437" s="243" t="s">
        <v>156</v>
      </c>
      <c r="E437" s="244" t="s">
        <v>588</v>
      </c>
      <c r="F437" s="245" t="s">
        <v>589</v>
      </c>
      <c r="G437" s="246" t="s">
        <v>252</v>
      </c>
      <c r="H437" s="247">
        <v>0.51600000000000001</v>
      </c>
      <c r="I437" s="248"/>
      <c r="J437" s="249">
        <f>ROUND(I437*H437,2)</f>
        <v>0</v>
      </c>
      <c r="K437" s="245" t="s">
        <v>160</v>
      </c>
      <c r="L437" s="45"/>
      <c r="M437" s="250" t="s">
        <v>1</v>
      </c>
      <c r="N437" s="251" t="s">
        <v>41</v>
      </c>
      <c r="O437" s="92"/>
      <c r="P437" s="252">
        <f>O437*H437</f>
        <v>0</v>
      </c>
      <c r="Q437" s="252">
        <v>2.5018699999999998</v>
      </c>
      <c r="R437" s="252">
        <f>Q437*H437</f>
        <v>1.29096492</v>
      </c>
      <c r="S437" s="252">
        <v>0</v>
      </c>
      <c r="T437" s="253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54" t="s">
        <v>161</v>
      </c>
      <c r="AT437" s="254" t="s">
        <v>156</v>
      </c>
      <c r="AU437" s="254" t="s">
        <v>86</v>
      </c>
      <c r="AY437" s="18" t="s">
        <v>154</v>
      </c>
      <c r="BE437" s="255">
        <f>IF(N437="základní",J437,0)</f>
        <v>0</v>
      </c>
      <c r="BF437" s="255">
        <f>IF(N437="snížená",J437,0)</f>
        <v>0</v>
      </c>
      <c r="BG437" s="255">
        <f>IF(N437="zákl. přenesená",J437,0)</f>
        <v>0</v>
      </c>
      <c r="BH437" s="255">
        <f>IF(N437="sníž. přenesená",J437,0)</f>
        <v>0</v>
      </c>
      <c r="BI437" s="255">
        <f>IF(N437="nulová",J437,0)</f>
        <v>0</v>
      </c>
      <c r="BJ437" s="18" t="s">
        <v>84</v>
      </c>
      <c r="BK437" s="255">
        <f>ROUND(I437*H437,2)</f>
        <v>0</v>
      </c>
      <c r="BL437" s="18" t="s">
        <v>161</v>
      </c>
      <c r="BM437" s="254" t="s">
        <v>590</v>
      </c>
    </row>
    <row r="438" s="2" customFormat="1">
      <c r="A438" s="39"/>
      <c r="B438" s="40"/>
      <c r="C438" s="41"/>
      <c r="D438" s="256" t="s">
        <v>163</v>
      </c>
      <c r="E438" s="41"/>
      <c r="F438" s="257" t="s">
        <v>591</v>
      </c>
      <c r="G438" s="41"/>
      <c r="H438" s="41"/>
      <c r="I438" s="211"/>
      <c r="J438" s="41"/>
      <c r="K438" s="41"/>
      <c r="L438" s="45"/>
      <c r="M438" s="258"/>
      <c r="N438" s="259"/>
      <c r="O438" s="92"/>
      <c r="P438" s="92"/>
      <c r="Q438" s="92"/>
      <c r="R438" s="92"/>
      <c r="S438" s="92"/>
      <c r="T438" s="93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T438" s="18" t="s">
        <v>163</v>
      </c>
      <c r="AU438" s="18" t="s">
        <v>86</v>
      </c>
    </row>
    <row r="439" s="2" customFormat="1">
      <c r="A439" s="39"/>
      <c r="B439" s="40"/>
      <c r="C439" s="41"/>
      <c r="D439" s="260" t="s">
        <v>165</v>
      </c>
      <c r="E439" s="41"/>
      <c r="F439" s="261" t="s">
        <v>592</v>
      </c>
      <c r="G439" s="41"/>
      <c r="H439" s="41"/>
      <c r="I439" s="211"/>
      <c r="J439" s="41"/>
      <c r="K439" s="41"/>
      <c r="L439" s="45"/>
      <c r="M439" s="258"/>
      <c r="N439" s="259"/>
      <c r="O439" s="92"/>
      <c r="P439" s="92"/>
      <c r="Q439" s="92"/>
      <c r="R439" s="92"/>
      <c r="S439" s="92"/>
      <c r="T439" s="93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T439" s="18" t="s">
        <v>165</v>
      </c>
      <c r="AU439" s="18" t="s">
        <v>86</v>
      </c>
    </row>
    <row r="440" s="13" customFormat="1">
      <c r="A440" s="13"/>
      <c r="B440" s="262"/>
      <c r="C440" s="263"/>
      <c r="D440" s="256" t="s">
        <v>172</v>
      </c>
      <c r="E440" s="264" t="s">
        <v>1</v>
      </c>
      <c r="F440" s="265" t="s">
        <v>593</v>
      </c>
      <c r="G440" s="263"/>
      <c r="H440" s="266">
        <v>0.51600000000000001</v>
      </c>
      <c r="I440" s="267"/>
      <c r="J440" s="263"/>
      <c r="K440" s="263"/>
      <c r="L440" s="268"/>
      <c r="M440" s="269"/>
      <c r="N440" s="270"/>
      <c r="O440" s="270"/>
      <c r="P440" s="270"/>
      <c r="Q440" s="270"/>
      <c r="R440" s="270"/>
      <c r="S440" s="270"/>
      <c r="T440" s="271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72" t="s">
        <v>172</v>
      </c>
      <c r="AU440" s="272" t="s">
        <v>86</v>
      </c>
      <c r="AV440" s="13" t="s">
        <v>86</v>
      </c>
      <c r="AW440" s="13" t="s">
        <v>32</v>
      </c>
      <c r="AX440" s="13" t="s">
        <v>76</v>
      </c>
      <c r="AY440" s="272" t="s">
        <v>154</v>
      </c>
    </row>
    <row r="441" s="14" customFormat="1">
      <c r="A441" s="14"/>
      <c r="B441" s="273"/>
      <c r="C441" s="274"/>
      <c r="D441" s="256" t="s">
        <v>172</v>
      </c>
      <c r="E441" s="275" t="s">
        <v>1</v>
      </c>
      <c r="F441" s="276" t="s">
        <v>594</v>
      </c>
      <c r="G441" s="274"/>
      <c r="H441" s="277">
        <v>0.51600000000000001</v>
      </c>
      <c r="I441" s="278"/>
      <c r="J441" s="274"/>
      <c r="K441" s="274"/>
      <c r="L441" s="279"/>
      <c r="M441" s="280"/>
      <c r="N441" s="281"/>
      <c r="O441" s="281"/>
      <c r="P441" s="281"/>
      <c r="Q441" s="281"/>
      <c r="R441" s="281"/>
      <c r="S441" s="281"/>
      <c r="T441" s="282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83" t="s">
        <v>172</v>
      </c>
      <c r="AU441" s="283" t="s">
        <v>86</v>
      </c>
      <c r="AV441" s="14" t="s">
        <v>101</v>
      </c>
      <c r="AW441" s="14" t="s">
        <v>32</v>
      </c>
      <c r="AX441" s="14" t="s">
        <v>76</v>
      </c>
      <c r="AY441" s="283" t="s">
        <v>154</v>
      </c>
    </row>
    <row r="442" s="16" customFormat="1">
      <c r="A442" s="16"/>
      <c r="B442" s="294"/>
      <c r="C442" s="295"/>
      <c r="D442" s="256" t="s">
        <v>172</v>
      </c>
      <c r="E442" s="296" t="s">
        <v>1</v>
      </c>
      <c r="F442" s="297" t="s">
        <v>234</v>
      </c>
      <c r="G442" s="295"/>
      <c r="H442" s="298">
        <v>0.51600000000000001</v>
      </c>
      <c r="I442" s="299"/>
      <c r="J442" s="295"/>
      <c r="K442" s="295"/>
      <c r="L442" s="300"/>
      <c r="M442" s="301"/>
      <c r="N442" s="302"/>
      <c r="O442" s="302"/>
      <c r="P442" s="302"/>
      <c r="Q442" s="302"/>
      <c r="R442" s="302"/>
      <c r="S442" s="302"/>
      <c r="T442" s="303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T442" s="304" t="s">
        <v>172</v>
      </c>
      <c r="AU442" s="304" t="s">
        <v>86</v>
      </c>
      <c r="AV442" s="16" t="s">
        <v>161</v>
      </c>
      <c r="AW442" s="16" t="s">
        <v>32</v>
      </c>
      <c r="AX442" s="16" t="s">
        <v>84</v>
      </c>
      <c r="AY442" s="304" t="s">
        <v>154</v>
      </c>
    </row>
    <row r="443" s="2" customFormat="1" ht="24.15" customHeight="1">
      <c r="A443" s="39"/>
      <c r="B443" s="40"/>
      <c r="C443" s="243" t="s">
        <v>595</v>
      </c>
      <c r="D443" s="243" t="s">
        <v>156</v>
      </c>
      <c r="E443" s="244" t="s">
        <v>596</v>
      </c>
      <c r="F443" s="245" t="s">
        <v>597</v>
      </c>
      <c r="G443" s="246" t="s">
        <v>252</v>
      </c>
      <c r="H443" s="247">
        <v>36</v>
      </c>
      <c r="I443" s="248"/>
      <c r="J443" s="249">
        <f>ROUND(I443*H443,2)</f>
        <v>0</v>
      </c>
      <c r="K443" s="245" t="s">
        <v>160</v>
      </c>
      <c r="L443" s="45"/>
      <c r="M443" s="250" t="s">
        <v>1</v>
      </c>
      <c r="N443" s="251" t="s">
        <v>41</v>
      </c>
      <c r="O443" s="92"/>
      <c r="P443" s="252">
        <f>O443*H443</f>
        <v>0</v>
      </c>
      <c r="Q443" s="252">
        <v>1.7535000000000001</v>
      </c>
      <c r="R443" s="252">
        <f>Q443*H443</f>
        <v>63.126000000000005</v>
      </c>
      <c r="S443" s="252">
        <v>0</v>
      </c>
      <c r="T443" s="253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54" t="s">
        <v>161</v>
      </c>
      <c r="AT443" s="254" t="s">
        <v>156</v>
      </c>
      <c r="AU443" s="254" t="s">
        <v>86</v>
      </c>
      <c r="AY443" s="18" t="s">
        <v>154</v>
      </c>
      <c r="BE443" s="255">
        <f>IF(N443="základní",J443,0)</f>
        <v>0</v>
      </c>
      <c r="BF443" s="255">
        <f>IF(N443="snížená",J443,0)</f>
        <v>0</v>
      </c>
      <c r="BG443" s="255">
        <f>IF(N443="zákl. přenesená",J443,0)</f>
        <v>0</v>
      </c>
      <c r="BH443" s="255">
        <f>IF(N443="sníž. přenesená",J443,0)</f>
        <v>0</v>
      </c>
      <c r="BI443" s="255">
        <f>IF(N443="nulová",J443,0)</f>
        <v>0</v>
      </c>
      <c r="BJ443" s="18" t="s">
        <v>84</v>
      </c>
      <c r="BK443" s="255">
        <f>ROUND(I443*H443,2)</f>
        <v>0</v>
      </c>
      <c r="BL443" s="18" t="s">
        <v>161</v>
      </c>
      <c r="BM443" s="254" t="s">
        <v>598</v>
      </c>
    </row>
    <row r="444" s="2" customFormat="1">
      <c r="A444" s="39"/>
      <c r="B444" s="40"/>
      <c r="C444" s="41"/>
      <c r="D444" s="256" t="s">
        <v>163</v>
      </c>
      <c r="E444" s="41"/>
      <c r="F444" s="257" t="s">
        <v>599</v>
      </c>
      <c r="G444" s="41"/>
      <c r="H444" s="41"/>
      <c r="I444" s="211"/>
      <c r="J444" s="41"/>
      <c r="K444" s="41"/>
      <c r="L444" s="45"/>
      <c r="M444" s="258"/>
      <c r="N444" s="259"/>
      <c r="O444" s="92"/>
      <c r="P444" s="92"/>
      <c r="Q444" s="92"/>
      <c r="R444" s="92"/>
      <c r="S444" s="92"/>
      <c r="T444" s="93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T444" s="18" t="s">
        <v>163</v>
      </c>
      <c r="AU444" s="18" t="s">
        <v>86</v>
      </c>
    </row>
    <row r="445" s="2" customFormat="1">
      <c r="A445" s="39"/>
      <c r="B445" s="40"/>
      <c r="C445" s="41"/>
      <c r="D445" s="260" t="s">
        <v>165</v>
      </c>
      <c r="E445" s="41"/>
      <c r="F445" s="261" t="s">
        <v>600</v>
      </c>
      <c r="G445" s="41"/>
      <c r="H445" s="41"/>
      <c r="I445" s="211"/>
      <c r="J445" s="41"/>
      <c r="K445" s="41"/>
      <c r="L445" s="45"/>
      <c r="M445" s="258"/>
      <c r="N445" s="259"/>
      <c r="O445" s="92"/>
      <c r="P445" s="92"/>
      <c r="Q445" s="92"/>
      <c r="R445" s="92"/>
      <c r="S445" s="92"/>
      <c r="T445" s="93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T445" s="18" t="s">
        <v>165</v>
      </c>
      <c r="AU445" s="18" t="s">
        <v>86</v>
      </c>
    </row>
    <row r="446" s="13" customFormat="1">
      <c r="A446" s="13"/>
      <c r="B446" s="262"/>
      <c r="C446" s="263"/>
      <c r="D446" s="256" t="s">
        <v>172</v>
      </c>
      <c r="E446" s="264" t="s">
        <v>1</v>
      </c>
      <c r="F446" s="265" t="s">
        <v>601</v>
      </c>
      <c r="G446" s="263"/>
      <c r="H446" s="266">
        <v>36</v>
      </c>
      <c r="I446" s="267"/>
      <c r="J446" s="263"/>
      <c r="K446" s="263"/>
      <c r="L446" s="268"/>
      <c r="M446" s="269"/>
      <c r="N446" s="270"/>
      <c r="O446" s="270"/>
      <c r="P446" s="270"/>
      <c r="Q446" s="270"/>
      <c r="R446" s="270"/>
      <c r="S446" s="270"/>
      <c r="T446" s="271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72" t="s">
        <v>172</v>
      </c>
      <c r="AU446" s="272" t="s">
        <v>86</v>
      </c>
      <c r="AV446" s="13" t="s">
        <v>86</v>
      </c>
      <c r="AW446" s="13" t="s">
        <v>32</v>
      </c>
      <c r="AX446" s="13" t="s">
        <v>76</v>
      </c>
      <c r="AY446" s="272" t="s">
        <v>154</v>
      </c>
    </row>
    <row r="447" s="14" customFormat="1">
      <c r="A447" s="14"/>
      <c r="B447" s="273"/>
      <c r="C447" s="274"/>
      <c r="D447" s="256" t="s">
        <v>172</v>
      </c>
      <c r="E447" s="275" t="s">
        <v>1</v>
      </c>
      <c r="F447" s="276" t="s">
        <v>602</v>
      </c>
      <c r="G447" s="274"/>
      <c r="H447" s="277">
        <v>36</v>
      </c>
      <c r="I447" s="278"/>
      <c r="J447" s="274"/>
      <c r="K447" s="274"/>
      <c r="L447" s="279"/>
      <c r="M447" s="280"/>
      <c r="N447" s="281"/>
      <c r="O447" s="281"/>
      <c r="P447" s="281"/>
      <c r="Q447" s="281"/>
      <c r="R447" s="281"/>
      <c r="S447" s="281"/>
      <c r="T447" s="282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83" t="s">
        <v>172</v>
      </c>
      <c r="AU447" s="283" t="s">
        <v>86</v>
      </c>
      <c r="AV447" s="14" t="s">
        <v>101</v>
      </c>
      <c r="AW447" s="14" t="s">
        <v>32</v>
      </c>
      <c r="AX447" s="14" t="s">
        <v>76</v>
      </c>
      <c r="AY447" s="283" t="s">
        <v>154</v>
      </c>
    </row>
    <row r="448" s="16" customFormat="1">
      <c r="A448" s="16"/>
      <c r="B448" s="294"/>
      <c r="C448" s="295"/>
      <c r="D448" s="256" t="s">
        <v>172</v>
      </c>
      <c r="E448" s="296" t="s">
        <v>1</v>
      </c>
      <c r="F448" s="297" t="s">
        <v>234</v>
      </c>
      <c r="G448" s="295"/>
      <c r="H448" s="298">
        <v>36</v>
      </c>
      <c r="I448" s="299"/>
      <c r="J448" s="295"/>
      <c r="K448" s="295"/>
      <c r="L448" s="300"/>
      <c r="M448" s="301"/>
      <c r="N448" s="302"/>
      <c r="O448" s="302"/>
      <c r="P448" s="302"/>
      <c r="Q448" s="302"/>
      <c r="R448" s="302"/>
      <c r="S448" s="302"/>
      <c r="T448" s="303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T448" s="304" t="s">
        <v>172</v>
      </c>
      <c r="AU448" s="304" t="s">
        <v>86</v>
      </c>
      <c r="AV448" s="16" t="s">
        <v>161</v>
      </c>
      <c r="AW448" s="16" t="s">
        <v>32</v>
      </c>
      <c r="AX448" s="16" t="s">
        <v>84</v>
      </c>
      <c r="AY448" s="304" t="s">
        <v>154</v>
      </c>
    </row>
    <row r="449" s="2" customFormat="1" ht="24.15" customHeight="1">
      <c r="A449" s="39"/>
      <c r="B449" s="40"/>
      <c r="C449" s="243" t="s">
        <v>603</v>
      </c>
      <c r="D449" s="243" t="s">
        <v>156</v>
      </c>
      <c r="E449" s="244" t="s">
        <v>604</v>
      </c>
      <c r="F449" s="245" t="s">
        <v>605</v>
      </c>
      <c r="G449" s="246" t="s">
        <v>252</v>
      </c>
      <c r="H449" s="247">
        <v>6.4000000000000004</v>
      </c>
      <c r="I449" s="248"/>
      <c r="J449" s="249">
        <f>ROUND(I449*H449,2)</f>
        <v>0</v>
      </c>
      <c r="K449" s="245" t="s">
        <v>160</v>
      </c>
      <c r="L449" s="45"/>
      <c r="M449" s="250" t="s">
        <v>1</v>
      </c>
      <c r="N449" s="251" t="s">
        <v>41</v>
      </c>
      <c r="O449" s="92"/>
      <c r="P449" s="252">
        <f>O449*H449</f>
        <v>0</v>
      </c>
      <c r="Q449" s="252">
        <v>2.4340799999999998</v>
      </c>
      <c r="R449" s="252">
        <f>Q449*H449</f>
        <v>15.578111999999999</v>
      </c>
      <c r="S449" s="252">
        <v>0</v>
      </c>
      <c r="T449" s="253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54" t="s">
        <v>161</v>
      </c>
      <c r="AT449" s="254" t="s">
        <v>156</v>
      </c>
      <c r="AU449" s="254" t="s">
        <v>86</v>
      </c>
      <c r="AY449" s="18" t="s">
        <v>154</v>
      </c>
      <c r="BE449" s="255">
        <f>IF(N449="základní",J449,0)</f>
        <v>0</v>
      </c>
      <c r="BF449" s="255">
        <f>IF(N449="snížená",J449,0)</f>
        <v>0</v>
      </c>
      <c r="BG449" s="255">
        <f>IF(N449="zákl. přenesená",J449,0)</f>
        <v>0</v>
      </c>
      <c r="BH449" s="255">
        <f>IF(N449="sníž. přenesená",J449,0)</f>
        <v>0</v>
      </c>
      <c r="BI449" s="255">
        <f>IF(N449="nulová",J449,0)</f>
        <v>0</v>
      </c>
      <c r="BJ449" s="18" t="s">
        <v>84</v>
      </c>
      <c r="BK449" s="255">
        <f>ROUND(I449*H449,2)</f>
        <v>0</v>
      </c>
      <c r="BL449" s="18" t="s">
        <v>161</v>
      </c>
      <c r="BM449" s="254" t="s">
        <v>606</v>
      </c>
    </row>
    <row r="450" s="2" customFormat="1">
      <c r="A450" s="39"/>
      <c r="B450" s="40"/>
      <c r="C450" s="41"/>
      <c r="D450" s="256" t="s">
        <v>163</v>
      </c>
      <c r="E450" s="41"/>
      <c r="F450" s="257" t="s">
        <v>607</v>
      </c>
      <c r="G450" s="41"/>
      <c r="H450" s="41"/>
      <c r="I450" s="211"/>
      <c r="J450" s="41"/>
      <c r="K450" s="41"/>
      <c r="L450" s="45"/>
      <c r="M450" s="258"/>
      <c r="N450" s="259"/>
      <c r="O450" s="92"/>
      <c r="P450" s="92"/>
      <c r="Q450" s="92"/>
      <c r="R450" s="92"/>
      <c r="S450" s="92"/>
      <c r="T450" s="93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18" t="s">
        <v>163</v>
      </c>
      <c r="AU450" s="18" t="s">
        <v>86</v>
      </c>
    </row>
    <row r="451" s="2" customFormat="1">
      <c r="A451" s="39"/>
      <c r="B451" s="40"/>
      <c r="C451" s="41"/>
      <c r="D451" s="260" t="s">
        <v>165</v>
      </c>
      <c r="E451" s="41"/>
      <c r="F451" s="261" t="s">
        <v>608</v>
      </c>
      <c r="G451" s="41"/>
      <c r="H451" s="41"/>
      <c r="I451" s="211"/>
      <c r="J451" s="41"/>
      <c r="K451" s="41"/>
      <c r="L451" s="45"/>
      <c r="M451" s="258"/>
      <c r="N451" s="259"/>
      <c r="O451" s="92"/>
      <c r="P451" s="92"/>
      <c r="Q451" s="92"/>
      <c r="R451" s="92"/>
      <c r="S451" s="92"/>
      <c r="T451" s="93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T451" s="18" t="s">
        <v>165</v>
      </c>
      <c r="AU451" s="18" t="s">
        <v>86</v>
      </c>
    </row>
    <row r="452" s="13" customFormat="1">
      <c r="A452" s="13"/>
      <c r="B452" s="262"/>
      <c r="C452" s="263"/>
      <c r="D452" s="256" t="s">
        <v>172</v>
      </c>
      <c r="E452" s="264" t="s">
        <v>1</v>
      </c>
      <c r="F452" s="265" t="s">
        <v>609</v>
      </c>
      <c r="G452" s="263"/>
      <c r="H452" s="266">
        <v>3.3599999999999999</v>
      </c>
      <c r="I452" s="267"/>
      <c r="J452" s="263"/>
      <c r="K452" s="263"/>
      <c r="L452" s="268"/>
      <c r="M452" s="269"/>
      <c r="N452" s="270"/>
      <c r="O452" s="270"/>
      <c r="P452" s="270"/>
      <c r="Q452" s="270"/>
      <c r="R452" s="270"/>
      <c r="S452" s="270"/>
      <c r="T452" s="271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72" t="s">
        <v>172</v>
      </c>
      <c r="AU452" s="272" t="s">
        <v>86</v>
      </c>
      <c r="AV452" s="13" t="s">
        <v>86</v>
      </c>
      <c r="AW452" s="13" t="s">
        <v>32</v>
      </c>
      <c r="AX452" s="13" t="s">
        <v>76</v>
      </c>
      <c r="AY452" s="272" t="s">
        <v>154</v>
      </c>
    </row>
    <row r="453" s="14" customFormat="1">
      <c r="A453" s="14"/>
      <c r="B453" s="273"/>
      <c r="C453" s="274"/>
      <c r="D453" s="256" t="s">
        <v>172</v>
      </c>
      <c r="E453" s="275" t="s">
        <v>1</v>
      </c>
      <c r="F453" s="276" t="s">
        <v>610</v>
      </c>
      <c r="G453" s="274"/>
      <c r="H453" s="277">
        <v>3.3599999999999999</v>
      </c>
      <c r="I453" s="278"/>
      <c r="J453" s="274"/>
      <c r="K453" s="274"/>
      <c r="L453" s="279"/>
      <c r="M453" s="280"/>
      <c r="N453" s="281"/>
      <c r="O453" s="281"/>
      <c r="P453" s="281"/>
      <c r="Q453" s="281"/>
      <c r="R453" s="281"/>
      <c r="S453" s="281"/>
      <c r="T453" s="282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83" t="s">
        <v>172</v>
      </c>
      <c r="AU453" s="283" t="s">
        <v>86</v>
      </c>
      <c r="AV453" s="14" t="s">
        <v>101</v>
      </c>
      <c r="AW453" s="14" t="s">
        <v>32</v>
      </c>
      <c r="AX453" s="14" t="s">
        <v>76</v>
      </c>
      <c r="AY453" s="283" t="s">
        <v>154</v>
      </c>
    </row>
    <row r="454" s="13" customFormat="1">
      <c r="A454" s="13"/>
      <c r="B454" s="262"/>
      <c r="C454" s="263"/>
      <c r="D454" s="256" t="s">
        <v>172</v>
      </c>
      <c r="E454" s="264" t="s">
        <v>1</v>
      </c>
      <c r="F454" s="265" t="s">
        <v>611</v>
      </c>
      <c r="G454" s="263"/>
      <c r="H454" s="266">
        <v>3.04</v>
      </c>
      <c r="I454" s="267"/>
      <c r="J454" s="263"/>
      <c r="K454" s="263"/>
      <c r="L454" s="268"/>
      <c r="M454" s="269"/>
      <c r="N454" s="270"/>
      <c r="O454" s="270"/>
      <c r="P454" s="270"/>
      <c r="Q454" s="270"/>
      <c r="R454" s="270"/>
      <c r="S454" s="270"/>
      <c r="T454" s="271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72" t="s">
        <v>172</v>
      </c>
      <c r="AU454" s="272" t="s">
        <v>86</v>
      </c>
      <c r="AV454" s="13" t="s">
        <v>86</v>
      </c>
      <c r="AW454" s="13" t="s">
        <v>32</v>
      </c>
      <c r="AX454" s="13" t="s">
        <v>76</v>
      </c>
      <c r="AY454" s="272" t="s">
        <v>154</v>
      </c>
    </row>
    <row r="455" s="14" customFormat="1">
      <c r="A455" s="14"/>
      <c r="B455" s="273"/>
      <c r="C455" s="274"/>
      <c r="D455" s="256" t="s">
        <v>172</v>
      </c>
      <c r="E455" s="275" t="s">
        <v>1</v>
      </c>
      <c r="F455" s="276" t="s">
        <v>612</v>
      </c>
      <c r="G455" s="274"/>
      <c r="H455" s="277">
        <v>3.04</v>
      </c>
      <c r="I455" s="278"/>
      <c r="J455" s="274"/>
      <c r="K455" s="274"/>
      <c r="L455" s="279"/>
      <c r="M455" s="280"/>
      <c r="N455" s="281"/>
      <c r="O455" s="281"/>
      <c r="P455" s="281"/>
      <c r="Q455" s="281"/>
      <c r="R455" s="281"/>
      <c r="S455" s="281"/>
      <c r="T455" s="282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83" t="s">
        <v>172</v>
      </c>
      <c r="AU455" s="283" t="s">
        <v>86</v>
      </c>
      <c r="AV455" s="14" t="s">
        <v>101</v>
      </c>
      <c r="AW455" s="14" t="s">
        <v>32</v>
      </c>
      <c r="AX455" s="14" t="s">
        <v>76</v>
      </c>
      <c r="AY455" s="283" t="s">
        <v>154</v>
      </c>
    </row>
    <row r="456" s="16" customFormat="1">
      <c r="A456" s="16"/>
      <c r="B456" s="294"/>
      <c r="C456" s="295"/>
      <c r="D456" s="256" t="s">
        <v>172</v>
      </c>
      <c r="E456" s="296" t="s">
        <v>1</v>
      </c>
      <c r="F456" s="297" t="s">
        <v>234</v>
      </c>
      <c r="G456" s="295"/>
      <c r="H456" s="298">
        <v>6.4000000000000004</v>
      </c>
      <c r="I456" s="299"/>
      <c r="J456" s="295"/>
      <c r="K456" s="295"/>
      <c r="L456" s="300"/>
      <c r="M456" s="301"/>
      <c r="N456" s="302"/>
      <c r="O456" s="302"/>
      <c r="P456" s="302"/>
      <c r="Q456" s="302"/>
      <c r="R456" s="302"/>
      <c r="S456" s="302"/>
      <c r="T456" s="303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T456" s="304" t="s">
        <v>172</v>
      </c>
      <c r="AU456" s="304" t="s">
        <v>86</v>
      </c>
      <c r="AV456" s="16" t="s">
        <v>161</v>
      </c>
      <c r="AW456" s="16" t="s">
        <v>32</v>
      </c>
      <c r="AX456" s="16" t="s">
        <v>84</v>
      </c>
      <c r="AY456" s="304" t="s">
        <v>154</v>
      </c>
    </row>
    <row r="457" s="12" customFormat="1" ht="22.8" customHeight="1">
      <c r="A457" s="12"/>
      <c r="B457" s="227"/>
      <c r="C457" s="228"/>
      <c r="D457" s="229" t="s">
        <v>75</v>
      </c>
      <c r="E457" s="241" t="s">
        <v>213</v>
      </c>
      <c r="F457" s="241" t="s">
        <v>613</v>
      </c>
      <c r="G457" s="228"/>
      <c r="H457" s="228"/>
      <c r="I457" s="231"/>
      <c r="J457" s="242">
        <f>BK457</f>
        <v>0</v>
      </c>
      <c r="K457" s="228"/>
      <c r="L457" s="233"/>
      <c r="M457" s="234"/>
      <c r="N457" s="235"/>
      <c r="O457" s="235"/>
      <c r="P457" s="236">
        <f>SUM(P458:P460)</f>
        <v>0</v>
      </c>
      <c r="Q457" s="235"/>
      <c r="R457" s="236">
        <f>SUM(R458:R460)</f>
        <v>0.02</v>
      </c>
      <c r="S457" s="235"/>
      <c r="T457" s="237">
        <f>SUM(T458:T460)</f>
        <v>0</v>
      </c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R457" s="238" t="s">
        <v>84</v>
      </c>
      <c r="AT457" s="239" t="s">
        <v>75</v>
      </c>
      <c r="AU457" s="239" t="s">
        <v>84</v>
      </c>
      <c r="AY457" s="238" t="s">
        <v>154</v>
      </c>
      <c r="BK457" s="240">
        <f>SUM(BK458:BK460)</f>
        <v>0</v>
      </c>
    </row>
    <row r="458" s="2" customFormat="1" ht="24.15" customHeight="1">
      <c r="A458" s="39"/>
      <c r="B458" s="40"/>
      <c r="C458" s="243" t="s">
        <v>614</v>
      </c>
      <c r="D458" s="243" t="s">
        <v>156</v>
      </c>
      <c r="E458" s="244" t="s">
        <v>615</v>
      </c>
      <c r="F458" s="245" t="s">
        <v>616</v>
      </c>
      <c r="G458" s="246" t="s">
        <v>518</v>
      </c>
      <c r="H458" s="247">
        <v>1</v>
      </c>
      <c r="I458" s="248"/>
      <c r="J458" s="249">
        <f>ROUND(I458*H458,2)</f>
        <v>0</v>
      </c>
      <c r="K458" s="245" t="s">
        <v>1</v>
      </c>
      <c r="L458" s="45"/>
      <c r="M458" s="250" t="s">
        <v>1</v>
      </c>
      <c r="N458" s="251" t="s">
        <v>41</v>
      </c>
      <c r="O458" s="92"/>
      <c r="P458" s="252">
        <f>O458*H458</f>
        <v>0</v>
      </c>
      <c r="Q458" s="252">
        <v>0.02</v>
      </c>
      <c r="R458" s="252">
        <f>Q458*H458</f>
        <v>0.02</v>
      </c>
      <c r="S458" s="252">
        <v>0</v>
      </c>
      <c r="T458" s="253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54" t="s">
        <v>161</v>
      </c>
      <c r="AT458" s="254" t="s">
        <v>156</v>
      </c>
      <c r="AU458" s="254" t="s">
        <v>86</v>
      </c>
      <c r="AY458" s="18" t="s">
        <v>154</v>
      </c>
      <c r="BE458" s="255">
        <f>IF(N458="základní",J458,0)</f>
        <v>0</v>
      </c>
      <c r="BF458" s="255">
        <f>IF(N458="snížená",J458,0)</f>
        <v>0</v>
      </c>
      <c r="BG458" s="255">
        <f>IF(N458="zákl. přenesená",J458,0)</f>
        <v>0</v>
      </c>
      <c r="BH458" s="255">
        <f>IF(N458="sníž. přenesená",J458,0)</f>
        <v>0</v>
      </c>
      <c r="BI458" s="255">
        <f>IF(N458="nulová",J458,0)</f>
        <v>0</v>
      </c>
      <c r="BJ458" s="18" t="s">
        <v>84</v>
      </c>
      <c r="BK458" s="255">
        <f>ROUND(I458*H458,2)</f>
        <v>0</v>
      </c>
      <c r="BL458" s="18" t="s">
        <v>161</v>
      </c>
      <c r="BM458" s="254" t="s">
        <v>617</v>
      </c>
    </row>
    <row r="459" s="2" customFormat="1">
      <c r="A459" s="39"/>
      <c r="B459" s="40"/>
      <c r="C459" s="41"/>
      <c r="D459" s="256" t="s">
        <v>163</v>
      </c>
      <c r="E459" s="41"/>
      <c r="F459" s="257" t="s">
        <v>618</v>
      </c>
      <c r="G459" s="41"/>
      <c r="H459" s="41"/>
      <c r="I459" s="211"/>
      <c r="J459" s="41"/>
      <c r="K459" s="41"/>
      <c r="L459" s="45"/>
      <c r="M459" s="258"/>
      <c r="N459" s="259"/>
      <c r="O459" s="92"/>
      <c r="P459" s="92"/>
      <c r="Q459" s="92"/>
      <c r="R459" s="92"/>
      <c r="S459" s="92"/>
      <c r="T459" s="93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T459" s="18" t="s">
        <v>163</v>
      </c>
      <c r="AU459" s="18" t="s">
        <v>86</v>
      </c>
    </row>
    <row r="460" s="2" customFormat="1">
      <c r="A460" s="39"/>
      <c r="B460" s="40"/>
      <c r="C460" s="41"/>
      <c r="D460" s="256" t="s">
        <v>454</v>
      </c>
      <c r="E460" s="41"/>
      <c r="F460" s="315" t="s">
        <v>619</v>
      </c>
      <c r="G460" s="41"/>
      <c r="H460" s="41"/>
      <c r="I460" s="211"/>
      <c r="J460" s="41"/>
      <c r="K460" s="41"/>
      <c r="L460" s="45"/>
      <c r="M460" s="258"/>
      <c r="N460" s="259"/>
      <c r="O460" s="92"/>
      <c r="P460" s="92"/>
      <c r="Q460" s="92"/>
      <c r="R460" s="92"/>
      <c r="S460" s="92"/>
      <c r="T460" s="93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T460" s="18" t="s">
        <v>454</v>
      </c>
      <c r="AU460" s="18" t="s">
        <v>86</v>
      </c>
    </row>
    <row r="461" s="12" customFormat="1" ht="22.8" customHeight="1">
      <c r="A461" s="12"/>
      <c r="B461" s="227"/>
      <c r="C461" s="228"/>
      <c r="D461" s="229" t="s">
        <v>75</v>
      </c>
      <c r="E461" s="241" t="s">
        <v>620</v>
      </c>
      <c r="F461" s="241" t="s">
        <v>621</v>
      </c>
      <c r="G461" s="228"/>
      <c r="H461" s="228"/>
      <c r="I461" s="231"/>
      <c r="J461" s="242">
        <f>BK461</f>
        <v>0</v>
      </c>
      <c r="K461" s="228"/>
      <c r="L461" s="233"/>
      <c r="M461" s="234"/>
      <c r="N461" s="235"/>
      <c r="O461" s="235"/>
      <c r="P461" s="236">
        <f>SUM(P462:P511)</f>
        <v>0</v>
      </c>
      <c r="Q461" s="235"/>
      <c r="R461" s="236">
        <f>SUM(R462:R511)</f>
        <v>18</v>
      </c>
      <c r="S461" s="235"/>
      <c r="T461" s="237">
        <f>SUM(T462:T511)</f>
        <v>0</v>
      </c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R461" s="238" t="s">
        <v>84</v>
      </c>
      <c r="AT461" s="239" t="s">
        <v>75</v>
      </c>
      <c r="AU461" s="239" t="s">
        <v>84</v>
      </c>
      <c r="AY461" s="238" t="s">
        <v>154</v>
      </c>
      <c r="BK461" s="240">
        <f>SUM(BK462:BK511)</f>
        <v>0</v>
      </c>
    </row>
    <row r="462" s="2" customFormat="1" ht="37.8" customHeight="1">
      <c r="A462" s="39"/>
      <c r="B462" s="40"/>
      <c r="C462" s="243" t="s">
        <v>622</v>
      </c>
      <c r="D462" s="243" t="s">
        <v>156</v>
      </c>
      <c r="E462" s="244" t="s">
        <v>623</v>
      </c>
      <c r="F462" s="245" t="s">
        <v>624</v>
      </c>
      <c r="G462" s="246" t="s">
        <v>518</v>
      </c>
      <c r="H462" s="247">
        <v>1</v>
      </c>
      <c r="I462" s="248"/>
      <c r="J462" s="249">
        <f>ROUND(I462*H462,2)</f>
        <v>0</v>
      </c>
      <c r="K462" s="245" t="s">
        <v>1</v>
      </c>
      <c r="L462" s="45"/>
      <c r="M462" s="250" t="s">
        <v>1</v>
      </c>
      <c r="N462" s="251" t="s">
        <v>41</v>
      </c>
      <c r="O462" s="92"/>
      <c r="P462" s="252">
        <f>O462*H462</f>
        <v>0</v>
      </c>
      <c r="Q462" s="252">
        <v>3</v>
      </c>
      <c r="R462" s="252">
        <f>Q462*H462</f>
        <v>3</v>
      </c>
      <c r="S462" s="252">
        <v>0</v>
      </c>
      <c r="T462" s="253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54" t="s">
        <v>161</v>
      </c>
      <c r="AT462" s="254" t="s">
        <v>156</v>
      </c>
      <c r="AU462" s="254" t="s">
        <v>86</v>
      </c>
      <c r="AY462" s="18" t="s">
        <v>154</v>
      </c>
      <c r="BE462" s="255">
        <f>IF(N462="základní",J462,0)</f>
        <v>0</v>
      </c>
      <c r="BF462" s="255">
        <f>IF(N462="snížená",J462,0)</f>
        <v>0</v>
      </c>
      <c r="BG462" s="255">
        <f>IF(N462="zákl. přenesená",J462,0)</f>
        <v>0</v>
      </c>
      <c r="BH462" s="255">
        <f>IF(N462="sníž. přenesená",J462,0)</f>
        <v>0</v>
      </c>
      <c r="BI462" s="255">
        <f>IF(N462="nulová",J462,0)</f>
        <v>0</v>
      </c>
      <c r="BJ462" s="18" t="s">
        <v>84</v>
      </c>
      <c r="BK462" s="255">
        <f>ROUND(I462*H462,2)</f>
        <v>0</v>
      </c>
      <c r="BL462" s="18" t="s">
        <v>161</v>
      </c>
      <c r="BM462" s="254" t="s">
        <v>625</v>
      </c>
    </row>
    <row r="463" s="2" customFormat="1">
      <c r="A463" s="39"/>
      <c r="B463" s="40"/>
      <c r="C463" s="41"/>
      <c r="D463" s="256" t="s">
        <v>163</v>
      </c>
      <c r="E463" s="41"/>
      <c r="F463" s="257" t="s">
        <v>626</v>
      </c>
      <c r="G463" s="41"/>
      <c r="H463" s="41"/>
      <c r="I463" s="211"/>
      <c r="J463" s="41"/>
      <c r="K463" s="41"/>
      <c r="L463" s="45"/>
      <c r="M463" s="258"/>
      <c r="N463" s="259"/>
      <c r="O463" s="92"/>
      <c r="P463" s="92"/>
      <c r="Q463" s="92"/>
      <c r="R463" s="92"/>
      <c r="S463" s="92"/>
      <c r="T463" s="93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T463" s="18" t="s">
        <v>163</v>
      </c>
      <c r="AU463" s="18" t="s">
        <v>86</v>
      </c>
    </row>
    <row r="464" s="2" customFormat="1" ht="21.75" customHeight="1">
      <c r="A464" s="39"/>
      <c r="B464" s="40"/>
      <c r="C464" s="243" t="s">
        <v>627</v>
      </c>
      <c r="D464" s="243" t="s">
        <v>156</v>
      </c>
      <c r="E464" s="244" t="s">
        <v>628</v>
      </c>
      <c r="F464" s="245" t="s">
        <v>629</v>
      </c>
      <c r="G464" s="246" t="s">
        <v>518</v>
      </c>
      <c r="H464" s="247">
        <v>2</v>
      </c>
      <c r="I464" s="248"/>
      <c r="J464" s="249">
        <f>ROUND(I464*H464,2)</f>
        <v>0</v>
      </c>
      <c r="K464" s="245" t="s">
        <v>1</v>
      </c>
      <c r="L464" s="45"/>
      <c r="M464" s="250" t="s">
        <v>1</v>
      </c>
      <c r="N464" s="251" t="s">
        <v>41</v>
      </c>
      <c r="O464" s="92"/>
      <c r="P464" s="252">
        <f>O464*H464</f>
        <v>0</v>
      </c>
      <c r="Q464" s="252">
        <v>3</v>
      </c>
      <c r="R464" s="252">
        <f>Q464*H464</f>
        <v>6</v>
      </c>
      <c r="S464" s="252">
        <v>0</v>
      </c>
      <c r="T464" s="253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54" t="s">
        <v>161</v>
      </c>
      <c r="AT464" s="254" t="s">
        <v>156</v>
      </c>
      <c r="AU464" s="254" t="s">
        <v>86</v>
      </c>
      <c r="AY464" s="18" t="s">
        <v>154</v>
      </c>
      <c r="BE464" s="255">
        <f>IF(N464="základní",J464,0)</f>
        <v>0</v>
      </c>
      <c r="BF464" s="255">
        <f>IF(N464="snížená",J464,0)</f>
        <v>0</v>
      </c>
      <c r="BG464" s="255">
        <f>IF(N464="zákl. přenesená",J464,0)</f>
        <v>0</v>
      </c>
      <c r="BH464" s="255">
        <f>IF(N464="sníž. přenesená",J464,0)</f>
        <v>0</v>
      </c>
      <c r="BI464" s="255">
        <f>IF(N464="nulová",J464,0)</f>
        <v>0</v>
      </c>
      <c r="BJ464" s="18" t="s">
        <v>84</v>
      </c>
      <c r="BK464" s="255">
        <f>ROUND(I464*H464,2)</f>
        <v>0</v>
      </c>
      <c r="BL464" s="18" t="s">
        <v>161</v>
      </c>
      <c r="BM464" s="254" t="s">
        <v>630</v>
      </c>
    </row>
    <row r="465" s="2" customFormat="1">
      <c r="A465" s="39"/>
      <c r="B465" s="40"/>
      <c r="C465" s="41"/>
      <c r="D465" s="256" t="s">
        <v>163</v>
      </c>
      <c r="E465" s="41"/>
      <c r="F465" s="257" t="s">
        <v>631</v>
      </c>
      <c r="G465" s="41"/>
      <c r="H465" s="41"/>
      <c r="I465" s="211"/>
      <c r="J465" s="41"/>
      <c r="K465" s="41"/>
      <c r="L465" s="45"/>
      <c r="M465" s="258"/>
      <c r="N465" s="259"/>
      <c r="O465" s="92"/>
      <c r="P465" s="92"/>
      <c r="Q465" s="92"/>
      <c r="R465" s="92"/>
      <c r="S465" s="92"/>
      <c r="T465" s="93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T465" s="18" t="s">
        <v>163</v>
      </c>
      <c r="AU465" s="18" t="s">
        <v>86</v>
      </c>
    </row>
    <row r="466" s="2" customFormat="1">
      <c r="A466" s="39"/>
      <c r="B466" s="40"/>
      <c r="C466" s="41"/>
      <c r="D466" s="256" t="s">
        <v>454</v>
      </c>
      <c r="E466" s="41"/>
      <c r="F466" s="315" t="s">
        <v>632</v>
      </c>
      <c r="G466" s="41"/>
      <c r="H466" s="41"/>
      <c r="I466" s="211"/>
      <c r="J466" s="41"/>
      <c r="K466" s="41"/>
      <c r="L466" s="45"/>
      <c r="M466" s="258"/>
      <c r="N466" s="259"/>
      <c r="O466" s="92"/>
      <c r="P466" s="92"/>
      <c r="Q466" s="92"/>
      <c r="R466" s="92"/>
      <c r="S466" s="92"/>
      <c r="T466" s="93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T466" s="18" t="s">
        <v>454</v>
      </c>
      <c r="AU466" s="18" t="s">
        <v>86</v>
      </c>
    </row>
    <row r="467" s="13" customFormat="1">
      <c r="A467" s="13"/>
      <c r="B467" s="262"/>
      <c r="C467" s="263"/>
      <c r="D467" s="256" t="s">
        <v>172</v>
      </c>
      <c r="E467" s="264" t="s">
        <v>1</v>
      </c>
      <c r="F467" s="265" t="s">
        <v>86</v>
      </c>
      <c r="G467" s="263"/>
      <c r="H467" s="266">
        <v>2</v>
      </c>
      <c r="I467" s="267"/>
      <c r="J467" s="263"/>
      <c r="K467" s="263"/>
      <c r="L467" s="268"/>
      <c r="M467" s="269"/>
      <c r="N467" s="270"/>
      <c r="O467" s="270"/>
      <c r="P467" s="270"/>
      <c r="Q467" s="270"/>
      <c r="R467" s="270"/>
      <c r="S467" s="270"/>
      <c r="T467" s="271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72" t="s">
        <v>172</v>
      </c>
      <c r="AU467" s="272" t="s">
        <v>86</v>
      </c>
      <c r="AV467" s="13" t="s">
        <v>86</v>
      </c>
      <c r="AW467" s="13" t="s">
        <v>32</v>
      </c>
      <c r="AX467" s="13" t="s">
        <v>76</v>
      </c>
      <c r="AY467" s="272" t="s">
        <v>154</v>
      </c>
    </row>
    <row r="468" s="16" customFormat="1">
      <c r="A468" s="16"/>
      <c r="B468" s="294"/>
      <c r="C468" s="295"/>
      <c r="D468" s="256" t="s">
        <v>172</v>
      </c>
      <c r="E468" s="296" t="s">
        <v>1</v>
      </c>
      <c r="F468" s="297" t="s">
        <v>234</v>
      </c>
      <c r="G468" s="295"/>
      <c r="H468" s="298">
        <v>2</v>
      </c>
      <c r="I468" s="299"/>
      <c r="J468" s="295"/>
      <c r="K468" s="295"/>
      <c r="L468" s="300"/>
      <c r="M468" s="301"/>
      <c r="N468" s="302"/>
      <c r="O468" s="302"/>
      <c r="P468" s="302"/>
      <c r="Q468" s="302"/>
      <c r="R468" s="302"/>
      <c r="S468" s="302"/>
      <c r="T468" s="303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T468" s="304" t="s">
        <v>172</v>
      </c>
      <c r="AU468" s="304" t="s">
        <v>86</v>
      </c>
      <c r="AV468" s="16" t="s">
        <v>161</v>
      </c>
      <c r="AW468" s="16" t="s">
        <v>32</v>
      </c>
      <c r="AX468" s="16" t="s">
        <v>84</v>
      </c>
      <c r="AY468" s="304" t="s">
        <v>154</v>
      </c>
    </row>
    <row r="469" s="2" customFormat="1" ht="21.75" customHeight="1">
      <c r="A469" s="39"/>
      <c r="B469" s="40"/>
      <c r="C469" s="243" t="s">
        <v>633</v>
      </c>
      <c r="D469" s="243" t="s">
        <v>156</v>
      </c>
      <c r="E469" s="244" t="s">
        <v>634</v>
      </c>
      <c r="F469" s="245" t="s">
        <v>635</v>
      </c>
      <c r="G469" s="246" t="s">
        <v>518</v>
      </c>
      <c r="H469" s="247">
        <v>1</v>
      </c>
      <c r="I469" s="248"/>
      <c r="J469" s="249">
        <f>ROUND(I469*H469,2)</f>
        <v>0</v>
      </c>
      <c r="K469" s="245" t="s">
        <v>1</v>
      </c>
      <c r="L469" s="45"/>
      <c r="M469" s="250" t="s">
        <v>1</v>
      </c>
      <c r="N469" s="251" t="s">
        <v>41</v>
      </c>
      <c r="O469" s="92"/>
      <c r="P469" s="252">
        <f>O469*H469</f>
        <v>0</v>
      </c>
      <c r="Q469" s="252">
        <v>3</v>
      </c>
      <c r="R469" s="252">
        <f>Q469*H469</f>
        <v>3</v>
      </c>
      <c r="S469" s="252">
        <v>0</v>
      </c>
      <c r="T469" s="253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54" t="s">
        <v>161</v>
      </c>
      <c r="AT469" s="254" t="s">
        <v>156</v>
      </c>
      <c r="AU469" s="254" t="s">
        <v>86</v>
      </c>
      <c r="AY469" s="18" t="s">
        <v>154</v>
      </c>
      <c r="BE469" s="255">
        <f>IF(N469="základní",J469,0)</f>
        <v>0</v>
      </c>
      <c r="BF469" s="255">
        <f>IF(N469="snížená",J469,0)</f>
        <v>0</v>
      </c>
      <c r="BG469" s="255">
        <f>IF(N469="zákl. přenesená",J469,0)</f>
        <v>0</v>
      </c>
      <c r="BH469" s="255">
        <f>IF(N469="sníž. přenesená",J469,0)</f>
        <v>0</v>
      </c>
      <c r="BI469" s="255">
        <f>IF(N469="nulová",J469,0)</f>
        <v>0</v>
      </c>
      <c r="BJ469" s="18" t="s">
        <v>84</v>
      </c>
      <c r="BK469" s="255">
        <f>ROUND(I469*H469,2)</f>
        <v>0</v>
      </c>
      <c r="BL469" s="18" t="s">
        <v>161</v>
      </c>
      <c r="BM469" s="254" t="s">
        <v>636</v>
      </c>
    </row>
    <row r="470" s="2" customFormat="1">
      <c r="A470" s="39"/>
      <c r="B470" s="40"/>
      <c r="C470" s="41"/>
      <c r="D470" s="256" t="s">
        <v>163</v>
      </c>
      <c r="E470" s="41"/>
      <c r="F470" s="257" t="s">
        <v>635</v>
      </c>
      <c r="G470" s="41"/>
      <c r="H470" s="41"/>
      <c r="I470" s="211"/>
      <c r="J470" s="41"/>
      <c r="K470" s="41"/>
      <c r="L470" s="45"/>
      <c r="M470" s="258"/>
      <c r="N470" s="259"/>
      <c r="O470" s="92"/>
      <c r="P470" s="92"/>
      <c r="Q470" s="92"/>
      <c r="R470" s="92"/>
      <c r="S470" s="92"/>
      <c r="T470" s="93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T470" s="18" t="s">
        <v>163</v>
      </c>
      <c r="AU470" s="18" t="s">
        <v>86</v>
      </c>
    </row>
    <row r="471" s="2" customFormat="1">
      <c r="A471" s="39"/>
      <c r="B471" s="40"/>
      <c r="C471" s="41"/>
      <c r="D471" s="256" t="s">
        <v>454</v>
      </c>
      <c r="E471" s="41"/>
      <c r="F471" s="315" t="s">
        <v>637</v>
      </c>
      <c r="G471" s="41"/>
      <c r="H471" s="41"/>
      <c r="I471" s="211"/>
      <c r="J471" s="41"/>
      <c r="K471" s="41"/>
      <c r="L471" s="45"/>
      <c r="M471" s="258"/>
      <c r="N471" s="259"/>
      <c r="O471" s="92"/>
      <c r="P471" s="92"/>
      <c r="Q471" s="92"/>
      <c r="R471" s="92"/>
      <c r="S471" s="92"/>
      <c r="T471" s="93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T471" s="18" t="s">
        <v>454</v>
      </c>
      <c r="AU471" s="18" t="s">
        <v>86</v>
      </c>
    </row>
    <row r="472" s="13" customFormat="1">
      <c r="A472" s="13"/>
      <c r="B472" s="262"/>
      <c r="C472" s="263"/>
      <c r="D472" s="256" t="s">
        <v>172</v>
      </c>
      <c r="E472" s="264" t="s">
        <v>1</v>
      </c>
      <c r="F472" s="265" t="s">
        <v>84</v>
      </c>
      <c r="G472" s="263"/>
      <c r="H472" s="266">
        <v>1</v>
      </c>
      <c r="I472" s="267"/>
      <c r="J472" s="263"/>
      <c r="K472" s="263"/>
      <c r="L472" s="268"/>
      <c r="M472" s="269"/>
      <c r="N472" s="270"/>
      <c r="O472" s="270"/>
      <c r="P472" s="270"/>
      <c r="Q472" s="270"/>
      <c r="R472" s="270"/>
      <c r="S472" s="270"/>
      <c r="T472" s="271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72" t="s">
        <v>172</v>
      </c>
      <c r="AU472" s="272" t="s">
        <v>86</v>
      </c>
      <c r="AV472" s="13" t="s">
        <v>86</v>
      </c>
      <c r="AW472" s="13" t="s">
        <v>32</v>
      </c>
      <c r="AX472" s="13" t="s">
        <v>76</v>
      </c>
      <c r="AY472" s="272" t="s">
        <v>154</v>
      </c>
    </row>
    <row r="473" s="16" customFormat="1">
      <c r="A473" s="16"/>
      <c r="B473" s="294"/>
      <c r="C473" s="295"/>
      <c r="D473" s="256" t="s">
        <v>172</v>
      </c>
      <c r="E473" s="296" t="s">
        <v>1</v>
      </c>
      <c r="F473" s="297" t="s">
        <v>234</v>
      </c>
      <c r="G473" s="295"/>
      <c r="H473" s="298">
        <v>1</v>
      </c>
      <c r="I473" s="299"/>
      <c r="J473" s="295"/>
      <c r="K473" s="295"/>
      <c r="L473" s="300"/>
      <c r="M473" s="301"/>
      <c r="N473" s="302"/>
      <c r="O473" s="302"/>
      <c r="P473" s="302"/>
      <c r="Q473" s="302"/>
      <c r="R473" s="302"/>
      <c r="S473" s="302"/>
      <c r="T473" s="303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T473" s="304" t="s">
        <v>172</v>
      </c>
      <c r="AU473" s="304" t="s">
        <v>86</v>
      </c>
      <c r="AV473" s="16" t="s">
        <v>161</v>
      </c>
      <c r="AW473" s="16" t="s">
        <v>32</v>
      </c>
      <c r="AX473" s="16" t="s">
        <v>84</v>
      </c>
      <c r="AY473" s="304" t="s">
        <v>154</v>
      </c>
    </row>
    <row r="474" s="2" customFormat="1" ht="37.8" customHeight="1">
      <c r="A474" s="39"/>
      <c r="B474" s="40"/>
      <c r="C474" s="243" t="s">
        <v>638</v>
      </c>
      <c r="D474" s="243" t="s">
        <v>156</v>
      </c>
      <c r="E474" s="244" t="s">
        <v>639</v>
      </c>
      <c r="F474" s="245" t="s">
        <v>640</v>
      </c>
      <c r="G474" s="246" t="s">
        <v>518</v>
      </c>
      <c r="H474" s="247">
        <v>1</v>
      </c>
      <c r="I474" s="248"/>
      <c r="J474" s="249">
        <f>ROUND(I474*H474,2)</f>
        <v>0</v>
      </c>
      <c r="K474" s="245" t="s">
        <v>1</v>
      </c>
      <c r="L474" s="45"/>
      <c r="M474" s="250" t="s">
        <v>1</v>
      </c>
      <c r="N474" s="251" t="s">
        <v>41</v>
      </c>
      <c r="O474" s="92"/>
      <c r="P474" s="252">
        <f>O474*H474</f>
        <v>0</v>
      </c>
      <c r="Q474" s="252">
        <v>0</v>
      </c>
      <c r="R474" s="252">
        <f>Q474*H474</f>
        <v>0</v>
      </c>
      <c r="S474" s="252">
        <v>0</v>
      </c>
      <c r="T474" s="253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54" t="s">
        <v>161</v>
      </c>
      <c r="AT474" s="254" t="s">
        <v>156</v>
      </c>
      <c r="AU474" s="254" t="s">
        <v>86</v>
      </c>
      <c r="AY474" s="18" t="s">
        <v>154</v>
      </c>
      <c r="BE474" s="255">
        <f>IF(N474="základní",J474,0)</f>
        <v>0</v>
      </c>
      <c r="BF474" s="255">
        <f>IF(N474="snížená",J474,0)</f>
        <v>0</v>
      </c>
      <c r="BG474" s="255">
        <f>IF(N474="zákl. přenesená",J474,0)</f>
        <v>0</v>
      </c>
      <c r="BH474" s="255">
        <f>IF(N474="sníž. přenesená",J474,0)</f>
        <v>0</v>
      </c>
      <c r="BI474" s="255">
        <f>IF(N474="nulová",J474,0)</f>
        <v>0</v>
      </c>
      <c r="BJ474" s="18" t="s">
        <v>84</v>
      </c>
      <c r="BK474" s="255">
        <f>ROUND(I474*H474,2)</f>
        <v>0</v>
      </c>
      <c r="BL474" s="18" t="s">
        <v>161</v>
      </c>
      <c r="BM474" s="254" t="s">
        <v>641</v>
      </c>
    </row>
    <row r="475" s="2" customFormat="1">
      <c r="A475" s="39"/>
      <c r="B475" s="40"/>
      <c r="C475" s="41"/>
      <c r="D475" s="256" t="s">
        <v>163</v>
      </c>
      <c r="E475" s="41"/>
      <c r="F475" s="257" t="s">
        <v>640</v>
      </c>
      <c r="G475" s="41"/>
      <c r="H475" s="41"/>
      <c r="I475" s="211"/>
      <c r="J475" s="41"/>
      <c r="K475" s="41"/>
      <c r="L475" s="45"/>
      <c r="M475" s="258"/>
      <c r="N475" s="259"/>
      <c r="O475" s="92"/>
      <c r="P475" s="92"/>
      <c r="Q475" s="92"/>
      <c r="R475" s="92"/>
      <c r="S475" s="92"/>
      <c r="T475" s="93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T475" s="18" t="s">
        <v>163</v>
      </c>
      <c r="AU475" s="18" t="s">
        <v>86</v>
      </c>
    </row>
    <row r="476" s="2" customFormat="1">
      <c r="A476" s="39"/>
      <c r="B476" s="40"/>
      <c r="C476" s="41"/>
      <c r="D476" s="256" t="s">
        <v>454</v>
      </c>
      <c r="E476" s="41"/>
      <c r="F476" s="315" t="s">
        <v>642</v>
      </c>
      <c r="G476" s="41"/>
      <c r="H476" s="41"/>
      <c r="I476" s="211"/>
      <c r="J476" s="41"/>
      <c r="K476" s="41"/>
      <c r="L476" s="45"/>
      <c r="M476" s="258"/>
      <c r="N476" s="259"/>
      <c r="O476" s="92"/>
      <c r="P476" s="92"/>
      <c r="Q476" s="92"/>
      <c r="R476" s="92"/>
      <c r="S476" s="92"/>
      <c r="T476" s="93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18" t="s">
        <v>454</v>
      </c>
      <c r="AU476" s="18" t="s">
        <v>86</v>
      </c>
    </row>
    <row r="477" s="2" customFormat="1" ht="16.5" customHeight="1">
      <c r="A477" s="39"/>
      <c r="B477" s="40"/>
      <c r="C477" s="243" t="s">
        <v>643</v>
      </c>
      <c r="D477" s="243" t="s">
        <v>156</v>
      </c>
      <c r="E477" s="244" t="s">
        <v>644</v>
      </c>
      <c r="F477" s="245" t="s">
        <v>645</v>
      </c>
      <c r="G477" s="246" t="s">
        <v>518</v>
      </c>
      <c r="H477" s="247">
        <v>1</v>
      </c>
      <c r="I477" s="248"/>
      <c r="J477" s="249">
        <f>ROUND(I477*H477,2)</f>
        <v>0</v>
      </c>
      <c r="K477" s="245" t="s">
        <v>1</v>
      </c>
      <c r="L477" s="45"/>
      <c r="M477" s="250" t="s">
        <v>1</v>
      </c>
      <c r="N477" s="251" t="s">
        <v>41</v>
      </c>
      <c r="O477" s="92"/>
      <c r="P477" s="252">
        <f>O477*H477</f>
        <v>0</v>
      </c>
      <c r="Q477" s="252">
        <v>0</v>
      </c>
      <c r="R477" s="252">
        <f>Q477*H477</f>
        <v>0</v>
      </c>
      <c r="S477" s="252">
        <v>0</v>
      </c>
      <c r="T477" s="253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54" t="s">
        <v>161</v>
      </c>
      <c r="AT477" s="254" t="s">
        <v>156</v>
      </c>
      <c r="AU477" s="254" t="s">
        <v>86</v>
      </c>
      <c r="AY477" s="18" t="s">
        <v>154</v>
      </c>
      <c r="BE477" s="255">
        <f>IF(N477="základní",J477,0)</f>
        <v>0</v>
      </c>
      <c r="BF477" s="255">
        <f>IF(N477="snížená",J477,0)</f>
        <v>0</v>
      </c>
      <c r="BG477" s="255">
        <f>IF(N477="zákl. přenesená",J477,0)</f>
        <v>0</v>
      </c>
      <c r="BH477" s="255">
        <f>IF(N477="sníž. přenesená",J477,0)</f>
        <v>0</v>
      </c>
      <c r="BI477" s="255">
        <f>IF(N477="nulová",J477,0)</f>
        <v>0</v>
      </c>
      <c r="BJ477" s="18" t="s">
        <v>84</v>
      </c>
      <c r="BK477" s="255">
        <f>ROUND(I477*H477,2)</f>
        <v>0</v>
      </c>
      <c r="BL477" s="18" t="s">
        <v>161</v>
      </c>
      <c r="BM477" s="254" t="s">
        <v>646</v>
      </c>
    </row>
    <row r="478" s="2" customFormat="1">
      <c r="A478" s="39"/>
      <c r="B478" s="40"/>
      <c r="C478" s="41"/>
      <c r="D478" s="256" t="s">
        <v>163</v>
      </c>
      <c r="E478" s="41"/>
      <c r="F478" s="257" t="s">
        <v>645</v>
      </c>
      <c r="G478" s="41"/>
      <c r="H478" s="41"/>
      <c r="I478" s="211"/>
      <c r="J478" s="41"/>
      <c r="K478" s="41"/>
      <c r="L478" s="45"/>
      <c r="M478" s="258"/>
      <c r="N478" s="259"/>
      <c r="O478" s="92"/>
      <c r="P478" s="92"/>
      <c r="Q478" s="92"/>
      <c r="R478" s="92"/>
      <c r="S478" s="92"/>
      <c r="T478" s="93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T478" s="18" t="s">
        <v>163</v>
      </c>
      <c r="AU478" s="18" t="s">
        <v>86</v>
      </c>
    </row>
    <row r="479" s="13" customFormat="1">
      <c r="A479" s="13"/>
      <c r="B479" s="262"/>
      <c r="C479" s="263"/>
      <c r="D479" s="256" t="s">
        <v>172</v>
      </c>
      <c r="E479" s="264" t="s">
        <v>1</v>
      </c>
      <c r="F479" s="265" t="s">
        <v>84</v>
      </c>
      <c r="G479" s="263"/>
      <c r="H479" s="266">
        <v>1</v>
      </c>
      <c r="I479" s="267"/>
      <c r="J479" s="263"/>
      <c r="K479" s="263"/>
      <c r="L479" s="268"/>
      <c r="M479" s="269"/>
      <c r="N479" s="270"/>
      <c r="O479" s="270"/>
      <c r="P479" s="270"/>
      <c r="Q479" s="270"/>
      <c r="R479" s="270"/>
      <c r="S479" s="270"/>
      <c r="T479" s="271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72" t="s">
        <v>172</v>
      </c>
      <c r="AU479" s="272" t="s">
        <v>86</v>
      </c>
      <c r="AV479" s="13" t="s">
        <v>86</v>
      </c>
      <c r="AW479" s="13" t="s">
        <v>32</v>
      </c>
      <c r="AX479" s="13" t="s">
        <v>76</v>
      </c>
      <c r="AY479" s="272" t="s">
        <v>154</v>
      </c>
    </row>
    <row r="480" s="16" customFormat="1">
      <c r="A480" s="16"/>
      <c r="B480" s="294"/>
      <c r="C480" s="295"/>
      <c r="D480" s="256" t="s">
        <v>172</v>
      </c>
      <c r="E480" s="296" t="s">
        <v>1</v>
      </c>
      <c r="F480" s="297" t="s">
        <v>234</v>
      </c>
      <c r="G480" s="295"/>
      <c r="H480" s="298">
        <v>1</v>
      </c>
      <c r="I480" s="299"/>
      <c r="J480" s="295"/>
      <c r="K480" s="295"/>
      <c r="L480" s="300"/>
      <c r="M480" s="301"/>
      <c r="N480" s="302"/>
      <c r="O480" s="302"/>
      <c r="P480" s="302"/>
      <c r="Q480" s="302"/>
      <c r="R480" s="302"/>
      <c r="S480" s="302"/>
      <c r="T480" s="303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T480" s="304" t="s">
        <v>172</v>
      </c>
      <c r="AU480" s="304" t="s">
        <v>86</v>
      </c>
      <c r="AV480" s="16" t="s">
        <v>161</v>
      </c>
      <c r="AW480" s="16" t="s">
        <v>32</v>
      </c>
      <c r="AX480" s="16" t="s">
        <v>84</v>
      </c>
      <c r="AY480" s="304" t="s">
        <v>154</v>
      </c>
    </row>
    <row r="481" s="2" customFormat="1" ht="24.15" customHeight="1">
      <c r="A481" s="39"/>
      <c r="B481" s="40"/>
      <c r="C481" s="243" t="s">
        <v>647</v>
      </c>
      <c r="D481" s="243" t="s">
        <v>156</v>
      </c>
      <c r="E481" s="244" t="s">
        <v>648</v>
      </c>
      <c r="F481" s="245" t="s">
        <v>649</v>
      </c>
      <c r="G481" s="246" t="s">
        <v>383</v>
      </c>
      <c r="H481" s="247">
        <v>15</v>
      </c>
      <c r="I481" s="248"/>
      <c r="J481" s="249">
        <f>ROUND(I481*H481,2)</f>
        <v>0</v>
      </c>
      <c r="K481" s="245" t="s">
        <v>1</v>
      </c>
      <c r="L481" s="45"/>
      <c r="M481" s="250" t="s">
        <v>1</v>
      </c>
      <c r="N481" s="251" t="s">
        <v>41</v>
      </c>
      <c r="O481" s="92"/>
      <c r="P481" s="252">
        <f>O481*H481</f>
        <v>0</v>
      </c>
      <c r="Q481" s="252">
        <v>0</v>
      </c>
      <c r="R481" s="252">
        <f>Q481*H481</f>
        <v>0</v>
      </c>
      <c r="S481" s="252">
        <v>0</v>
      </c>
      <c r="T481" s="253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54" t="s">
        <v>161</v>
      </c>
      <c r="AT481" s="254" t="s">
        <v>156</v>
      </c>
      <c r="AU481" s="254" t="s">
        <v>86</v>
      </c>
      <c r="AY481" s="18" t="s">
        <v>154</v>
      </c>
      <c r="BE481" s="255">
        <f>IF(N481="základní",J481,0)</f>
        <v>0</v>
      </c>
      <c r="BF481" s="255">
        <f>IF(N481="snížená",J481,0)</f>
        <v>0</v>
      </c>
      <c r="BG481" s="255">
        <f>IF(N481="zákl. přenesená",J481,0)</f>
        <v>0</v>
      </c>
      <c r="BH481" s="255">
        <f>IF(N481="sníž. přenesená",J481,0)</f>
        <v>0</v>
      </c>
      <c r="BI481" s="255">
        <f>IF(N481="nulová",J481,0)</f>
        <v>0</v>
      </c>
      <c r="BJ481" s="18" t="s">
        <v>84</v>
      </c>
      <c r="BK481" s="255">
        <f>ROUND(I481*H481,2)</f>
        <v>0</v>
      </c>
      <c r="BL481" s="18" t="s">
        <v>161</v>
      </c>
      <c r="BM481" s="254" t="s">
        <v>650</v>
      </c>
    </row>
    <row r="482" s="2" customFormat="1">
      <c r="A482" s="39"/>
      <c r="B482" s="40"/>
      <c r="C482" s="41"/>
      <c r="D482" s="256" t="s">
        <v>163</v>
      </c>
      <c r="E482" s="41"/>
      <c r="F482" s="257" t="s">
        <v>649</v>
      </c>
      <c r="G482" s="41"/>
      <c r="H482" s="41"/>
      <c r="I482" s="211"/>
      <c r="J482" s="41"/>
      <c r="K482" s="41"/>
      <c r="L482" s="45"/>
      <c r="M482" s="258"/>
      <c r="N482" s="259"/>
      <c r="O482" s="92"/>
      <c r="P482" s="92"/>
      <c r="Q482" s="92"/>
      <c r="R482" s="92"/>
      <c r="S482" s="92"/>
      <c r="T482" s="93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T482" s="18" t="s">
        <v>163</v>
      </c>
      <c r="AU482" s="18" t="s">
        <v>86</v>
      </c>
    </row>
    <row r="483" s="13" customFormat="1">
      <c r="A483" s="13"/>
      <c r="B483" s="262"/>
      <c r="C483" s="263"/>
      <c r="D483" s="256" t="s">
        <v>172</v>
      </c>
      <c r="E483" s="264" t="s">
        <v>1</v>
      </c>
      <c r="F483" s="265" t="s">
        <v>262</v>
      </c>
      <c r="G483" s="263"/>
      <c r="H483" s="266">
        <v>15</v>
      </c>
      <c r="I483" s="267"/>
      <c r="J483" s="263"/>
      <c r="K483" s="263"/>
      <c r="L483" s="268"/>
      <c r="M483" s="269"/>
      <c r="N483" s="270"/>
      <c r="O483" s="270"/>
      <c r="P483" s="270"/>
      <c r="Q483" s="270"/>
      <c r="R483" s="270"/>
      <c r="S483" s="270"/>
      <c r="T483" s="271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72" t="s">
        <v>172</v>
      </c>
      <c r="AU483" s="272" t="s">
        <v>86</v>
      </c>
      <c r="AV483" s="13" t="s">
        <v>86</v>
      </c>
      <c r="AW483" s="13" t="s">
        <v>32</v>
      </c>
      <c r="AX483" s="13" t="s">
        <v>76</v>
      </c>
      <c r="AY483" s="272" t="s">
        <v>154</v>
      </c>
    </row>
    <row r="484" s="16" customFormat="1">
      <c r="A484" s="16"/>
      <c r="B484" s="294"/>
      <c r="C484" s="295"/>
      <c r="D484" s="256" t="s">
        <v>172</v>
      </c>
      <c r="E484" s="296" t="s">
        <v>1</v>
      </c>
      <c r="F484" s="297" t="s">
        <v>234</v>
      </c>
      <c r="G484" s="295"/>
      <c r="H484" s="298">
        <v>15</v>
      </c>
      <c r="I484" s="299"/>
      <c r="J484" s="295"/>
      <c r="K484" s="295"/>
      <c r="L484" s="300"/>
      <c r="M484" s="301"/>
      <c r="N484" s="302"/>
      <c r="O484" s="302"/>
      <c r="P484" s="302"/>
      <c r="Q484" s="302"/>
      <c r="R484" s="302"/>
      <c r="S484" s="302"/>
      <c r="T484" s="303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T484" s="304" t="s">
        <v>172</v>
      </c>
      <c r="AU484" s="304" t="s">
        <v>86</v>
      </c>
      <c r="AV484" s="16" t="s">
        <v>161</v>
      </c>
      <c r="AW484" s="16" t="s">
        <v>32</v>
      </c>
      <c r="AX484" s="16" t="s">
        <v>84</v>
      </c>
      <c r="AY484" s="304" t="s">
        <v>154</v>
      </c>
    </row>
    <row r="485" s="2" customFormat="1" ht="16.5" customHeight="1">
      <c r="A485" s="39"/>
      <c r="B485" s="40"/>
      <c r="C485" s="243" t="s">
        <v>651</v>
      </c>
      <c r="D485" s="243" t="s">
        <v>156</v>
      </c>
      <c r="E485" s="244" t="s">
        <v>652</v>
      </c>
      <c r="F485" s="245" t="s">
        <v>653</v>
      </c>
      <c r="G485" s="246" t="s">
        <v>518</v>
      </c>
      <c r="H485" s="247">
        <v>1</v>
      </c>
      <c r="I485" s="248"/>
      <c r="J485" s="249">
        <f>ROUND(I485*H485,2)</f>
        <v>0</v>
      </c>
      <c r="K485" s="245" t="s">
        <v>1</v>
      </c>
      <c r="L485" s="45"/>
      <c r="M485" s="250" t="s">
        <v>1</v>
      </c>
      <c r="N485" s="251" t="s">
        <v>41</v>
      </c>
      <c r="O485" s="92"/>
      <c r="P485" s="252">
        <f>O485*H485</f>
        <v>0</v>
      </c>
      <c r="Q485" s="252">
        <v>0</v>
      </c>
      <c r="R485" s="252">
        <f>Q485*H485</f>
        <v>0</v>
      </c>
      <c r="S485" s="252">
        <v>0</v>
      </c>
      <c r="T485" s="253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54" t="s">
        <v>161</v>
      </c>
      <c r="AT485" s="254" t="s">
        <v>156</v>
      </c>
      <c r="AU485" s="254" t="s">
        <v>86</v>
      </c>
      <c r="AY485" s="18" t="s">
        <v>154</v>
      </c>
      <c r="BE485" s="255">
        <f>IF(N485="základní",J485,0)</f>
        <v>0</v>
      </c>
      <c r="BF485" s="255">
        <f>IF(N485="snížená",J485,0)</f>
        <v>0</v>
      </c>
      <c r="BG485" s="255">
        <f>IF(N485="zákl. přenesená",J485,0)</f>
        <v>0</v>
      </c>
      <c r="BH485" s="255">
        <f>IF(N485="sníž. přenesená",J485,0)</f>
        <v>0</v>
      </c>
      <c r="BI485" s="255">
        <f>IF(N485="nulová",J485,0)</f>
        <v>0</v>
      </c>
      <c r="BJ485" s="18" t="s">
        <v>84</v>
      </c>
      <c r="BK485" s="255">
        <f>ROUND(I485*H485,2)</f>
        <v>0</v>
      </c>
      <c r="BL485" s="18" t="s">
        <v>161</v>
      </c>
      <c r="BM485" s="254" t="s">
        <v>654</v>
      </c>
    </row>
    <row r="486" s="2" customFormat="1">
      <c r="A486" s="39"/>
      <c r="B486" s="40"/>
      <c r="C486" s="41"/>
      <c r="D486" s="256" t="s">
        <v>163</v>
      </c>
      <c r="E486" s="41"/>
      <c r="F486" s="257" t="s">
        <v>655</v>
      </c>
      <c r="G486" s="41"/>
      <c r="H486" s="41"/>
      <c r="I486" s="211"/>
      <c r="J486" s="41"/>
      <c r="K486" s="41"/>
      <c r="L486" s="45"/>
      <c r="M486" s="258"/>
      <c r="N486" s="259"/>
      <c r="O486" s="92"/>
      <c r="P486" s="92"/>
      <c r="Q486" s="92"/>
      <c r="R486" s="92"/>
      <c r="S486" s="92"/>
      <c r="T486" s="93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T486" s="18" t="s">
        <v>163</v>
      </c>
      <c r="AU486" s="18" t="s">
        <v>86</v>
      </c>
    </row>
    <row r="487" s="2" customFormat="1">
      <c r="A487" s="39"/>
      <c r="B487" s="40"/>
      <c r="C487" s="41"/>
      <c r="D487" s="256" t="s">
        <v>454</v>
      </c>
      <c r="E487" s="41"/>
      <c r="F487" s="315" t="s">
        <v>656</v>
      </c>
      <c r="G487" s="41"/>
      <c r="H487" s="41"/>
      <c r="I487" s="211"/>
      <c r="J487" s="41"/>
      <c r="K487" s="41"/>
      <c r="L487" s="45"/>
      <c r="M487" s="258"/>
      <c r="N487" s="259"/>
      <c r="O487" s="92"/>
      <c r="P487" s="92"/>
      <c r="Q487" s="92"/>
      <c r="R487" s="92"/>
      <c r="S487" s="92"/>
      <c r="T487" s="93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T487" s="18" t="s">
        <v>454</v>
      </c>
      <c r="AU487" s="18" t="s">
        <v>86</v>
      </c>
    </row>
    <row r="488" s="2" customFormat="1" ht="16.5" customHeight="1">
      <c r="A488" s="39"/>
      <c r="B488" s="40"/>
      <c r="C488" s="243" t="s">
        <v>657</v>
      </c>
      <c r="D488" s="243" t="s">
        <v>156</v>
      </c>
      <c r="E488" s="244" t="s">
        <v>658</v>
      </c>
      <c r="F488" s="245" t="s">
        <v>659</v>
      </c>
      <c r="G488" s="246" t="s">
        <v>518</v>
      </c>
      <c r="H488" s="247">
        <v>1</v>
      </c>
      <c r="I488" s="248"/>
      <c r="J488" s="249">
        <f>ROUND(I488*H488,2)</f>
        <v>0</v>
      </c>
      <c r="K488" s="245" t="s">
        <v>1</v>
      </c>
      <c r="L488" s="45"/>
      <c r="M488" s="250" t="s">
        <v>1</v>
      </c>
      <c r="N488" s="251" t="s">
        <v>41</v>
      </c>
      <c r="O488" s="92"/>
      <c r="P488" s="252">
        <f>O488*H488</f>
        <v>0</v>
      </c>
      <c r="Q488" s="252">
        <v>0</v>
      </c>
      <c r="R488" s="252">
        <f>Q488*H488</f>
        <v>0</v>
      </c>
      <c r="S488" s="252">
        <v>0</v>
      </c>
      <c r="T488" s="253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54" t="s">
        <v>161</v>
      </c>
      <c r="AT488" s="254" t="s">
        <v>156</v>
      </c>
      <c r="AU488" s="254" t="s">
        <v>86</v>
      </c>
      <c r="AY488" s="18" t="s">
        <v>154</v>
      </c>
      <c r="BE488" s="255">
        <f>IF(N488="základní",J488,0)</f>
        <v>0</v>
      </c>
      <c r="BF488" s="255">
        <f>IF(N488="snížená",J488,0)</f>
        <v>0</v>
      </c>
      <c r="BG488" s="255">
        <f>IF(N488="zákl. přenesená",J488,0)</f>
        <v>0</v>
      </c>
      <c r="BH488" s="255">
        <f>IF(N488="sníž. přenesená",J488,0)</f>
        <v>0</v>
      </c>
      <c r="BI488" s="255">
        <f>IF(N488="nulová",J488,0)</f>
        <v>0</v>
      </c>
      <c r="BJ488" s="18" t="s">
        <v>84</v>
      </c>
      <c r="BK488" s="255">
        <f>ROUND(I488*H488,2)</f>
        <v>0</v>
      </c>
      <c r="BL488" s="18" t="s">
        <v>161</v>
      </c>
      <c r="BM488" s="254" t="s">
        <v>660</v>
      </c>
    </row>
    <row r="489" s="2" customFormat="1">
      <c r="A489" s="39"/>
      <c r="B489" s="40"/>
      <c r="C489" s="41"/>
      <c r="D489" s="256" t="s">
        <v>163</v>
      </c>
      <c r="E489" s="41"/>
      <c r="F489" s="257" t="s">
        <v>659</v>
      </c>
      <c r="G489" s="41"/>
      <c r="H489" s="41"/>
      <c r="I489" s="211"/>
      <c r="J489" s="41"/>
      <c r="K489" s="41"/>
      <c r="L489" s="45"/>
      <c r="M489" s="258"/>
      <c r="N489" s="259"/>
      <c r="O489" s="92"/>
      <c r="P489" s="92"/>
      <c r="Q489" s="92"/>
      <c r="R489" s="92"/>
      <c r="S489" s="92"/>
      <c r="T489" s="93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T489" s="18" t="s">
        <v>163</v>
      </c>
      <c r="AU489" s="18" t="s">
        <v>86</v>
      </c>
    </row>
    <row r="490" s="2" customFormat="1">
      <c r="A490" s="39"/>
      <c r="B490" s="40"/>
      <c r="C490" s="41"/>
      <c r="D490" s="256" t="s">
        <v>454</v>
      </c>
      <c r="E490" s="41"/>
      <c r="F490" s="315" t="s">
        <v>661</v>
      </c>
      <c r="G490" s="41"/>
      <c r="H490" s="41"/>
      <c r="I490" s="211"/>
      <c r="J490" s="41"/>
      <c r="K490" s="41"/>
      <c r="L490" s="45"/>
      <c r="M490" s="258"/>
      <c r="N490" s="259"/>
      <c r="O490" s="92"/>
      <c r="P490" s="92"/>
      <c r="Q490" s="92"/>
      <c r="R490" s="92"/>
      <c r="S490" s="92"/>
      <c r="T490" s="93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T490" s="18" t="s">
        <v>454</v>
      </c>
      <c r="AU490" s="18" t="s">
        <v>86</v>
      </c>
    </row>
    <row r="491" s="2" customFormat="1" ht="33" customHeight="1">
      <c r="A491" s="39"/>
      <c r="B491" s="40"/>
      <c r="C491" s="243" t="s">
        <v>662</v>
      </c>
      <c r="D491" s="243" t="s">
        <v>156</v>
      </c>
      <c r="E491" s="244" t="s">
        <v>663</v>
      </c>
      <c r="F491" s="245" t="s">
        <v>664</v>
      </c>
      <c r="G491" s="246" t="s">
        <v>159</v>
      </c>
      <c r="H491" s="247">
        <v>0.93600000000000005</v>
      </c>
      <c r="I491" s="248"/>
      <c r="J491" s="249">
        <f>ROUND(I491*H491,2)</f>
        <v>0</v>
      </c>
      <c r="K491" s="245" t="s">
        <v>1</v>
      </c>
      <c r="L491" s="45"/>
      <c r="M491" s="250" t="s">
        <v>1</v>
      </c>
      <c r="N491" s="251" t="s">
        <v>41</v>
      </c>
      <c r="O491" s="92"/>
      <c r="P491" s="252">
        <f>O491*H491</f>
        <v>0</v>
      </c>
      <c r="Q491" s="252">
        <v>0</v>
      </c>
      <c r="R491" s="252">
        <f>Q491*H491</f>
        <v>0</v>
      </c>
      <c r="S491" s="252">
        <v>0</v>
      </c>
      <c r="T491" s="253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54" t="s">
        <v>161</v>
      </c>
      <c r="AT491" s="254" t="s">
        <v>156</v>
      </c>
      <c r="AU491" s="254" t="s">
        <v>86</v>
      </c>
      <c r="AY491" s="18" t="s">
        <v>154</v>
      </c>
      <c r="BE491" s="255">
        <f>IF(N491="základní",J491,0)</f>
        <v>0</v>
      </c>
      <c r="BF491" s="255">
        <f>IF(N491="snížená",J491,0)</f>
        <v>0</v>
      </c>
      <c r="BG491" s="255">
        <f>IF(N491="zákl. přenesená",J491,0)</f>
        <v>0</v>
      </c>
      <c r="BH491" s="255">
        <f>IF(N491="sníž. přenesená",J491,0)</f>
        <v>0</v>
      </c>
      <c r="BI491" s="255">
        <f>IF(N491="nulová",J491,0)</f>
        <v>0</v>
      </c>
      <c r="BJ491" s="18" t="s">
        <v>84</v>
      </c>
      <c r="BK491" s="255">
        <f>ROUND(I491*H491,2)</f>
        <v>0</v>
      </c>
      <c r="BL491" s="18" t="s">
        <v>161</v>
      </c>
      <c r="BM491" s="254" t="s">
        <v>665</v>
      </c>
    </row>
    <row r="492" s="2" customFormat="1">
      <c r="A492" s="39"/>
      <c r="B492" s="40"/>
      <c r="C492" s="41"/>
      <c r="D492" s="256" t="s">
        <v>163</v>
      </c>
      <c r="E492" s="41"/>
      <c r="F492" s="257" t="s">
        <v>666</v>
      </c>
      <c r="G492" s="41"/>
      <c r="H492" s="41"/>
      <c r="I492" s="211"/>
      <c r="J492" s="41"/>
      <c r="K492" s="41"/>
      <c r="L492" s="45"/>
      <c r="M492" s="258"/>
      <c r="N492" s="259"/>
      <c r="O492" s="92"/>
      <c r="P492" s="92"/>
      <c r="Q492" s="92"/>
      <c r="R492" s="92"/>
      <c r="S492" s="92"/>
      <c r="T492" s="93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T492" s="18" t="s">
        <v>163</v>
      </c>
      <c r="AU492" s="18" t="s">
        <v>86</v>
      </c>
    </row>
    <row r="493" s="13" customFormat="1">
      <c r="A493" s="13"/>
      <c r="B493" s="262"/>
      <c r="C493" s="263"/>
      <c r="D493" s="256" t="s">
        <v>172</v>
      </c>
      <c r="E493" s="264" t="s">
        <v>1</v>
      </c>
      <c r="F493" s="265" t="s">
        <v>667</v>
      </c>
      <c r="G493" s="263"/>
      <c r="H493" s="266">
        <v>0.93600000000000005</v>
      </c>
      <c r="I493" s="267"/>
      <c r="J493" s="263"/>
      <c r="K493" s="263"/>
      <c r="L493" s="268"/>
      <c r="M493" s="269"/>
      <c r="N493" s="270"/>
      <c r="O493" s="270"/>
      <c r="P493" s="270"/>
      <c r="Q493" s="270"/>
      <c r="R493" s="270"/>
      <c r="S493" s="270"/>
      <c r="T493" s="271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72" t="s">
        <v>172</v>
      </c>
      <c r="AU493" s="272" t="s">
        <v>86</v>
      </c>
      <c r="AV493" s="13" t="s">
        <v>86</v>
      </c>
      <c r="AW493" s="13" t="s">
        <v>32</v>
      </c>
      <c r="AX493" s="13" t="s">
        <v>76</v>
      </c>
      <c r="AY493" s="272" t="s">
        <v>154</v>
      </c>
    </row>
    <row r="494" s="14" customFormat="1">
      <c r="A494" s="14"/>
      <c r="B494" s="273"/>
      <c r="C494" s="274"/>
      <c r="D494" s="256" t="s">
        <v>172</v>
      </c>
      <c r="E494" s="275" t="s">
        <v>1</v>
      </c>
      <c r="F494" s="276" t="s">
        <v>668</v>
      </c>
      <c r="G494" s="274"/>
      <c r="H494" s="277">
        <v>0.93600000000000005</v>
      </c>
      <c r="I494" s="278"/>
      <c r="J494" s="274"/>
      <c r="K494" s="274"/>
      <c r="L494" s="279"/>
      <c r="M494" s="280"/>
      <c r="N494" s="281"/>
      <c r="O494" s="281"/>
      <c r="P494" s="281"/>
      <c r="Q494" s="281"/>
      <c r="R494" s="281"/>
      <c r="S494" s="281"/>
      <c r="T494" s="282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83" t="s">
        <v>172</v>
      </c>
      <c r="AU494" s="283" t="s">
        <v>86</v>
      </c>
      <c r="AV494" s="14" t="s">
        <v>101</v>
      </c>
      <c r="AW494" s="14" t="s">
        <v>32</v>
      </c>
      <c r="AX494" s="14" t="s">
        <v>76</v>
      </c>
      <c r="AY494" s="283" t="s">
        <v>154</v>
      </c>
    </row>
    <row r="495" s="16" customFormat="1">
      <c r="A495" s="16"/>
      <c r="B495" s="294"/>
      <c r="C495" s="295"/>
      <c r="D495" s="256" t="s">
        <v>172</v>
      </c>
      <c r="E495" s="296" t="s">
        <v>1</v>
      </c>
      <c r="F495" s="297" t="s">
        <v>234</v>
      </c>
      <c r="G495" s="295"/>
      <c r="H495" s="298">
        <v>0.93600000000000005</v>
      </c>
      <c r="I495" s="299"/>
      <c r="J495" s="295"/>
      <c r="K495" s="295"/>
      <c r="L495" s="300"/>
      <c r="M495" s="301"/>
      <c r="N495" s="302"/>
      <c r="O495" s="302"/>
      <c r="P495" s="302"/>
      <c r="Q495" s="302"/>
      <c r="R495" s="302"/>
      <c r="S495" s="302"/>
      <c r="T495" s="303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T495" s="304" t="s">
        <v>172</v>
      </c>
      <c r="AU495" s="304" t="s">
        <v>86</v>
      </c>
      <c r="AV495" s="16" t="s">
        <v>161</v>
      </c>
      <c r="AW495" s="16" t="s">
        <v>32</v>
      </c>
      <c r="AX495" s="16" t="s">
        <v>84</v>
      </c>
      <c r="AY495" s="304" t="s">
        <v>154</v>
      </c>
    </row>
    <row r="496" s="2" customFormat="1" ht="16.5" customHeight="1">
      <c r="A496" s="39"/>
      <c r="B496" s="40"/>
      <c r="C496" s="243" t="s">
        <v>669</v>
      </c>
      <c r="D496" s="243" t="s">
        <v>156</v>
      </c>
      <c r="E496" s="244" t="s">
        <v>670</v>
      </c>
      <c r="F496" s="245" t="s">
        <v>671</v>
      </c>
      <c r="G496" s="246" t="s">
        <v>518</v>
      </c>
      <c r="H496" s="247">
        <v>2</v>
      </c>
      <c r="I496" s="248"/>
      <c r="J496" s="249">
        <f>ROUND(I496*H496,2)</f>
        <v>0</v>
      </c>
      <c r="K496" s="245" t="s">
        <v>1</v>
      </c>
      <c r="L496" s="45"/>
      <c r="M496" s="250" t="s">
        <v>1</v>
      </c>
      <c r="N496" s="251" t="s">
        <v>41</v>
      </c>
      <c r="O496" s="92"/>
      <c r="P496" s="252">
        <f>O496*H496</f>
        <v>0</v>
      </c>
      <c r="Q496" s="252">
        <v>3</v>
      </c>
      <c r="R496" s="252">
        <f>Q496*H496</f>
        <v>6</v>
      </c>
      <c r="S496" s="252">
        <v>0</v>
      </c>
      <c r="T496" s="253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54" t="s">
        <v>161</v>
      </c>
      <c r="AT496" s="254" t="s">
        <v>156</v>
      </c>
      <c r="AU496" s="254" t="s">
        <v>86</v>
      </c>
      <c r="AY496" s="18" t="s">
        <v>154</v>
      </c>
      <c r="BE496" s="255">
        <f>IF(N496="základní",J496,0)</f>
        <v>0</v>
      </c>
      <c r="BF496" s="255">
        <f>IF(N496="snížená",J496,0)</f>
        <v>0</v>
      </c>
      <c r="BG496" s="255">
        <f>IF(N496="zákl. přenesená",J496,0)</f>
        <v>0</v>
      </c>
      <c r="BH496" s="255">
        <f>IF(N496="sníž. přenesená",J496,0)</f>
        <v>0</v>
      </c>
      <c r="BI496" s="255">
        <f>IF(N496="nulová",J496,0)</f>
        <v>0</v>
      </c>
      <c r="BJ496" s="18" t="s">
        <v>84</v>
      </c>
      <c r="BK496" s="255">
        <f>ROUND(I496*H496,2)</f>
        <v>0</v>
      </c>
      <c r="BL496" s="18" t="s">
        <v>161</v>
      </c>
      <c r="BM496" s="254" t="s">
        <v>672</v>
      </c>
    </row>
    <row r="497" s="2" customFormat="1">
      <c r="A497" s="39"/>
      <c r="B497" s="40"/>
      <c r="C497" s="41"/>
      <c r="D497" s="256" t="s">
        <v>163</v>
      </c>
      <c r="E497" s="41"/>
      <c r="F497" s="257" t="s">
        <v>673</v>
      </c>
      <c r="G497" s="41"/>
      <c r="H497" s="41"/>
      <c r="I497" s="211"/>
      <c r="J497" s="41"/>
      <c r="K497" s="41"/>
      <c r="L497" s="45"/>
      <c r="M497" s="258"/>
      <c r="N497" s="259"/>
      <c r="O497" s="92"/>
      <c r="P497" s="92"/>
      <c r="Q497" s="92"/>
      <c r="R497" s="92"/>
      <c r="S497" s="92"/>
      <c r="T497" s="93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T497" s="18" t="s">
        <v>163</v>
      </c>
      <c r="AU497" s="18" t="s">
        <v>86</v>
      </c>
    </row>
    <row r="498" s="2" customFormat="1">
      <c r="A498" s="39"/>
      <c r="B498" s="40"/>
      <c r="C498" s="41"/>
      <c r="D498" s="256" t="s">
        <v>454</v>
      </c>
      <c r="E498" s="41"/>
      <c r="F498" s="315" t="s">
        <v>674</v>
      </c>
      <c r="G498" s="41"/>
      <c r="H498" s="41"/>
      <c r="I498" s="211"/>
      <c r="J498" s="41"/>
      <c r="K498" s="41"/>
      <c r="L498" s="45"/>
      <c r="M498" s="258"/>
      <c r="N498" s="259"/>
      <c r="O498" s="92"/>
      <c r="P498" s="92"/>
      <c r="Q498" s="92"/>
      <c r="R498" s="92"/>
      <c r="S498" s="92"/>
      <c r="T498" s="93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T498" s="18" t="s">
        <v>454</v>
      </c>
      <c r="AU498" s="18" t="s">
        <v>86</v>
      </c>
    </row>
    <row r="499" s="13" customFormat="1">
      <c r="A499" s="13"/>
      <c r="B499" s="262"/>
      <c r="C499" s="263"/>
      <c r="D499" s="256" t="s">
        <v>172</v>
      </c>
      <c r="E499" s="264" t="s">
        <v>1</v>
      </c>
      <c r="F499" s="265" t="s">
        <v>86</v>
      </c>
      <c r="G499" s="263"/>
      <c r="H499" s="266">
        <v>2</v>
      </c>
      <c r="I499" s="267"/>
      <c r="J499" s="263"/>
      <c r="K499" s="263"/>
      <c r="L499" s="268"/>
      <c r="M499" s="269"/>
      <c r="N499" s="270"/>
      <c r="O499" s="270"/>
      <c r="P499" s="270"/>
      <c r="Q499" s="270"/>
      <c r="R499" s="270"/>
      <c r="S499" s="270"/>
      <c r="T499" s="271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72" t="s">
        <v>172</v>
      </c>
      <c r="AU499" s="272" t="s">
        <v>86</v>
      </c>
      <c r="AV499" s="13" t="s">
        <v>86</v>
      </c>
      <c r="AW499" s="13" t="s">
        <v>32</v>
      </c>
      <c r="AX499" s="13" t="s">
        <v>76</v>
      </c>
      <c r="AY499" s="272" t="s">
        <v>154</v>
      </c>
    </row>
    <row r="500" s="16" customFormat="1">
      <c r="A500" s="16"/>
      <c r="B500" s="294"/>
      <c r="C500" s="295"/>
      <c r="D500" s="256" t="s">
        <v>172</v>
      </c>
      <c r="E500" s="296" t="s">
        <v>1</v>
      </c>
      <c r="F500" s="297" t="s">
        <v>234</v>
      </c>
      <c r="G500" s="295"/>
      <c r="H500" s="298">
        <v>2</v>
      </c>
      <c r="I500" s="299"/>
      <c r="J500" s="295"/>
      <c r="K500" s="295"/>
      <c r="L500" s="300"/>
      <c r="M500" s="301"/>
      <c r="N500" s="302"/>
      <c r="O500" s="302"/>
      <c r="P500" s="302"/>
      <c r="Q500" s="302"/>
      <c r="R500" s="302"/>
      <c r="S500" s="302"/>
      <c r="T500" s="303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T500" s="304" t="s">
        <v>172</v>
      </c>
      <c r="AU500" s="304" t="s">
        <v>86</v>
      </c>
      <c r="AV500" s="16" t="s">
        <v>161</v>
      </c>
      <c r="AW500" s="16" t="s">
        <v>32</v>
      </c>
      <c r="AX500" s="16" t="s">
        <v>84</v>
      </c>
      <c r="AY500" s="304" t="s">
        <v>154</v>
      </c>
    </row>
    <row r="501" s="2" customFormat="1" ht="21.75" customHeight="1">
      <c r="A501" s="39"/>
      <c r="B501" s="40"/>
      <c r="C501" s="243" t="s">
        <v>675</v>
      </c>
      <c r="D501" s="243" t="s">
        <v>156</v>
      </c>
      <c r="E501" s="244" t="s">
        <v>676</v>
      </c>
      <c r="F501" s="245" t="s">
        <v>677</v>
      </c>
      <c r="G501" s="246" t="s">
        <v>518</v>
      </c>
      <c r="H501" s="247">
        <v>1</v>
      </c>
      <c r="I501" s="248"/>
      <c r="J501" s="249">
        <f>ROUND(I501*H501,2)</f>
        <v>0</v>
      </c>
      <c r="K501" s="245" t="s">
        <v>1</v>
      </c>
      <c r="L501" s="45"/>
      <c r="M501" s="250" t="s">
        <v>1</v>
      </c>
      <c r="N501" s="251" t="s">
        <v>41</v>
      </c>
      <c r="O501" s="92"/>
      <c r="P501" s="252">
        <f>O501*H501</f>
        <v>0</v>
      </c>
      <c r="Q501" s="252">
        <v>0</v>
      </c>
      <c r="R501" s="252">
        <f>Q501*H501</f>
        <v>0</v>
      </c>
      <c r="S501" s="252">
        <v>0</v>
      </c>
      <c r="T501" s="253">
        <f>S501*H501</f>
        <v>0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54" t="s">
        <v>161</v>
      </c>
      <c r="AT501" s="254" t="s">
        <v>156</v>
      </c>
      <c r="AU501" s="254" t="s">
        <v>86</v>
      </c>
      <c r="AY501" s="18" t="s">
        <v>154</v>
      </c>
      <c r="BE501" s="255">
        <f>IF(N501="základní",J501,0)</f>
        <v>0</v>
      </c>
      <c r="BF501" s="255">
        <f>IF(N501="snížená",J501,0)</f>
        <v>0</v>
      </c>
      <c r="BG501" s="255">
        <f>IF(N501="zákl. přenesená",J501,0)</f>
        <v>0</v>
      </c>
      <c r="BH501" s="255">
        <f>IF(N501="sníž. přenesená",J501,0)</f>
        <v>0</v>
      </c>
      <c r="BI501" s="255">
        <f>IF(N501="nulová",J501,0)</f>
        <v>0</v>
      </c>
      <c r="BJ501" s="18" t="s">
        <v>84</v>
      </c>
      <c r="BK501" s="255">
        <f>ROUND(I501*H501,2)</f>
        <v>0</v>
      </c>
      <c r="BL501" s="18" t="s">
        <v>161</v>
      </c>
      <c r="BM501" s="254" t="s">
        <v>678</v>
      </c>
    </row>
    <row r="502" s="2" customFormat="1">
      <c r="A502" s="39"/>
      <c r="B502" s="40"/>
      <c r="C502" s="41"/>
      <c r="D502" s="256" t="s">
        <v>163</v>
      </c>
      <c r="E502" s="41"/>
      <c r="F502" s="257" t="s">
        <v>677</v>
      </c>
      <c r="G502" s="41"/>
      <c r="H502" s="41"/>
      <c r="I502" s="211"/>
      <c r="J502" s="41"/>
      <c r="K502" s="41"/>
      <c r="L502" s="45"/>
      <c r="M502" s="258"/>
      <c r="N502" s="259"/>
      <c r="O502" s="92"/>
      <c r="P502" s="92"/>
      <c r="Q502" s="92"/>
      <c r="R502" s="92"/>
      <c r="S502" s="92"/>
      <c r="T502" s="93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T502" s="18" t="s">
        <v>163</v>
      </c>
      <c r="AU502" s="18" t="s">
        <v>86</v>
      </c>
    </row>
    <row r="503" s="2" customFormat="1">
      <c r="A503" s="39"/>
      <c r="B503" s="40"/>
      <c r="C503" s="41"/>
      <c r="D503" s="256" t="s">
        <v>454</v>
      </c>
      <c r="E503" s="41"/>
      <c r="F503" s="315" t="s">
        <v>679</v>
      </c>
      <c r="G503" s="41"/>
      <c r="H503" s="41"/>
      <c r="I503" s="211"/>
      <c r="J503" s="41"/>
      <c r="K503" s="41"/>
      <c r="L503" s="45"/>
      <c r="M503" s="258"/>
      <c r="N503" s="259"/>
      <c r="O503" s="92"/>
      <c r="P503" s="92"/>
      <c r="Q503" s="92"/>
      <c r="R503" s="92"/>
      <c r="S503" s="92"/>
      <c r="T503" s="93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T503" s="18" t="s">
        <v>454</v>
      </c>
      <c r="AU503" s="18" t="s">
        <v>86</v>
      </c>
    </row>
    <row r="504" s="2" customFormat="1" ht="21.75" customHeight="1">
      <c r="A504" s="39"/>
      <c r="B504" s="40"/>
      <c r="C504" s="243" t="s">
        <v>680</v>
      </c>
      <c r="D504" s="243" t="s">
        <v>156</v>
      </c>
      <c r="E504" s="244" t="s">
        <v>681</v>
      </c>
      <c r="F504" s="245" t="s">
        <v>682</v>
      </c>
      <c r="G504" s="246" t="s">
        <v>683</v>
      </c>
      <c r="H504" s="247">
        <v>6.4000000000000004</v>
      </c>
      <c r="I504" s="248"/>
      <c r="J504" s="249">
        <f>ROUND(I504*H504,2)</f>
        <v>0</v>
      </c>
      <c r="K504" s="245" t="s">
        <v>1</v>
      </c>
      <c r="L504" s="45"/>
      <c r="M504" s="250" t="s">
        <v>1</v>
      </c>
      <c r="N504" s="251" t="s">
        <v>41</v>
      </c>
      <c r="O504" s="92"/>
      <c r="P504" s="252">
        <f>O504*H504</f>
        <v>0</v>
      </c>
      <c r="Q504" s="252">
        <v>0</v>
      </c>
      <c r="R504" s="252">
        <f>Q504*H504</f>
        <v>0</v>
      </c>
      <c r="S504" s="252">
        <v>0</v>
      </c>
      <c r="T504" s="253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54" t="s">
        <v>161</v>
      </c>
      <c r="AT504" s="254" t="s">
        <v>156</v>
      </c>
      <c r="AU504" s="254" t="s">
        <v>86</v>
      </c>
      <c r="AY504" s="18" t="s">
        <v>154</v>
      </c>
      <c r="BE504" s="255">
        <f>IF(N504="základní",J504,0)</f>
        <v>0</v>
      </c>
      <c r="BF504" s="255">
        <f>IF(N504="snížená",J504,0)</f>
        <v>0</v>
      </c>
      <c r="BG504" s="255">
        <f>IF(N504="zákl. přenesená",J504,0)</f>
        <v>0</v>
      </c>
      <c r="BH504" s="255">
        <f>IF(N504="sníž. přenesená",J504,0)</f>
        <v>0</v>
      </c>
      <c r="BI504" s="255">
        <f>IF(N504="nulová",J504,0)</f>
        <v>0</v>
      </c>
      <c r="BJ504" s="18" t="s">
        <v>84</v>
      </c>
      <c r="BK504" s="255">
        <f>ROUND(I504*H504,2)</f>
        <v>0</v>
      </c>
      <c r="BL504" s="18" t="s">
        <v>161</v>
      </c>
      <c r="BM504" s="254" t="s">
        <v>684</v>
      </c>
    </row>
    <row r="505" s="2" customFormat="1">
      <c r="A505" s="39"/>
      <c r="B505" s="40"/>
      <c r="C505" s="41"/>
      <c r="D505" s="256" t="s">
        <v>163</v>
      </c>
      <c r="E505" s="41"/>
      <c r="F505" s="257" t="s">
        <v>685</v>
      </c>
      <c r="G505" s="41"/>
      <c r="H505" s="41"/>
      <c r="I505" s="211"/>
      <c r="J505" s="41"/>
      <c r="K505" s="41"/>
      <c r="L505" s="45"/>
      <c r="M505" s="258"/>
      <c r="N505" s="259"/>
      <c r="O505" s="92"/>
      <c r="P505" s="92"/>
      <c r="Q505" s="92"/>
      <c r="R505" s="92"/>
      <c r="S505" s="92"/>
      <c r="T505" s="93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T505" s="18" t="s">
        <v>163</v>
      </c>
      <c r="AU505" s="18" t="s">
        <v>86</v>
      </c>
    </row>
    <row r="506" s="13" customFormat="1">
      <c r="A506" s="13"/>
      <c r="B506" s="262"/>
      <c r="C506" s="263"/>
      <c r="D506" s="256" t="s">
        <v>172</v>
      </c>
      <c r="E506" s="264" t="s">
        <v>1</v>
      </c>
      <c r="F506" s="265" t="s">
        <v>686</v>
      </c>
      <c r="G506" s="263"/>
      <c r="H506" s="266">
        <v>6.4000000000000004</v>
      </c>
      <c r="I506" s="267"/>
      <c r="J506" s="263"/>
      <c r="K506" s="263"/>
      <c r="L506" s="268"/>
      <c r="M506" s="269"/>
      <c r="N506" s="270"/>
      <c r="O506" s="270"/>
      <c r="P506" s="270"/>
      <c r="Q506" s="270"/>
      <c r="R506" s="270"/>
      <c r="S506" s="270"/>
      <c r="T506" s="271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72" t="s">
        <v>172</v>
      </c>
      <c r="AU506" s="272" t="s">
        <v>86</v>
      </c>
      <c r="AV506" s="13" t="s">
        <v>86</v>
      </c>
      <c r="AW506" s="13" t="s">
        <v>32</v>
      </c>
      <c r="AX506" s="13" t="s">
        <v>76</v>
      </c>
      <c r="AY506" s="272" t="s">
        <v>154</v>
      </c>
    </row>
    <row r="507" s="14" customFormat="1">
      <c r="A507" s="14"/>
      <c r="B507" s="273"/>
      <c r="C507" s="274"/>
      <c r="D507" s="256" t="s">
        <v>172</v>
      </c>
      <c r="E507" s="275" t="s">
        <v>1</v>
      </c>
      <c r="F507" s="276" t="s">
        <v>687</v>
      </c>
      <c r="G507" s="274"/>
      <c r="H507" s="277">
        <v>6.4000000000000004</v>
      </c>
      <c r="I507" s="278"/>
      <c r="J507" s="274"/>
      <c r="K507" s="274"/>
      <c r="L507" s="279"/>
      <c r="M507" s="280"/>
      <c r="N507" s="281"/>
      <c r="O507" s="281"/>
      <c r="P507" s="281"/>
      <c r="Q507" s="281"/>
      <c r="R507" s="281"/>
      <c r="S507" s="281"/>
      <c r="T507" s="282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83" t="s">
        <v>172</v>
      </c>
      <c r="AU507" s="283" t="s">
        <v>86</v>
      </c>
      <c r="AV507" s="14" t="s">
        <v>101</v>
      </c>
      <c r="AW507" s="14" t="s">
        <v>32</v>
      </c>
      <c r="AX507" s="14" t="s">
        <v>76</v>
      </c>
      <c r="AY507" s="283" t="s">
        <v>154</v>
      </c>
    </row>
    <row r="508" s="16" customFormat="1">
      <c r="A508" s="16"/>
      <c r="B508" s="294"/>
      <c r="C508" s="295"/>
      <c r="D508" s="256" t="s">
        <v>172</v>
      </c>
      <c r="E508" s="296" t="s">
        <v>1</v>
      </c>
      <c r="F508" s="297" t="s">
        <v>234</v>
      </c>
      <c r="G508" s="295"/>
      <c r="H508" s="298">
        <v>6.4000000000000004</v>
      </c>
      <c r="I508" s="299"/>
      <c r="J508" s="295"/>
      <c r="K508" s="295"/>
      <c r="L508" s="300"/>
      <c r="M508" s="301"/>
      <c r="N508" s="302"/>
      <c r="O508" s="302"/>
      <c r="P508" s="302"/>
      <c r="Q508" s="302"/>
      <c r="R508" s="302"/>
      <c r="S508" s="302"/>
      <c r="T508" s="303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T508" s="304" t="s">
        <v>172</v>
      </c>
      <c r="AU508" s="304" t="s">
        <v>86</v>
      </c>
      <c r="AV508" s="16" t="s">
        <v>161</v>
      </c>
      <c r="AW508" s="16" t="s">
        <v>32</v>
      </c>
      <c r="AX508" s="16" t="s">
        <v>84</v>
      </c>
      <c r="AY508" s="304" t="s">
        <v>154</v>
      </c>
    </row>
    <row r="509" s="2" customFormat="1" ht="24.15" customHeight="1">
      <c r="A509" s="39"/>
      <c r="B509" s="40"/>
      <c r="C509" s="243" t="s">
        <v>688</v>
      </c>
      <c r="D509" s="243" t="s">
        <v>156</v>
      </c>
      <c r="E509" s="244" t="s">
        <v>689</v>
      </c>
      <c r="F509" s="245" t="s">
        <v>690</v>
      </c>
      <c r="G509" s="246" t="s">
        <v>518</v>
      </c>
      <c r="H509" s="247">
        <v>1</v>
      </c>
      <c r="I509" s="248"/>
      <c r="J509" s="249">
        <f>ROUND(I509*H509,2)</f>
        <v>0</v>
      </c>
      <c r="K509" s="245" t="s">
        <v>1</v>
      </c>
      <c r="L509" s="45"/>
      <c r="M509" s="250" t="s">
        <v>1</v>
      </c>
      <c r="N509" s="251" t="s">
        <v>41</v>
      </c>
      <c r="O509" s="92"/>
      <c r="P509" s="252">
        <f>O509*H509</f>
        <v>0</v>
      </c>
      <c r="Q509" s="252">
        <v>0</v>
      </c>
      <c r="R509" s="252">
        <f>Q509*H509</f>
        <v>0</v>
      </c>
      <c r="S509" s="252">
        <v>0</v>
      </c>
      <c r="T509" s="253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54" t="s">
        <v>161</v>
      </c>
      <c r="AT509" s="254" t="s">
        <v>156</v>
      </c>
      <c r="AU509" s="254" t="s">
        <v>86</v>
      </c>
      <c r="AY509" s="18" t="s">
        <v>154</v>
      </c>
      <c r="BE509" s="255">
        <f>IF(N509="základní",J509,0)</f>
        <v>0</v>
      </c>
      <c r="BF509" s="255">
        <f>IF(N509="snížená",J509,0)</f>
        <v>0</v>
      </c>
      <c r="BG509" s="255">
        <f>IF(N509="zákl. přenesená",J509,0)</f>
        <v>0</v>
      </c>
      <c r="BH509" s="255">
        <f>IF(N509="sníž. přenesená",J509,0)</f>
        <v>0</v>
      </c>
      <c r="BI509" s="255">
        <f>IF(N509="nulová",J509,0)</f>
        <v>0</v>
      </c>
      <c r="BJ509" s="18" t="s">
        <v>84</v>
      </c>
      <c r="BK509" s="255">
        <f>ROUND(I509*H509,2)</f>
        <v>0</v>
      </c>
      <c r="BL509" s="18" t="s">
        <v>161</v>
      </c>
      <c r="BM509" s="254" t="s">
        <v>691</v>
      </c>
    </row>
    <row r="510" s="2" customFormat="1">
      <c r="A510" s="39"/>
      <c r="B510" s="40"/>
      <c r="C510" s="41"/>
      <c r="D510" s="256" t="s">
        <v>163</v>
      </c>
      <c r="E510" s="41"/>
      <c r="F510" s="257" t="s">
        <v>690</v>
      </c>
      <c r="G510" s="41"/>
      <c r="H510" s="41"/>
      <c r="I510" s="211"/>
      <c r="J510" s="41"/>
      <c r="K510" s="41"/>
      <c r="L510" s="45"/>
      <c r="M510" s="258"/>
      <c r="N510" s="259"/>
      <c r="O510" s="92"/>
      <c r="P510" s="92"/>
      <c r="Q510" s="92"/>
      <c r="R510" s="92"/>
      <c r="S510" s="92"/>
      <c r="T510" s="93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T510" s="18" t="s">
        <v>163</v>
      </c>
      <c r="AU510" s="18" t="s">
        <v>86</v>
      </c>
    </row>
    <row r="511" s="2" customFormat="1">
      <c r="A511" s="39"/>
      <c r="B511" s="40"/>
      <c r="C511" s="41"/>
      <c r="D511" s="256" t="s">
        <v>454</v>
      </c>
      <c r="E511" s="41"/>
      <c r="F511" s="315" t="s">
        <v>642</v>
      </c>
      <c r="G511" s="41"/>
      <c r="H511" s="41"/>
      <c r="I511" s="211"/>
      <c r="J511" s="41"/>
      <c r="K511" s="41"/>
      <c r="L511" s="45"/>
      <c r="M511" s="258"/>
      <c r="N511" s="259"/>
      <c r="O511" s="92"/>
      <c r="P511" s="92"/>
      <c r="Q511" s="92"/>
      <c r="R511" s="92"/>
      <c r="S511" s="92"/>
      <c r="T511" s="93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T511" s="18" t="s">
        <v>454</v>
      </c>
      <c r="AU511" s="18" t="s">
        <v>86</v>
      </c>
    </row>
    <row r="512" s="12" customFormat="1" ht="22.8" customHeight="1">
      <c r="A512" s="12"/>
      <c r="B512" s="227"/>
      <c r="C512" s="228"/>
      <c r="D512" s="229" t="s">
        <v>75</v>
      </c>
      <c r="E512" s="241" t="s">
        <v>692</v>
      </c>
      <c r="F512" s="241" t="s">
        <v>693</v>
      </c>
      <c r="G512" s="228"/>
      <c r="H512" s="228"/>
      <c r="I512" s="231"/>
      <c r="J512" s="242">
        <f>BK512</f>
        <v>0</v>
      </c>
      <c r="K512" s="228"/>
      <c r="L512" s="233"/>
      <c r="M512" s="234"/>
      <c r="N512" s="235"/>
      <c r="O512" s="235"/>
      <c r="P512" s="236">
        <f>SUM(P513:P518)</f>
        <v>0</v>
      </c>
      <c r="Q512" s="235"/>
      <c r="R512" s="236">
        <f>SUM(R513:R518)</f>
        <v>0</v>
      </c>
      <c r="S512" s="235"/>
      <c r="T512" s="237">
        <f>SUM(T513:T518)</f>
        <v>0</v>
      </c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R512" s="238" t="s">
        <v>84</v>
      </c>
      <c r="AT512" s="239" t="s">
        <v>75</v>
      </c>
      <c r="AU512" s="239" t="s">
        <v>84</v>
      </c>
      <c r="AY512" s="238" t="s">
        <v>154</v>
      </c>
      <c r="BK512" s="240">
        <f>SUM(BK513:BK518)</f>
        <v>0</v>
      </c>
    </row>
    <row r="513" s="2" customFormat="1" ht="24.15" customHeight="1">
      <c r="A513" s="39"/>
      <c r="B513" s="40"/>
      <c r="C513" s="243" t="s">
        <v>694</v>
      </c>
      <c r="D513" s="243" t="s">
        <v>156</v>
      </c>
      <c r="E513" s="244" t="s">
        <v>695</v>
      </c>
      <c r="F513" s="245" t="s">
        <v>696</v>
      </c>
      <c r="G513" s="246" t="s">
        <v>551</v>
      </c>
      <c r="H513" s="247">
        <v>3.7909999999999999</v>
      </c>
      <c r="I513" s="248"/>
      <c r="J513" s="249">
        <f>ROUND(I513*H513,2)</f>
        <v>0</v>
      </c>
      <c r="K513" s="245" t="s">
        <v>160</v>
      </c>
      <c r="L513" s="45"/>
      <c r="M513" s="250" t="s">
        <v>1</v>
      </c>
      <c r="N513" s="251" t="s">
        <v>41</v>
      </c>
      <c r="O513" s="92"/>
      <c r="P513" s="252">
        <f>O513*H513</f>
        <v>0</v>
      </c>
      <c r="Q513" s="252">
        <v>0</v>
      </c>
      <c r="R513" s="252">
        <f>Q513*H513</f>
        <v>0</v>
      </c>
      <c r="S513" s="252">
        <v>0</v>
      </c>
      <c r="T513" s="253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54" t="s">
        <v>161</v>
      </c>
      <c r="AT513" s="254" t="s">
        <v>156</v>
      </c>
      <c r="AU513" s="254" t="s">
        <v>86</v>
      </c>
      <c r="AY513" s="18" t="s">
        <v>154</v>
      </c>
      <c r="BE513" s="255">
        <f>IF(N513="základní",J513,0)</f>
        <v>0</v>
      </c>
      <c r="BF513" s="255">
        <f>IF(N513="snížená",J513,0)</f>
        <v>0</v>
      </c>
      <c r="BG513" s="255">
        <f>IF(N513="zákl. přenesená",J513,0)</f>
        <v>0</v>
      </c>
      <c r="BH513" s="255">
        <f>IF(N513="sníž. přenesená",J513,0)</f>
        <v>0</v>
      </c>
      <c r="BI513" s="255">
        <f>IF(N513="nulová",J513,0)</f>
        <v>0</v>
      </c>
      <c r="BJ513" s="18" t="s">
        <v>84</v>
      </c>
      <c r="BK513" s="255">
        <f>ROUND(I513*H513,2)</f>
        <v>0</v>
      </c>
      <c r="BL513" s="18" t="s">
        <v>161</v>
      </c>
      <c r="BM513" s="254" t="s">
        <v>697</v>
      </c>
    </row>
    <row r="514" s="2" customFormat="1">
      <c r="A514" s="39"/>
      <c r="B514" s="40"/>
      <c r="C514" s="41"/>
      <c r="D514" s="256" t="s">
        <v>163</v>
      </c>
      <c r="E514" s="41"/>
      <c r="F514" s="257" t="s">
        <v>698</v>
      </c>
      <c r="G514" s="41"/>
      <c r="H514" s="41"/>
      <c r="I514" s="211"/>
      <c r="J514" s="41"/>
      <c r="K514" s="41"/>
      <c r="L514" s="45"/>
      <c r="M514" s="258"/>
      <c r="N514" s="259"/>
      <c r="O514" s="92"/>
      <c r="P514" s="92"/>
      <c r="Q514" s="92"/>
      <c r="R514" s="92"/>
      <c r="S514" s="92"/>
      <c r="T514" s="93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T514" s="18" t="s">
        <v>163</v>
      </c>
      <c r="AU514" s="18" t="s">
        <v>86</v>
      </c>
    </row>
    <row r="515" s="2" customFormat="1">
      <c r="A515" s="39"/>
      <c r="B515" s="40"/>
      <c r="C515" s="41"/>
      <c r="D515" s="260" t="s">
        <v>165</v>
      </c>
      <c r="E515" s="41"/>
      <c r="F515" s="261" t="s">
        <v>699</v>
      </c>
      <c r="G515" s="41"/>
      <c r="H515" s="41"/>
      <c r="I515" s="211"/>
      <c r="J515" s="41"/>
      <c r="K515" s="41"/>
      <c r="L515" s="45"/>
      <c r="M515" s="258"/>
      <c r="N515" s="259"/>
      <c r="O515" s="92"/>
      <c r="P515" s="92"/>
      <c r="Q515" s="92"/>
      <c r="R515" s="92"/>
      <c r="S515" s="92"/>
      <c r="T515" s="93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T515" s="18" t="s">
        <v>165</v>
      </c>
      <c r="AU515" s="18" t="s">
        <v>86</v>
      </c>
    </row>
    <row r="516" s="2" customFormat="1" ht="16.5" customHeight="1">
      <c r="A516" s="39"/>
      <c r="B516" s="40"/>
      <c r="C516" s="243" t="s">
        <v>700</v>
      </c>
      <c r="D516" s="243" t="s">
        <v>156</v>
      </c>
      <c r="E516" s="244" t="s">
        <v>701</v>
      </c>
      <c r="F516" s="245" t="s">
        <v>702</v>
      </c>
      <c r="G516" s="246" t="s">
        <v>551</v>
      </c>
      <c r="H516" s="247">
        <v>113.511</v>
      </c>
      <c r="I516" s="248"/>
      <c r="J516" s="249">
        <f>ROUND(I516*H516,2)</f>
        <v>0</v>
      </c>
      <c r="K516" s="245" t="s">
        <v>160</v>
      </c>
      <c r="L516" s="45"/>
      <c r="M516" s="250" t="s">
        <v>1</v>
      </c>
      <c r="N516" s="251" t="s">
        <v>41</v>
      </c>
      <c r="O516" s="92"/>
      <c r="P516" s="252">
        <f>O516*H516</f>
        <v>0</v>
      </c>
      <c r="Q516" s="252">
        <v>0</v>
      </c>
      <c r="R516" s="252">
        <f>Q516*H516</f>
        <v>0</v>
      </c>
      <c r="S516" s="252">
        <v>0</v>
      </c>
      <c r="T516" s="253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54" t="s">
        <v>161</v>
      </c>
      <c r="AT516" s="254" t="s">
        <v>156</v>
      </c>
      <c r="AU516" s="254" t="s">
        <v>86</v>
      </c>
      <c r="AY516" s="18" t="s">
        <v>154</v>
      </c>
      <c r="BE516" s="255">
        <f>IF(N516="základní",J516,0)</f>
        <v>0</v>
      </c>
      <c r="BF516" s="255">
        <f>IF(N516="snížená",J516,0)</f>
        <v>0</v>
      </c>
      <c r="BG516" s="255">
        <f>IF(N516="zákl. přenesená",J516,0)</f>
        <v>0</v>
      </c>
      <c r="BH516" s="255">
        <f>IF(N516="sníž. přenesená",J516,0)</f>
        <v>0</v>
      </c>
      <c r="BI516" s="255">
        <f>IF(N516="nulová",J516,0)</f>
        <v>0</v>
      </c>
      <c r="BJ516" s="18" t="s">
        <v>84</v>
      </c>
      <c r="BK516" s="255">
        <f>ROUND(I516*H516,2)</f>
        <v>0</v>
      </c>
      <c r="BL516" s="18" t="s">
        <v>161</v>
      </c>
      <c r="BM516" s="254" t="s">
        <v>703</v>
      </c>
    </row>
    <row r="517" s="2" customFormat="1">
      <c r="A517" s="39"/>
      <c r="B517" s="40"/>
      <c r="C517" s="41"/>
      <c r="D517" s="256" t="s">
        <v>163</v>
      </c>
      <c r="E517" s="41"/>
      <c r="F517" s="257" t="s">
        <v>704</v>
      </c>
      <c r="G517" s="41"/>
      <c r="H517" s="41"/>
      <c r="I517" s="211"/>
      <c r="J517" s="41"/>
      <c r="K517" s="41"/>
      <c r="L517" s="45"/>
      <c r="M517" s="258"/>
      <c r="N517" s="259"/>
      <c r="O517" s="92"/>
      <c r="P517" s="92"/>
      <c r="Q517" s="92"/>
      <c r="R517" s="92"/>
      <c r="S517" s="92"/>
      <c r="T517" s="93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T517" s="18" t="s">
        <v>163</v>
      </c>
      <c r="AU517" s="18" t="s">
        <v>86</v>
      </c>
    </row>
    <row r="518" s="2" customFormat="1">
      <c r="A518" s="39"/>
      <c r="B518" s="40"/>
      <c r="C518" s="41"/>
      <c r="D518" s="260" t="s">
        <v>165</v>
      </c>
      <c r="E518" s="41"/>
      <c r="F518" s="261" t="s">
        <v>705</v>
      </c>
      <c r="G518" s="41"/>
      <c r="H518" s="41"/>
      <c r="I518" s="211"/>
      <c r="J518" s="41"/>
      <c r="K518" s="41"/>
      <c r="L518" s="45"/>
      <c r="M518" s="316"/>
      <c r="N518" s="317"/>
      <c r="O518" s="318"/>
      <c r="P518" s="318"/>
      <c r="Q518" s="318"/>
      <c r="R518" s="318"/>
      <c r="S518" s="318"/>
      <c r="T518" s="319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T518" s="18" t="s">
        <v>165</v>
      </c>
      <c r="AU518" s="18" t="s">
        <v>86</v>
      </c>
    </row>
    <row r="519" s="2" customFormat="1" ht="6.96" customHeight="1">
      <c r="A519" s="39"/>
      <c r="B519" s="67"/>
      <c r="C519" s="68"/>
      <c r="D519" s="68"/>
      <c r="E519" s="68"/>
      <c r="F519" s="68"/>
      <c r="G519" s="68"/>
      <c r="H519" s="68"/>
      <c r="I519" s="68"/>
      <c r="J519" s="68"/>
      <c r="K519" s="68"/>
      <c r="L519" s="45"/>
      <c r="M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</row>
  </sheetData>
  <sheetProtection sheet="1" autoFilter="0" formatColumns="0" formatRows="0" objects="1" scenarios="1" spinCount="100000" saltValue="jZuxZ1c+L7u8R2FCJ4K65npW3wITTKjicmnbqYQXplrkJSR4BK7QYHb3yJ+WDFbFQiPRSVIdTz0ZoL5KJBznTg==" hashValue="SYVzkRz2tGBNl0qCBbKqE/hotNfLXi7FuxOIcHy+yU++o+zPL5h2PgvvWef5+e7rCFJG72ou/+8eu6vGtLoLaw==" algorithmName="SHA-512" password="CC35"/>
  <autoFilter ref="C133:K518"/>
  <mergeCells count="14">
    <mergeCell ref="E7:H7"/>
    <mergeCell ref="E9:H9"/>
    <mergeCell ref="E18:H18"/>
    <mergeCell ref="E27:H27"/>
    <mergeCell ref="E85:H85"/>
    <mergeCell ref="E87:H87"/>
    <mergeCell ref="D108:F108"/>
    <mergeCell ref="D109:F109"/>
    <mergeCell ref="D110:F110"/>
    <mergeCell ref="D111:F111"/>
    <mergeCell ref="D112:F112"/>
    <mergeCell ref="E124:H124"/>
    <mergeCell ref="E126:H126"/>
    <mergeCell ref="L2:V2"/>
  </mergeCells>
  <hyperlinks>
    <hyperlink ref="F139" r:id="rId1" display="https://podminky.urs.cz/item/CS_URS_2025_02/111151104"/>
    <hyperlink ref="F142" r:id="rId2" display="https://podminky.urs.cz/item/CS_URS_2025_02/111251103"/>
    <hyperlink ref="F147" r:id="rId3" display="https://podminky.urs.cz/item/CS_URS_2025_02/112101101"/>
    <hyperlink ref="F152" r:id="rId4" display="https://podminky.urs.cz/item/CS_URS_2025_02/112101102"/>
    <hyperlink ref="F157" r:id="rId5" display="https://podminky.urs.cz/item/CS_URS_2025_02/112101103"/>
    <hyperlink ref="F162" r:id="rId6" display="https://podminky.urs.cz/item/CS_URS_2025_02/112101104"/>
    <hyperlink ref="F165" r:id="rId7" display="https://podminky.urs.cz/item/CS_URS_2025_02/112251101"/>
    <hyperlink ref="F168" r:id="rId8" display="https://podminky.urs.cz/item/CS_URS_2025_02/112251102"/>
    <hyperlink ref="F171" r:id="rId9" display="https://podminky.urs.cz/item/CS_URS_2025_02/112251103"/>
    <hyperlink ref="F174" r:id="rId10" display="https://podminky.urs.cz/item/CS_URS_2025_02/112251104"/>
    <hyperlink ref="F177" r:id="rId11" display="https://podminky.urs.cz/item/CS_URS_2025_02/115101202"/>
    <hyperlink ref="F183" r:id="rId12" display="https://podminky.urs.cz/item/CS_URS_2025_02/115101302"/>
    <hyperlink ref="F186" r:id="rId13" display="https://podminky.urs.cz/item/CS_URS_2025_02/121151123"/>
    <hyperlink ref="F192" r:id="rId14" display="https://podminky.urs.cz/item/CS_URS_2025_02/122151107"/>
    <hyperlink ref="F202" r:id="rId15" display="https://podminky.urs.cz/item/CS_URS_2025_02/132151252"/>
    <hyperlink ref="F208" r:id="rId16" display="https://podminky.urs.cz/item/CS_URS_2025_02/162251102"/>
    <hyperlink ref="F218" r:id="rId17" display="https://podminky.urs.cz/item/CS_URS_2025_02/162351103"/>
    <hyperlink ref="F228" r:id="rId18" display="https://podminky.urs.cz/item/CS_URS_2025_02/162351104"/>
    <hyperlink ref="F234" r:id="rId19" display="https://podminky.urs.cz/item/CS_URS_2025_02/162651111"/>
    <hyperlink ref="F240" r:id="rId20" display="https://podminky.urs.cz/item/CS_URS_2025_02/181006113"/>
    <hyperlink ref="F246" r:id="rId21" display="https://podminky.urs.cz/item/CS_URS_2025_02/181951112"/>
    <hyperlink ref="F252" r:id="rId22" display="https://podminky.urs.cz/item/CS_URS_2025_02/182251101"/>
    <hyperlink ref="F258" r:id="rId23" display="https://podminky.urs.cz/item/CS_URS_2025_02/183101113"/>
    <hyperlink ref="F261" r:id="rId24" display="https://podminky.urs.cz/item/CS_URS_2025_02/183101121"/>
    <hyperlink ref="F264" r:id="rId25" display="https://podminky.urs.cz/item/CS_URS_2025_02/184102111"/>
    <hyperlink ref="F267" r:id="rId26" display="https://podminky.urs.cz/item/CS_URS_2025_02/184102116"/>
    <hyperlink ref="F270" r:id="rId27" display="https://podminky.urs.cz/item/CS_URS_2025_02/184911421"/>
    <hyperlink ref="F281" r:id="rId28" display="https://podminky.urs.cz/item/CS_URS_2025_02/185851121"/>
    <hyperlink ref="F309" r:id="rId29" display="https://podminky.urs.cz/item/CS_URS_2025_02/185851129"/>
    <hyperlink ref="F342" r:id="rId30" display="https://podminky.urs.cz/item/CS_URS_2025_02/167103101"/>
    <hyperlink ref="F350" r:id="rId31" display="https://podminky.urs.cz/item/CS_URS_2025_02/171103202"/>
    <hyperlink ref="F358" r:id="rId32" display="https://podminky.urs.cz/item/CS_URS_2025_02/181006111"/>
    <hyperlink ref="F364" r:id="rId33" display="https://podminky.urs.cz/item/CS_URS_2025_02/182151111"/>
    <hyperlink ref="F374" r:id="rId34" display="https://podminky.urs.cz/item/CS_URS_2025_02/183551213"/>
    <hyperlink ref="F391" r:id="rId35" display="https://podminky.urs.cz/item/CS_URS_2025_02/274326121"/>
    <hyperlink ref="F399" r:id="rId36" display="https://podminky.urs.cz/item/CS_URS_2025_02/274356021"/>
    <hyperlink ref="F407" r:id="rId37" display="https://podminky.urs.cz/item/CS_URS_2025_02/274356022"/>
    <hyperlink ref="F410" r:id="rId38" display="https://podminky.urs.cz/item/CS_URS_2025_02/274366011"/>
    <hyperlink ref="F417" r:id="rId39" display="https://podminky.urs.cz/item/CS_URS_2025_02/321321115"/>
    <hyperlink ref="F423" r:id="rId40" display="https://podminky.urs.cz/item/CS_URS_2025_02/321351010"/>
    <hyperlink ref="F429" r:id="rId41" display="https://podminky.urs.cz/item/CS_URS_2025_02/321352010"/>
    <hyperlink ref="F432" r:id="rId42" display="https://podminky.urs.cz/item/CS_URS_2025_02/321368211"/>
    <hyperlink ref="F439" r:id="rId43" display="https://podminky.urs.cz/item/CS_URS_2025_02/452311162"/>
    <hyperlink ref="F445" r:id="rId44" display="https://podminky.urs.cz/item/CS_URS_2025_02/457571111"/>
    <hyperlink ref="F451" r:id="rId45" display="https://podminky.urs.cz/item/CS_URS_2025_02/462512270"/>
    <hyperlink ref="F515" r:id="rId46" display="https://podminky.urs.cz/item/CS_URS_2025_02/998231311"/>
    <hyperlink ref="F518" r:id="rId47" display="https://podminky.urs.cz/item/CS_URS_2025_02/998331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86</v>
      </c>
    </row>
    <row r="4" s="1" customFormat="1" ht="24.96" customHeight="1">
      <c r="B4" s="21"/>
      <c r="D4" s="150" t="s">
        <v>112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Revitalizace vodní plochy Šutráky</v>
      </c>
      <c r="F7" s="152"/>
      <c r="G7" s="152"/>
      <c r="H7" s="152"/>
      <c r="L7" s="21"/>
    </row>
    <row r="8" s="2" customFormat="1" ht="12" customHeight="1">
      <c r="A8" s="39"/>
      <c r="B8" s="45"/>
      <c r="C8" s="39"/>
      <c r="D8" s="152" t="s">
        <v>113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4" t="s">
        <v>706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2" t="s">
        <v>18</v>
      </c>
      <c r="E11" s="39"/>
      <c r="F11" s="142" t="s">
        <v>1</v>
      </c>
      <c r="G11" s="39"/>
      <c r="H11" s="39"/>
      <c r="I11" s="152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20</v>
      </c>
      <c r="E12" s="39"/>
      <c r="F12" s="142" t="s">
        <v>21</v>
      </c>
      <c r="G12" s="39"/>
      <c r="H12" s="39"/>
      <c r="I12" s="152" t="s">
        <v>22</v>
      </c>
      <c r="J12" s="155" t="str">
        <f>'Rekapitulace stavby'!AN8</f>
        <v>20. 1. 2026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24</v>
      </c>
      <c r="E14" s="39"/>
      <c r="F14" s="39"/>
      <c r="G14" s="39"/>
      <c r="H14" s="39"/>
      <c r="I14" s="152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2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2" t="s">
        <v>28</v>
      </c>
      <c r="E17" s="39"/>
      <c r="F17" s="39"/>
      <c r="G17" s="39"/>
      <c r="H17" s="39"/>
      <c r="I17" s="15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2" t="s">
        <v>30</v>
      </c>
      <c r="E20" s="39"/>
      <c r="F20" s="39"/>
      <c r="G20" s="39"/>
      <c r="H20" s="39"/>
      <c r="I20" s="152" t="s">
        <v>25</v>
      </c>
      <c r="J20" s="142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tr">
        <f>IF('Rekapitulace stavby'!E17="","",'Rekapitulace stavby'!E17)</f>
        <v xml:space="preserve"> </v>
      </c>
      <c r="F21" s="39"/>
      <c r="G21" s="39"/>
      <c r="H21" s="39"/>
      <c r="I21" s="152" t="s">
        <v>27</v>
      </c>
      <c r="J21" s="142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2" t="s">
        <v>33</v>
      </c>
      <c r="E23" s="39"/>
      <c r="F23" s="39"/>
      <c r="G23" s="39"/>
      <c r="H23" s="39"/>
      <c r="I23" s="152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34</v>
      </c>
      <c r="F24" s="39"/>
      <c r="G24" s="39"/>
      <c r="H24" s="39"/>
      <c r="I24" s="152" t="s">
        <v>27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6"/>
      <c r="B27" s="157"/>
      <c r="C27" s="156"/>
      <c r="D27" s="156"/>
      <c r="E27" s="158" t="s">
        <v>1</v>
      </c>
      <c r="F27" s="158"/>
      <c r="G27" s="158"/>
      <c r="H27" s="158"/>
      <c r="I27" s="156"/>
      <c r="J27" s="156"/>
      <c r="K27" s="156"/>
      <c r="L27" s="159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0"/>
      <c r="E29" s="160"/>
      <c r="F29" s="160"/>
      <c r="G29" s="160"/>
      <c r="H29" s="160"/>
      <c r="I29" s="160"/>
      <c r="J29" s="160"/>
      <c r="K29" s="16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142" t="s">
        <v>115</v>
      </c>
      <c r="E30" s="39"/>
      <c r="F30" s="39"/>
      <c r="G30" s="39"/>
      <c r="H30" s="39"/>
      <c r="I30" s="39"/>
      <c r="J30" s="161">
        <f>J96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62" t="s">
        <v>116</v>
      </c>
      <c r="E31" s="39"/>
      <c r="F31" s="39"/>
      <c r="G31" s="39"/>
      <c r="H31" s="39"/>
      <c r="I31" s="39"/>
      <c r="J31" s="161">
        <f>J104</f>
        <v>0</v>
      </c>
      <c r="K31" s="3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3" t="s">
        <v>36</v>
      </c>
      <c r="E32" s="39"/>
      <c r="F32" s="39"/>
      <c r="G32" s="39"/>
      <c r="H32" s="39"/>
      <c r="I32" s="39"/>
      <c r="J32" s="164">
        <f>ROUND(J30 + J31,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5" t="s">
        <v>38</v>
      </c>
      <c r="G34" s="39"/>
      <c r="H34" s="39"/>
      <c r="I34" s="165" t="s">
        <v>37</v>
      </c>
      <c r="J34" s="165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6" t="s">
        <v>40</v>
      </c>
      <c r="E35" s="152" t="s">
        <v>41</v>
      </c>
      <c r="F35" s="167">
        <f>ROUND((SUM(BE104:BE111) + SUM(BE131:BE181)),  2)</f>
        <v>0</v>
      </c>
      <c r="G35" s="39"/>
      <c r="H35" s="39"/>
      <c r="I35" s="168">
        <v>0.20999999999999999</v>
      </c>
      <c r="J35" s="167">
        <f>ROUND(((SUM(BE104:BE111) + SUM(BE131:BE181))*I35),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7">
        <f>ROUND((SUM(BF104:BF111) + SUM(BF131:BF181)),  2)</f>
        <v>0</v>
      </c>
      <c r="G36" s="39"/>
      <c r="H36" s="39"/>
      <c r="I36" s="168">
        <v>0.12</v>
      </c>
      <c r="J36" s="167">
        <f>ROUND(((SUM(BF104:BF111) + SUM(BF131:BF181))*I36),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7">
        <f>ROUND((SUM(BG104:BG111) + SUM(BG131:BG181)),  2)</f>
        <v>0</v>
      </c>
      <c r="G37" s="39"/>
      <c r="H37" s="39"/>
      <c r="I37" s="168">
        <v>0.20999999999999999</v>
      </c>
      <c r="J37" s="167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7">
        <f>ROUND((SUM(BH104:BH111) + SUM(BH131:BH181)),  2)</f>
        <v>0</v>
      </c>
      <c r="G38" s="39"/>
      <c r="H38" s="39"/>
      <c r="I38" s="168">
        <v>0.12</v>
      </c>
      <c r="J38" s="167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7">
        <f>ROUND((SUM(BI104:BI111) + SUM(BI131:BI181)),  2)</f>
        <v>0</v>
      </c>
      <c r="G39" s="39"/>
      <c r="H39" s="39"/>
      <c r="I39" s="168">
        <v>0</v>
      </c>
      <c r="J39" s="167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9"/>
      <c r="D41" s="170" t="s">
        <v>46</v>
      </c>
      <c r="E41" s="171"/>
      <c r="F41" s="171"/>
      <c r="G41" s="172" t="s">
        <v>47</v>
      </c>
      <c r="H41" s="173" t="s">
        <v>48</v>
      </c>
      <c r="I41" s="171"/>
      <c r="J41" s="174">
        <f>SUM(J32:J39)</f>
        <v>0</v>
      </c>
      <c r="K41" s="175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6" t="s">
        <v>49</v>
      </c>
      <c r="E50" s="177"/>
      <c r="F50" s="177"/>
      <c r="G50" s="176" t="s">
        <v>50</v>
      </c>
      <c r="H50" s="177"/>
      <c r="I50" s="177"/>
      <c r="J50" s="177"/>
      <c r="K50" s="177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8" t="s">
        <v>51</v>
      </c>
      <c r="E61" s="179"/>
      <c r="F61" s="180" t="s">
        <v>52</v>
      </c>
      <c r="G61" s="178" t="s">
        <v>51</v>
      </c>
      <c r="H61" s="179"/>
      <c r="I61" s="179"/>
      <c r="J61" s="181" t="s">
        <v>52</v>
      </c>
      <c r="K61" s="179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6" t="s">
        <v>53</v>
      </c>
      <c r="E65" s="182"/>
      <c r="F65" s="182"/>
      <c r="G65" s="176" t="s">
        <v>54</v>
      </c>
      <c r="H65" s="182"/>
      <c r="I65" s="182"/>
      <c r="J65" s="182"/>
      <c r="K65" s="182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8" t="s">
        <v>51</v>
      </c>
      <c r="E76" s="179"/>
      <c r="F76" s="180" t="s">
        <v>52</v>
      </c>
      <c r="G76" s="178" t="s">
        <v>51</v>
      </c>
      <c r="H76" s="179"/>
      <c r="I76" s="179"/>
      <c r="J76" s="181" t="s">
        <v>52</v>
      </c>
      <c r="K76" s="179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7" t="str">
        <f>E7</f>
        <v>Revitalizace vodní plochy Šutráky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02 - Mokřady a vodní tůně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Podivín</v>
      </c>
      <c r="G89" s="41"/>
      <c r="H89" s="41"/>
      <c r="I89" s="33" t="s">
        <v>22</v>
      </c>
      <c r="J89" s="80" t="str">
        <f>IF(J12="","",J12)</f>
        <v>20. 1. 2026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Podivín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VZD INVEST,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8" t="s">
        <v>118</v>
      </c>
      <c r="D94" s="189"/>
      <c r="E94" s="189"/>
      <c r="F94" s="189"/>
      <c r="G94" s="189"/>
      <c r="H94" s="189"/>
      <c r="I94" s="189"/>
      <c r="J94" s="190" t="s">
        <v>119</v>
      </c>
      <c r="K94" s="189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91" t="s">
        <v>120</v>
      </c>
      <c r="D96" s="41"/>
      <c r="E96" s="41"/>
      <c r="F96" s="41"/>
      <c r="G96" s="41"/>
      <c r="H96" s="41"/>
      <c r="I96" s="41"/>
      <c r="J96" s="111">
        <f>J131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121</v>
      </c>
    </row>
    <row r="97" s="9" customFormat="1" ht="24.96" customHeight="1">
      <c r="A97" s="9"/>
      <c r="B97" s="192"/>
      <c r="C97" s="193"/>
      <c r="D97" s="194" t="s">
        <v>122</v>
      </c>
      <c r="E97" s="195"/>
      <c r="F97" s="195"/>
      <c r="G97" s="195"/>
      <c r="H97" s="195"/>
      <c r="I97" s="195"/>
      <c r="J97" s="196">
        <f>J132</f>
        <v>0</v>
      </c>
      <c r="K97" s="193"/>
      <c r="L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8"/>
      <c r="C98" s="134"/>
      <c r="D98" s="199" t="s">
        <v>123</v>
      </c>
      <c r="E98" s="200"/>
      <c r="F98" s="200"/>
      <c r="G98" s="200"/>
      <c r="H98" s="200"/>
      <c r="I98" s="200"/>
      <c r="J98" s="201">
        <f>J133</f>
        <v>0</v>
      </c>
      <c r="K98" s="134"/>
      <c r="L98" s="20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8"/>
      <c r="C99" s="134"/>
      <c r="D99" s="199" t="s">
        <v>126</v>
      </c>
      <c r="E99" s="200"/>
      <c r="F99" s="200"/>
      <c r="G99" s="200"/>
      <c r="H99" s="200"/>
      <c r="I99" s="200"/>
      <c r="J99" s="201">
        <f>J166</f>
        <v>0</v>
      </c>
      <c r="K99" s="134"/>
      <c r="L99" s="20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8"/>
      <c r="C100" s="134"/>
      <c r="D100" s="199" t="s">
        <v>128</v>
      </c>
      <c r="E100" s="200"/>
      <c r="F100" s="200"/>
      <c r="G100" s="200"/>
      <c r="H100" s="200"/>
      <c r="I100" s="200"/>
      <c r="J100" s="201">
        <f>J173</f>
        <v>0</v>
      </c>
      <c r="K100" s="134"/>
      <c r="L100" s="20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8"/>
      <c r="C101" s="134"/>
      <c r="D101" s="199" t="s">
        <v>129</v>
      </c>
      <c r="E101" s="200"/>
      <c r="F101" s="200"/>
      <c r="G101" s="200"/>
      <c r="H101" s="200"/>
      <c r="I101" s="200"/>
      <c r="J101" s="201">
        <f>J178</f>
        <v>0</v>
      </c>
      <c r="K101" s="134"/>
      <c r="L101" s="20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9.28" customHeight="1">
      <c r="A104" s="39"/>
      <c r="B104" s="40"/>
      <c r="C104" s="191" t="s">
        <v>130</v>
      </c>
      <c r="D104" s="41"/>
      <c r="E104" s="41"/>
      <c r="F104" s="41"/>
      <c r="G104" s="41"/>
      <c r="H104" s="41"/>
      <c r="I104" s="41"/>
      <c r="J104" s="203">
        <f>ROUND(J105 + J106 + J107 + J108 + J109 + J110,2)</f>
        <v>0</v>
      </c>
      <c r="K104" s="41"/>
      <c r="L104" s="64"/>
      <c r="N104" s="204" t="s">
        <v>40</v>
      </c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18" customHeight="1">
      <c r="A105" s="39"/>
      <c r="B105" s="40"/>
      <c r="C105" s="41"/>
      <c r="D105" s="205" t="s">
        <v>131</v>
      </c>
      <c r="E105" s="206"/>
      <c r="F105" s="206"/>
      <c r="G105" s="41"/>
      <c r="H105" s="41"/>
      <c r="I105" s="41"/>
      <c r="J105" s="207">
        <v>0</v>
      </c>
      <c r="K105" s="41"/>
      <c r="L105" s="208"/>
      <c r="M105" s="209"/>
      <c r="N105" s="210" t="s">
        <v>41</v>
      </c>
      <c r="O105" s="209"/>
      <c r="P105" s="209"/>
      <c r="Q105" s="209"/>
      <c r="R105" s="209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12" t="s">
        <v>109</v>
      </c>
      <c r="AZ105" s="209"/>
      <c r="BA105" s="209"/>
      <c r="BB105" s="209"/>
      <c r="BC105" s="209"/>
      <c r="BD105" s="209"/>
      <c r="BE105" s="213">
        <f>IF(N105="základní",J105,0)</f>
        <v>0</v>
      </c>
      <c r="BF105" s="213">
        <f>IF(N105="snížená",J105,0)</f>
        <v>0</v>
      </c>
      <c r="BG105" s="213">
        <f>IF(N105="zákl. přenesená",J105,0)</f>
        <v>0</v>
      </c>
      <c r="BH105" s="213">
        <f>IF(N105="sníž. přenesená",J105,0)</f>
        <v>0</v>
      </c>
      <c r="BI105" s="213">
        <f>IF(N105="nulová",J105,0)</f>
        <v>0</v>
      </c>
      <c r="BJ105" s="212" t="s">
        <v>84</v>
      </c>
      <c r="BK105" s="209"/>
      <c r="BL105" s="209"/>
      <c r="BM105" s="209"/>
    </row>
    <row r="106" s="2" customFormat="1" ht="18" customHeight="1">
      <c r="A106" s="39"/>
      <c r="B106" s="40"/>
      <c r="C106" s="41"/>
      <c r="D106" s="205" t="s">
        <v>132</v>
      </c>
      <c r="E106" s="206"/>
      <c r="F106" s="206"/>
      <c r="G106" s="41"/>
      <c r="H106" s="41"/>
      <c r="I106" s="41"/>
      <c r="J106" s="207">
        <v>0</v>
      </c>
      <c r="K106" s="41"/>
      <c r="L106" s="208"/>
      <c r="M106" s="209"/>
      <c r="N106" s="210" t="s">
        <v>41</v>
      </c>
      <c r="O106" s="209"/>
      <c r="P106" s="209"/>
      <c r="Q106" s="209"/>
      <c r="R106" s="209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12" t="s">
        <v>109</v>
      </c>
      <c r="AZ106" s="209"/>
      <c r="BA106" s="209"/>
      <c r="BB106" s="209"/>
      <c r="BC106" s="209"/>
      <c r="BD106" s="209"/>
      <c r="BE106" s="213">
        <f>IF(N106="základní",J106,0)</f>
        <v>0</v>
      </c>
      <c r="BF106" s="213">
        <f>IF(N106="snížená",J106,0)</f>
        <v>0</v>
      </c>
      <c r="BG106" s="213">
        <f>IF(N106="zákl. přenesená",J106,0)</f>
        <v>0</v>
      </c>
      <c r="BH106" s="213">
        <f>IF(N106="sníž. přenesená",J106,0)</f>
        <v>0</v>
      </c>
      <c r="BI106" s="213">
        <f>IF(N106="nulová",J106,0)</f>
        <v>0</v>
      </c>
      <c r="BJ106" s="212" t="s">
        <v>84</v>
      </c>
      <c r="BK106" s="209"/>
      <c r="BL106" s="209"/>
      <c r="BM106" s="209"/>
    </row>
    <row r="107" s="2" customFormat="1" ht="18" customHeight="1">
      <c r="A107" s="39"/>
      <c r="B107" s="40"/>
      <c r="C107" s="41"/>
      <c r="D107" s="205" t="s">
        <v>133</v>
      </c>
      <c r="E107" s="206"/>
      <c r="F107" s="206"/>
      <c r="G107" s="41"/>
      <c r="H107" s="41"/>
      <c r="I107" s="41"/>
      <c r="J107" s="207">
        <v>0</v>
      </c>
      <c r="K107" s="41"/>
      <c r="L107" s="208"/>
      <c r="M107" s="209"/>
      <c r="N107" s="210" t="s">
        <v>41</v>
      </c>
      <c r="O107" s="209"/>
      <c r="P107" s="209"/>
      <c r="Q107" s="209"/>
      <c r="R107" s="209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12" t="s">
        <v>109</v>
      </c>
      <c r="AZ107" s="209"/>
      <c r="BA107" s="209"/>
      <c r="BB107" s="209"/>
      <c r="BC107" s="209"/>
      <c r="BD107" s="209"/>
      <c r="BE107" s="213">
        <f>IF(N107="základní",J107,0)</f>
        <v>0</v>
      </c>
      <c r="BF107" s="213">
        <f>IF(N107="snížená",J107,0)</f>
        <v>0</v>
      </c>
      <c r="BG107" s="213">
        <f>IF(N107="zákl. přenesená",J107,0)</f>
        <v>0</v>
      </c>
      <c r="BH107" s="213">
        <f>IF(N107="sníž. přenesená",J107,0)</f>
        <v>0</v>
      </c>
      <c r="BI107" s="213">
        <f>IF(N107="nulová",J107,0)</f>
        <v>0</v>
      </c>
      <c r="BJ107" s="212" t="s">
        <v>84</v>
      </c>
      <c r="BK107" s="209"/>
      <c r="BL107" s="209"/>
      <c r="BM107" s="209"/>
    </row>
    <row r="108" s="2" customFormat="1" ht="18" customHeight="1">
      <c r="A108" s="39"/>
      <c r="B108" s="40"/>
      <c r="C108" s="41"/>
      <c r="D108" s="205" t="s">
        <v>134</v>
      </c>
      <c r="E108" s="206"/>
      <c r="F108" s="206"/>
      <c r="G108" s="41"/>
      <c r="H108" s="41"/>
      <c r="I108" s="41"/>
      <c r="J108" s="207">
        <v>0</v>
      </c>
      <c r="K108" s="41"/>
      <c r="L108" s="208"/>
      <c r="M108" s="209"/>
      <c r="N108" s="210" t="s">
        <v>41</v>
      </c>
      <c r="O108" s="209"/>
      <c r="P108" s="209"/>
      <c r="Q108" s="209"/>
      <c r="R108" s="209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12" t="s">
        <v>109</v>
      </c>
      <c r="AZ108" s="209"/>
      <c r="BA108" s="209"/>
      <c r="BB108" s="209"/>
      <c r="BC108" s="209"/>
      <c r="BD108" s="209"/>
      <c r="BE108" s="213">
        <f>IF(N108="základní",J108,0)</f>
        <v>0</v>
      </c>
      <c r="BF108" s="213">
        <f>IF(N108="snížená",J108,0)</f>
        <v>0</v>
      </c>
      <c r="BG108" s="213">
        <f>IF(N108="zákl. přenesená",J108,0)</f>
        <v>0</v>
      </c>
      <c r="BH108" s="213">
        <f>IF(N108="sníž. přenesená",J108,0)</f>
        <v>0</v>
      </c>
      <c r="BI108" s="213">
        <f>IF(N108="nulová",J108,0)</f>
        <v>0</v>
      </c>
      <c r="BJ108" s="212" t="s">
        <v>84</v>
      </c>
      <c r="BK108" s="209"/>
      <c r="BL108" s="209"/>
      <c r="BM108" s="209"/>
    </row>
    <row r="109" s="2" customFormat="1" ht="18" customHeight="1">
      <c r="A109" s="39"/>
      <c r="B109" s="40"/>
      <c r="C109" s="41"/>
      <c r="D109" s="205" t="s">
        <v>135</v>
      </c>
      <c r="E109" s="206"/>
      <c r="F109" s="206"/>
      <c r="G109" s="41"/>
      <c r="H109" s="41"/>
      <c r="I109" s="41"/>
      <c r="J109" s="207">
        <v>0</v>
      </c>
      <c r="K109" s="41"/>
      <c r="L109" s="208"/>
      <c r="M109" s="209"/>
      <c r="N109" s="210" t="s">
        <v>41</v>
      </c>
      <c r="O109" s="209"/>
      <c r="P109" s="209"/>
      <c r="Q109" s="209"/>
      <c r="R109" s="209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09"/>
      <c r="AG109" s="209"/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12" t="s">
        <v>109</v>
      </c>
      <c r="AZ109" s="209"/>
      <c r="BA109" s="209"/>
      <c r="BB109" s="209"/>
      <c r="BC109" s="209"/>
      <c r="BD109" s="209"/>
      <c r="BE109" s="213">
        <f>IF(N109="základní",J109,0)</f>
        <v>0</v>
      </c>
      <c r="BF109" s="213">
        <f>IF(N109="snížená",J109,0)</f>
        <v>0</v>
      </c>
      <c r="BG109" s="213">
        <f>IF(N109="zákl. přenesená",J109,0)</f>
        <v>0</v>
      </c>
      <c r="BH109" s="213">
        <f>IF(N109="sníž. přenesená",J109,0)</f>
        <v>0</v>
      </c>
      <c r="BI109" s="213">
        <f>IF(N109="nulová",J109,0)</f>
        <v>0</v>
      </c>
      <c r="BJ109" s="212" t="s">
        <v>84</v>
      </c>
      <c r="BK109" s="209"/>
      <c r="BL109" s="209"/>
      <c r="BM109" s="209"/>
    </row>
    <row r="110" s="2" customFormat="1" ht="18" customHeight="1">
      <c r="A110" s="39"/>
      <c r="B110" s="40"/>
      <c r="C110" s="41"/>
      <c r="D110" s="206" t="s">
        <v>136</v>
      </c>
      <c r="E110" s="41"/>
      <c r="F110" s="41"/>
      <c r="G110" s="41"/>
      <c r="H110" s="41"/>
      <c r="I110" s="41"/>
      <c r="J110" s="207">
        <f>ROUND(J30*T110,2)</f>
        <v>0</v>
      </c>
      <c r="K110" s="41"/>
      <c r="L110" s="208"/>
      <c r="M110" s="209"/>
      <c r="N110" s="210" t="s">
        <v>41</v>
      </c>
      <c r="O110" s="209"/>
      <c r="P110" s="209"/>
      <c r="Q110" s="209"/>
      <c r="R110" s="209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09"/>
      <c r="AG110" s="209"/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12" t="s">
        <v>137</v>
      </c>
      <c r="AZ110" s="209"/>
      <c r="BA110" s="209"/>
      <c r="BB110" s="209"/>
      <c r="BC110" s="209"/>
      <c r="BD110" s="209"/>
      <c r="BE110" s="213">
        <f>IF(N110="základní",J110,0)</f>
        <v>0</v>
      </c>
      <c r="BF110" s="213">
        <f>IF(N110="snížená",J110,0)</f>
        <v>0</v>
      </c>
      <c r="BG110" s="213">
        <f>IF(N110="zákl. přenesená",J110,0)</f>
        <v>0</v>
      </c>
      <c r="BH110" s="213">
        <f>IF(N110="sníž. přenesená",J110,0)</f>
        <v>0</v>
      </c>
      <c r="BI110" s="213">
        <f>IF(N110="nulová",J110,0)</f>
        <v>0</v>
      </c>
      <c r="BJ110" s="212" t="s">
        <v>84</v>
      </c>
      <c r="BK110" s="209"/>
      <c r="BL110" s="209"/>
      <c r="BM110" s="209"/>
    </row>
    <row r="111" s="2" customForma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9.28" customHeight="1">
      <c r="A112" s="39"/>
      <c r="B112" s="40"/>
      <c r="C112" s="214" t="s">
        <v>138</v>
      </c>
      <c r="D112" s="189"/>
      <c r="E112" s="189"/>
      <c r="F112" s="189"/>
      <c r="G112" s="189"/>
      <c r="H112" s="189"/>
      <c r="I112" s="189"/>
      <c r="J112" s="215">
        <f>ROUND(J96+J104,2)</f>
        <v>0</v>
      </c>
      <c r="K112" s="189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7" s="2" customFormat="1" ht="6.96" customHeight="1">
      <c r="A117" s="39"/>
      <c r="B117" s="69"/>
      <c r="C117" s="70"/>
      <c r="D117" s="70"/>
      <c r="E117" s="70"/>
      <c r="F117" s="70"/>
      <c r="G117" s="70"/>
      <c r="H117" s="70"/>
      <c r="I117" s="70"/>
      <c r="J117" s="70"/>
      <c r="K117" s="70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4.96" customHeight="1">
      <c r="A118" s="39"/>
      <c r="B118" s="40"/>
      <c r="C118" s="24" t="s">
        <v>139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16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187" t="str">
        <f>E7</f>
        <v>Revitalizace vodní plochy Šutráky</v>
      </c>
      <c r="F121" s="33"/>
      <c r="G121" s="33"/>
      <c r="H121" s="33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113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77" t="str">
        <f>E9</f>
        <v>SO 02 - Mokřady a vodní tůně</v>
      </c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20</v>
      </c>
      <c r="D125" s="41"/>
      <c r="E125" s="41"/>
      <c r="F125" s="28" t="str">
        <f>F12</f>
        <v>Podivín</v>
      </c>
      <c r="G125" s="41"/>
      <c r="H125" s="41"/>
      <c r="I125" s="33" t="s">
        <v>22</v>
      </c>
      <c r="J125" s="80" t="str">
        <f>IF(J12="","",J12)</f>
        <v>20. 1. 2026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24</v>
      </c>
      <c r="D127" s="41"/>
      <c r="E127" s="41"/>
      <c r="F127" s="28" t="str">
        <f>E15</f>
        <v>Město Podivín</v>
      </c>
      <c r="G127" s="41"/>
      <c r="H127" s="41"/>
      <c r="I127" s="33" t="s">
        <v>30</v>
      </c>
      <c r="J127" s="37" t="str">
        <f>E21</f>
        <v xml:space="preserve"> 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28</v>
      </c>
      <c r="D128" s="41"/>
      <c r="E128" s="41"/>
      <c r="F128" s="28" t="str">
        <f>IF(E18="","",E18)</f>
        <v>Vyplň údaj</v>
      </c>
      <c r="G128" s="41"/>
      <c r="H128" s="41"/>
      <c r="I128" s="33" t="s">
        <v>33</v>
      </c>
      <c r="J128" s="37" t="str">
        <f>E24</f>
        <v>VZD INVEST, s.r.o.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216"/>
      <c r="B130" s="217"/>
      <c r="C130" s="218" t="s">
        <v>140</v>
      </c>
      <c r="D130" s="219" t="s">
        <v>61</v>
      </c>
      <c r="E130" s="219" t="s">
        <v>57</v>
      </c>
      <c r="F130" s="219" t="s">
        <v>58</v>
      </c>
      <c r="G130" s="219" t="s">
        <v>141</v>
      </c>
      <c r="H130" s="219" t="s">
        <v>142</v>
      </c>
      <c r="I130" s="219" t="s">
        <v>143</v>
      </c>
      <c r="J130" s="219" t="s">
        <v>119</v>
      </c>
      <c r="K130" s="220" t="s">
        <v>144</v>
      </c>
      <c r="L130" s="221"/>
      <c r="M130" s="101" t="s">
        <v>1</v>
      </c>
      <c r="N130" s="102" t="s">
        <v>40</v>
      </c>
      <c r="O130" s="102" t="s">
        <v>145</v>
      </c>
      <c r="P130" s="102" t="s">
        <v>146</v>
      </c>
      <c r="Q130" s="102" t="s">
        <v>147</v>
      </c>
      <c r="R130" s="102" t="s">
        <v>148</v>
      </c>
      <c r="S130" s="102" t="s">
        <v>149</v>
      </c>
      <c r="T130" s="103" t="s">
        <v>150</v>
      </c>
      <c r="U130" s="216"/>
      <c r="V130" s="216"/>
      <c r="W130" s="216"/>
      <c r="X130" s="216"/>
      <c r="Y130" s="216"/>
      <c r="Z130" s="216"/>
      <c r="AA130" s="216"/>
      <c r="AB130" s="216"/>
      <c r="AC130" s="216"/>
      <c r="AD130" s="216"/>
      <c r="AE130" s="216"/>
    </row>
    <row r="131" s="2" customFormat="1" ht="22.8" customHeight="1">
      <c r="A131" s="39"/>
      <c r="B131" s="40"/>
      <c r="C131" s="108" t="s">
        <v>151</v>
      </c>
      <c r="D131" s="41"/>
      <c r="E131" s="41"/>
      <c r="F131" s="41"/>
      <c r="G131" s="41"/>
      <c r="H131" s="41"/>
      <c r="I131" s="41"/>
      <c r="J131" s="222">
        <f>BK131</f>
        <v>0</v>
      </c>
      <c r="K131" s="41"/>
      <c r="L131" s="45"/>
      <c r="M131" s="104"/>
      <c r="N131" s="223"/>
      <c r="O131" s="105"/>
      <c r="P131" s="224">
        <f>P132</f>
        <v>0</v>
      </c>
      <c r="Q131" s="105"/>
      <c r="R131" s="224">
        <f>R132</f>
        <v>257.07839999999999</v>
      </c>
      <c r="S131" s="105"/>
      <c r="T131" s="225">
        <f>T132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75</v>
      </c>
      <c r="AU131" s="18" t="s">
        <v>121</v>
      </c>
      <c r="BK131" s="226">
        <f>BK132</f>
        <v>0</v>
      </c>
    </row>
    <row r="132" s="12" customFormat="1" ht="25.92" customHeight="1">
      <c r="A132" s="12"/>
      <c r="B132" s="227"/>
      <c r="C132" s="228"/>
      <c r="D132" s="229" t="s">
        <v>75</v>
      </c>
      <c r="E132" s="230" t="s">
        <v>152</v>
      </c>
      <c r="F132" s="230" t="s">
        <v>153</v>
      </c>
      <c r="G132" s="228"/>
      <c r="H132" s="228"/>
      <c r="I132" s="231"/>
      <c r="J132" s="232">
        <f>BK132</f>
        <v>0</v>
      </c>
      <c r="K132" s="228"/>
      <c r="L132" s="233"/>
      <c r="M132" s="234"/>
      <c r="N132" s="235"/>
      <c r="O132" s="235"/>
      <c r="P132" s="236">
        <f>P133+P166+P173+P178</f>
        <v>0</v>
      </c>
      <c r="Q132" s="235"/>
      <c r="R132" s="236">
        <f>R133+R166+R173+R178</f>
        <v>257.07839999999999</v>
      </c>
      <c r="S132" s="235"/>
      <c r="T132" s="237">
        <f>T133+T166+T173+T178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38" t="s">
        <v>84</v>
      </c>
      <c r="AT132" s="239" t="s">
        <v>75</v>
      </c>
      <c r="AU132" s="239" t="s">
        <v>76</v>
      </c>
      <c r="AY132" s="238" t="s">
        <v>154</v>
      </c>
      <c r="BK132" s="240">
        <f>BK133+BK166+BK173+BK178</f>
        <v>0</v>
      </c>
    </row>
    <row r="133" s="12" customFormat="1" ht="22.8" customHeight="1">
      <c r="A133" s="12"/>
      <c r="B133" s="227"/>
      <c r="C133" s="228"/>
      <c r="D133" s="229" t="s">
        <v>75</v>
      </c>
      <c r="E133" s="241" t="s">
        <v>84</v>
      </c>
      <c r="F133" s="241" t="s">
        <v>155</v>
      </c>
      <c r="G133" s="228"/>
      <c r="H133" s="228"/>
      <c r="I133" s="231"/>
      <c r="J133" s="242">
        <f>BK133</f>
        <v>0</v>
      </c>
      <c r="K133" s="228"/>
      <c r="L133" s="233"/>
      <c r="M133" s="234"/>
      <c r="N133" s="235"/>
      <c r="O133" s="235"/>
      <c r="P133" s="236">
        <f>SUM(P134:P165)</f>
        <v>0</v>
      </c>
      <c r="Q133" s="235"/>
      <c r="R133" s="236">
        <f>SUM(R134:R165)</f>
        <v>0</v>
      </c>
      <c r="S133" s="235"/>
      <c r="T133" s="237">
        <f>SUM(T134:T165)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8" t="s">
        <v>84</v>
      </c>
      <c r="AT133" s="239" t="s">
        <v>75</v>
      </c>
      <c r="AU133" s="239" t="s">
        <v>84</v>
      </c>
      <c r="AY133" s="238" t="s">
        <v>154</v>
      </c>
      <c r="BK133" s="240">
        <f>SUM(BK134:BK165)</f>
        <v>0</v>
      </c>
    </row>
    <row r="134" s="2" customFormat="1" ht="37.8" customHeight="1">
      <c r="A134" s="39"/>
      <c r="B134" s="40"/>
      <c r="C134" s="243" t="s">
        <v>84</v>
      </c>
      <c r="D134" s="243" t="s">
        <v>156</v>
      </c>
      <c r="E134" s="244" t="s">
        <v>167</v>
      </c>
      <c r="F134" s="245" t="s">
        <v>168</v>
      </c>
      <c r="G134" s="246" t="s">
        <v>159</v>
      </c>
      <c r="H134" s="247">
        <v>550</v>
      </c>
      <c r="I134" s="248"/>
      <c r="J134" s="249">
        <f>ROUND(I134*H134,2)</f>
        <v>0</v>
      </c>
      <c r="K134" s="245" t="s">
        <v>160</v>
      </c>
      <c r="L134" s="45"/>
      <c r="M134" s="250" t="s">
        <v>1</v>
      </c>
      <c r="N134" s="251" t="s">
        <v>41</v>
      </c>
      <c r="O134" s="92"/>
      <c r="P134" s="252">
        <f>O134*H134</f>
        <v>0</v>
      </c>
      <c r="Q134" s="252">
        <v>0</v>
      </c>
      <c r="R134" s="252">
        <f>Q134*H134</f>
        <v>0</v>
      </c>
      <c r="S134" s="252">
        <v>0</v>
      </c>
      <c r="T134" s="25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54" t="s">
        <v>161</v>
      </c>
      <c r="AT134" s="254" t="s">
        <v>156</v>
      </c>
      <c r="AU134" s="254" t="s">
        <v>86</v>
      </c>
      <c r="AY134" s="18" t="s">
        <v>154</v>
      </c>
      <c r="BE134" s="255">
        <f>IF(N134="základní",J134,0)</f>
        <v>0</v>
      </c>
      <c r="BF134" s="255">
        <f>IF(N134="snížená",J134,0)</f>
        <v>0</v>
      </c>
      <c r="BG134" s="255">
        <f>IF(N134="zákl. přenesená",J134,0)</f>
        <v>0</v>
      </c>
      <c r="BH134" s="255">
        <f>IF(N134="sníž. přenesená",J134,0)</f>
        <v>0</v>
      </c>
      <c r="BI134" s="255">
        <f>IF(N134="nulová",J134,0)</f>
        <v>0</v>
      </c>
      <c r="BJ134" s="18" t="s">
        <v>84</v>
      </c>
      <c r="BK134" s="255">
        <f>ROUND(I134*H134,2)</f>
        <v>0</v>
      </c>
      <c r="BL134" s="18" t="s">
        <v>161</v>
      </c>
      <c r="BM134" s="254" t="s">
        <v>707</v>
      </c>
    </row>
    <row r="135" s="2" customFormat="1">
      <c r="A135" s="39"/>
      <c r="B135" s="40"/>
      <c r="C135" s="41"/>
      <c r="D135" s="256" t="s">
        <v>163</v>
      </c>
      <c r="E135" s="41"/>
      <c r="F135" s="257" t="s">
        <v>170</v>
      </c>
      <c r="G135" s="41"/>
      <c r="H135" s="41"/>
      <c r="I135" s="211"/>
      <c r="J135" s="41"/>
      <c r="K135" s="41"/>
      <c r="L135" s="45"/>
      <c r="M135" s="258"/>
      <c r="N135" s="259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163</v>
      </c>
      <c r="AU135" s="18" t="s">
        <v>86</v>
      </c>
    </row>
    <row r="136" s="2" customFormat="1">
      <c r="A136" s="39"/>
      <c r="B136" s="40"/>
      <c r="C136" s="41"/>
      <c r="D136" s="260" t="s">
        <v>165</v>
      </c>
      <c r="E136" s="41"/>
      <c r="F136" s="261" t="s">
        <v>171</v>
      </c>
      <c r="G136" s="41"/>
      <c r="H136" s="41"/>
      <c r="I136" s="211"/>
      <c r="J136" s="41"/>
      <c r="K136" s="41"/>
      <c r="L136" s="45"/>
      <c r="M136" s="258"/>
      <c r="N136" s="259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165</v>
      </c>
      <c r="AU136" s="18" t="s">
        <v>86</v>
      </c>
    </row>
    <row r="137" s="2" customFormat="1" ht="33" customHeight="1">
      <c r="A137" s="39"/>
      <c r="B137" s="40"/>
      <c r="C137" s="243" t="s">
        <v>86</v>
      </c>
      <c r="D137" s="243" t="s">
        <v>156</v>
      </c>
      <c r="E137" s="244" t="s">
        <v>250</v>
      </c>
      <c r="F137" s="245" t="s">
        <v>251</v>
      </c>
      <c r="G137" s="246" t="s">
        <v>252</v>
      </c>
      <c r="H137" s="247">
        <v>2200</v>
      </c>
      <c r="I137" s="248"/>
      <c r="J137" s="249">
        <f>ROUND(I137*H137,2)</f>
        <v>0</v>
      </c>
      <c r="K137" s="245" t="s">
        <v>160</v>
      </c>
      <c r="L137" s="45"/>
      <c r="M137" s="250" t="s">
        <v>1</v>
      </c>
      <c r="N137" s="251" t="s">
        <v>41</v>
      </c>
      <c r="O137" s="92"/>
      <c r="P137" s="252">
        <f>O137*H137</f>
        <v>0</v>
      </c>
      <c r="Q137" s="252">
        <v>0</v>
      </c>
      <c r="R137" s="252">
        <f>Q137*H137</f>
        <v>0</v>
      </c>
      <c r="S137" s="252">
        <v>0</v>
      </c>
      <c r="T137" s="25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54" t="s">
        <v>161</v>
      </c>
      <c r="AT137" s="254" t="s">
        <v>156</v>
      </c>
      <c r="AU137" s="254" t="s">
        <v>86</v>
      </c>
      <c r="AY137" s="18" t="s">
        <v>154</v>
      </c>
      <c r="BE137" s="255">
        <f>IF(N137="základní",J137,0)</f>
        <v>0</v>
      </c>
      <c r="BF137" s="255">
        <f>IF(N137="snížená",J137,0)</f>
        <v>0</v>
      </c>
      <c r="BG137" s="255">
        <f>IF(N137="zákl. přenesená",J137,0)</f>
        <v>0</v>
      </c>
      <c r="BH137" s="255">
        <f>IF(N137="sníž. přenesená",J137,0)</f>
        <v>0</v>
      </c>
      <c r="BI137" s="255">
        <f>IF(N137="nulová",J137,0)</f>
        <v>0</v>
      </c>
      <c r="BJ137" s="18" t="s">
        <v>84</v>
      </c>
      <c r="BK137" s="255">
        <f>ROUND(I137*H137,2)</f>
        <v>0</v>
      </c>
      <c r="BL137" s="18" t="s">
        <v>161</v>
      </c>
      <c r="BM137" s="254" t="s">
        <v>708</v>
      </c>
    </row>
    <row r="138" s="2" customFormat="1">
      <c r="A138" s="39"/>
      <c r="B138" s="40"/>
      <c r="C138" s="41"/>
      <c r="D138" s="256" t="s">
        <v>163</v>
      </c>
      <c r="E138" s="41"/>
      <c r="F138" s="257" t="s">
        <v>254</v>
      </c>
      <c r="G138" s="41"/>
      <c r="H138" s="41"/>
      <c r="I138" s="211"/>
      <c r="J138" s="41"/>
      <c r="K138" s="41"/>
      <c r="L138" s="45"/>
      <c r="M138" s="258"/>
      <c r="N138" s="259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163</v>
      </c>
      <c r="AU138" s="18" t="s">
        <v>86</v>
      </c>
    </row>
    <row r="139" s="2" customFormat="1">
      <c r="A139" s="39"/>
      <c r="B139" s="40"/>
      <c r="C139" s="41"/>
      <c r="D139" s="260" t="s">
        <v>165</v>
      </c>
      <c r="E139" s="41"/>
      <c r="F139" s="261" t="s">
        <v>255</v>
      </c>
      <c r="G139" s="41"/>
      <c r="H139" s="41"/>
      <c r="I139" s="211"/>
      <c r="J139" s="41"/>
      <c r="K139" s="41"/>
      <c r="L139" s="45"/>
      <c r="M139" s="258"/>
      <c r="N139" s="259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165</v>
      </c>
      <c r="AU139" s="18" t="s">
        <v>86</v>
      </c>
    </row>
    <row r="140" s="13" customFormat="1">
      <c r="A140" s="13"/>
      <c r="B140" s="262"/>
      <c r="C140" s="263"/>
      <c r="D140" s="256" t="s">
        <v>172</v>
      </c>
      <c r="E140" s="264" t="s">
        <v>1</v>
      </c>
      <c r="F140" s="265" t="s">
        <v>709</v>
      </c>
      <c r="G140" s="263"/>
      <c r="H140" s="266">
        <v>1300</v>
      </c>
      <c r="I140" s="267"/>
      <c r="J140" s="263"/>
      <c r="K140" s="263"/>
      <c r="L140" s="268"/>
      <c r="M140" s="269"/>
      <c r="N140" s="270"/>
      <c r="O140" s="270"/>
      <c r="P140" s="270"/>
      <c r="Q140" s="270"/>
      <c r="R140" s="270"/>
      <c r="S140" s="270"/>
      <c r="T140" s="27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72" t="s">
        <v>172</v>
      </c>
      <c r="AU140" s="272" t="s">
        <v>86</v>
      </c>
      <c r="AV140" s="13" t="s">
        <v>86</v>
      </c>
      <c r="AW140" s="13" t="s">
        <v>32</v>
      </c>
      <c r="AX140" s="13" t="s">
        <v>76</v>
      </c>
      <c r="AY140" s="272" t="s">
        <v>154</v>
      </c>
    </row>
    <row r="141" s="14" customFormat="1">
      <c r="A141" s="14"/>
      <c r="B141" s="273"/>
      <c r="C141" s="274"/>
      <c r="D141" s="256" t="s">
        <v>172</v>
      </c>
      <c r="E141" s="275" t="s">
        <v>1</v>
      </c>
      <c r="F141" s="276" t="s">
        <v>710</v>
      </c>
      <c r="G141" s="274"/>
      <c r="H141" s="277">
        <v>1300</v>
      </c>
      <c r="I141" s="278"/>
      <c r="J141" s="274"/>
      <c r="K141" s="274"/>
      <c r="L141" s="279"/>
      <c r="M141" s="280"/>
      <c r="N141" s="281"/>
      <c r="O141" s="281"/>
      <c r="P141" s="281"/>
      <c r="Q141" s="281"/>
      <c r="R141" s="281"/>
      <c r="S141" s="281"/>
      <c r="T141" s="28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83" t="s">
        <v>172</v>
      </c>
      <c r="AU141" s="283" t="s">
        <v>86</v>
      </c>
      <c r="AV141" s="14" t="s">
        <v>101</v>
      </c>
      <c r="AW141" s="14" t="s">
        <v>32</v>
      </c>
      <c r="AX141" s="14" t="s">
        <v>76</v>
      </c>
      <c r="AY141" s="283" t="s">
        <v>154</v>
      </c>
    </row>
    <row r="142" s="13" customFormat="1">
      <c r="A142" s="13"/>
      <c r="B142" s="262"/>
      <c r="C142" s="263"/>
      <c r="D142" s="256" t="s">
        <v>172</v>
      </c>
      <c r="E142" s="264" t="s">
        <v>1</v>
      </c>
      <c r="F142" s="265" t="s">
        <v>711</v>
      </c>
      <c r="G142" s="263"/>
      <c r="H142" s="266">
        <v>500</v>
      </c>
      <c r="I142" s="267"/>
      <c r="J142" s="263"/>
      <c r="K142" s="263"/>
      <c r="L142" s="268"/>
      <c r="M142" s="269"/>
      <c r="N142" s="270"/>
      <c r="O142" s="270"/>
      <c r="P142" s="270"/>
      <c r="Q142" s="270"/>
      <c r="R142" s="270"/>
      <c r="S142" s="270"/>
      <c r="T142" s="27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72" t="s">
        <v>172</v>
      </c>
      <c r="AU142" s="272" t="s">
        <v>86</v>
      </c>
      <c r="AV142" s="13" t="s">
        <v>86</v>
      </c>
      <c r="AW142" s="13" t="s">
        <v>32</v>
      </c>
      <c r="AX142" s="13" t="s">
        <v>76</v>
      </c>
      <c r="AY142" s="272" t="s">
        <v>154</v>
      </c>
    </row>
    <row r="143" s="14" customFormat="1">
      <c r="A143" s="14"/>
      <c r="B143" s="273"/>
      <c r="C143" s="274"/>
      <c r="D143" s="256" t="s">
        <v>172</v>
      </c>
      <c r="E143" s="275" t="s">
        <v>1</v>
      </c>
      <c r="F143" s="276" t="s">
        <v>712</v>
      </c>
      <c r="G143" s="274"/>
      <c r="H143" s="277">
        <v>500</v>
      </c>
      <c r="I143" s="278"/>
      <c r="J143" s="274"/>
      <c r="K143" s="274"/>
      <c r="L143" s="279"/>
      <c r="M143" s="280"/>
      <c r="N143" s="281"/>
      <c r="O143" s="281"/>
      <c r="P143" s="281"/>
      <c r="Q143" s="281"/>
      <c r="R143" s="281"/>
      <c r="S143" s="281"/>
      <c r="T143" s="28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83" t="s">
        <v>172</v>
      </c>
      <c r="AU143" s="283" t="s">
        <v>86</v>
      </c>
      <c r="AV143" s="14" t="s">
        <v>101</v>
      </c>
      <c r="AW143" s="14" t="s">
        <v>32</v>
      </c>
      <c r="AX143" s="14" t="s">
        <v>76</v>
      </c>
      <c r="AY143" s="283" t="s">
        <v>154</v>
      </c>
    </row>
    <row r="144" s="13" customFormat="1">
      <c r="A144" s="13"/>
      <c r="B144" s="262"/>
      <c r="C144" s="263"/>
      <c r="D144" s="256" t="s">
        <v>172</v>
      </c>
      <c r="E144" s="264" t="s">
        <v>1</v>
      </c>
      <c r="F144" s="265" t="s">
        <v>713</v>
      </c>
      <c r="G144" s="263"/>
      <c r="H144" s="266">
        <v>400</v>
      </c>
      <c r="I144" s="267"/>
      <c r="J144" s="263"/>
      <c r="K144" s="263"/>
      <c r="L144" s="268"/>
      <c r="M144" s="269"/>
      <c r="N144" s="270"/>
      <c r="O144" s="270"/>
      <c r="P144" s="270"/>
      <c r="Q144" s="270"/>
      <c r="R144" s="270"/>
      <c r="S144" s="270"/>
      <c r="T144" s="27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72" t="s">
        <v>172</v>
      </c>
      <c r="AU144" s="272" t="s">
        <v>86</v>
      </c>
      <c r="AV144" s="13" t="s">
        <v>86</v>
      </c>
      <c r="AW144" s="13" t="s">
        <v>32</v>
      </c>
      <c r="AX144" s="13" t="s">
        <v>76</v>
      </c>
      <c r="AY144" s="272" t="s">
        <v>154</v>
      </c>
    </row>
    <row r="145" s="14" customFormat="1">
      <c r="A145" s="14"/>
      <c r="B145" s="273"/>
      <c r="C145" s="274"/>
      <c r="D145" s="256" t="s">
        <v>172</v>
      </c>
      <c r="E145" s="275" t="s">
        <v>1</v>
      </c>
      <c r="F145" s="276" t="s">
        <v>714</v>
      </c>
      <c r="G145" s="274"/>
      <c r="H145" s="277">
        <v>400</v>
      </c>
      <c r="I145" s="278"/>
      <c r="J145" s="274"/>
      <c r="K145" s="274"/>
      <c r="L145" s="279"/>
      <c r="M145" s="280"/>
      <c r="N145" s="281"/>
      <c r="O145" s="281"/>
      <c r="P145" s="281"/>
      <c r="Q145" s="281"/>
      <c r="R145" s="281"/>
      <c r="S145" s="281"/>
      <c r="T145" s="28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83" t="s">
        <v>172</v>
      </c>
      <c r="AU145" s="283" t="s">
        <v>86</v>
      </c>
      <c r="AV145" s="14" t="s">
        <v>101</v>
      </c>
      <c r="AW145" s="14" t="s">
        <v>32</v>
      </c>
      <c r="AX145" s="14" t="s">
        <v>76</v>
      </c>
      <c r="AY145" s="283" t="s">
        <v>154</v>
      </c>
    </row>
    <row r="146" s="16" customFormat="1">
      <c r="A146" s="16"/>
      <c r="B146" s="294"/>
      <c r="C146" s="295"/>
      <c r="D146" s="256" t="s">
        <v>172</v>
      </c>
      <c r="E146" s="296" t="s">
        <v>1</v>
      </c>
      <c r="F146" s="297" t="s">
        <v>234</v>
      </c>
      <c r="G146" s="295"/>
      <c r="H146" s="298">
        <v>2200</v>
      </c>
      <c r="I146" s="299"/>
      <c r="J146" s="295"/>
      <c r="K146" s="295"/>
      <c r="L146" s="300"/>
      <c r="M146" s="301"/>
      <c r="N146" s="302"/>
      <c r="O146" s="302"/>
      <c r="P146" s="302"/>
      <c r="Q146" s="302"/>
      <c r="R146" s="302"/>
      <c r="S146" s="302"/>
      <c r="T146" s="303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304" t="s">
        <v>172</v>
      </c>
      <c r="AU146" s="304" t="s">
        <v>86</v>
      </c>
      <c r="AV146" s="16" t="s">
        <v>161</v>
      </c>
      <c r="AW146" s="16" t="s">
        <v>32</v>
      </c>
      <c r="AX146" s="16" t="s">
        <v>84</v>
      </c>
      <c r="AY146" s="304" t="s">
        <v>154</v>
      </c>
    </row>
    <row r="147" s="2" customFormat="1" ht="37.8" customHeight="1">
      <c r="A147" s="39"/>
      <c r="B147" s="40"/>
      <c r="C147" s="243" t="s">
        <v>101</v>
      </c>
      <c r="D147" s="243" t="s">
        <v>156</v>
      </c>
      <c r="E147" s="244" t="s">
        <v>283</v>
      </c>
      <c r="F147" s="245" t="s">
        <v>284</v>
      </c>
      <c r="G147" s="246" t="s">
        <v>252</v>
      </c>
      <c r="H147" s="247">
        <v>2200</v>
      </c>
      <c r="I147" s="248"/>
      <c r="J147" s="249">
        <f>ROUND(I147*H147,2)</f>
        <v>0</v>
      </c>
      <c r="K147" s="245" t="s">
        <v>160</v>
      </c>
      <c r="L147" s="45"/>
      <c r="M147" s="250" t="s">
        <v>1</v>
      </c>
      <c r="N147" s="251" t="s">
        <v>41</v>
      </c>
      <c r="O147" s="92"/>
      <c r="P147" s="252">
        <f>O147*H147</f>
        <v>0</v>
      </c>
      <c r="Q147" s="252">
        <v>0</v>
      </c>
      <c r="R147" s="252">
        <f>Q147*H147</f>
        <v>0</v>
      </c>
      <c r="S147" s="252">
        <v>0</v>
      </c>
      <c r="T147" s="25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54" t="s">
        <v>161</v>
      </c>
      <c r="AT147" s="254" t="s">
        <v>156</v>
      </c>
      <c r="AU147" s="254" t="s">
        <v>86</v>
      </c>
      <c r="AY147" s="18" t="s">
        <v>154</v>
      </c>
      <c r="BE147" s="255">
        <f>IF(N147="základní",J147,0)</f>
        <v>0</v>
      </c>
      <c r="BF147" s="255">
        <f>IF(N147="snížená",J147,0)</f>
        <v>0</v>
      </c>
      <c r="BG147" s="255">
        <f>IF(N147="zákl. přenesená",J147,0)</f>
        <v>0</v>
      </c>
      <c r="BH147" s="255">
        <f>IF(N147="sníž. přenesená",J147,0)</f>
        <v>0</v>
      </c>
      <c r="BI147" s="255">
        <f>IF(N147="nulová",J147,0)</f>
        <v>0</v>
      </c>
      <c r="BJ147" s="18" t="s">
        <v>84</v>
      </c>
      <c r="BK147" s="255">
        <f>ROUND(I147*H147,2)</f>
        <v>0</v>
      </c>
      <c r="BL147" s="18" t="s">
        <v>161</v>
      </c>
      <c r="BM147" s="254" t="s">
        <v>715</v>
      </c>
    </row>
    <row r="148" s="2" customFormat="1">
      <c r="A148" s="39"/>
      <c r="B148" s="40"/>
      <c r="C148" s="41"/>
      <c r="D148" s="256" t="s">
        <v>163</v>
      </c>
      <c r="E148" s="41"/>
      <c r="F148" s="257" t="s">
        <v>286</v>
      </c>
      <c r="G148" s="41"/>
      <c r="H148" s="41"/>
      <c r="I148" s="211"/>
      <c r="J148" s="41"/>
      <c r="K148" s="41"/>
      <c r="L148" s="45"/>
      <c r="M148" s="258"/>
      <c r="N148" s="259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163</v>
      </c>
      <c r="AU148" s="18" t="s">
        <v>86</v>
      </c>
    </row>
    <row r="149" s="2" customFormat="1">
      <c r="A149" s="39"/>
      <c r="B149" s="40"/>
      <c r="C149" s="41"/>
      <c r="D149" s="260" t="s">
        <v>165</v>
      </c>
      <c r="E149" s="41"/>
      <c r="F149" s="261" t="s">
        <v>287</v>
      </c>
      <c r="G149" s="41"/>
      <c r="H149" s="41"/>
      <c r="I149" s="211"/>
      <c r="J149" s="41"/>
      <c r="K149" s="41"/>
      <c r="L149" s="45"/>
      <c r="M149" s="258"/>
      <c r="N149" s="259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165</v>
      </c>
      <c r="AU149" s="18" t="s">
        <v>86</v>
      </c>
    </row>
    <row r="150" s="13" customFormat="1">
      <c r="A150" s="13"/>
      <c r="B150" s="262"/>
      <c r="C150" s="263"/>
      <c r="D150" s="256" t="s">
        <v>172</v>
      </c>
      <c r="E150" s="264" t="s">
        <v>1</v>
      </c>
      <c r="F150" s="265" t="s">
        <v>716</v>
      </c>
      <c r="G150" s="263"/>
      <c r="H150" s="266">
        <v>2200</v>
      </c>
      <c r="I150" s="267"/>
      <c r="J150" s="263"/>
      <c r="K150" s="263"/>
      <c r="L150" s="268"/>
      <c r="M150" s="269"/>
      <c r="N150" s="270"/>
      <c r="O150" s="270"/>
      <c r="P150" s="270"/>
      <c r="Q150" s="270"/>
      <c r="R150" s="270"/>
      <c r="S150" s="270"/>
      <c r="T150" s="27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72" t="s">
        <v>172</v>
      </c>
      <c r="AU150" s="272" t="s">
        <v>86</v>
      </c>
      <c r="AV150" s="13" t="s">
        <v>86</v>
      </c>
      <c r="AW150" s="13" t="s">
        <v>32</v>
      </c>
      <c r="AX150" s="13" t="s">
        <v>76</v>
      </c>
      <c r="AY150" s="272" t="s">
        <v>154</v>
      </c>
    </row>
    <row r="151" s="14" customFormat="1">
      <c r="A151" s="14"/>
      <c r="B151" s="273"/>
      <c r="C151" s="274"/>
      <c r="D151" s="256" t="s">
        <v>172</v>
      </c>
      <c r="E151" s="275" t="s">
        <v>1</v>
      </c>
      <c r="F151" s="276" t="s">
        <v>717</v>
      </c>
      <c r="G151" s="274"/>
      <c r="H151" s="277">
        <v>2200</v>
      </c>
      <c r="I151" s="278"/>
      <c r="J151" s="274"/>
      <c r="K151" s="274"/>
      <c r="L151" s="279"/>
      <c r="M151" s="280"/>
      <c r="N151" s="281"/>
      <c r="O151" s="281"/>
      <c r="P151" s="281"/>
      <c r="Q151" s="281"/>
      <c r="R151" s="281"/>
      <c r="S151" s="281"/>
      <c r="T151" s="28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83" t="s">
        <v>172</v>
      </c>
      <c r="AU151" s="283" t="s">
        <v>86</v>
      </c>
      <c r="AV151" s="14" t="s">
        <v>101</v>
      </c>
      <c r="AW151" s="14" t="s">
        <v>32</v>
      </c>
      <c r="AX151" s="14" t="s">
        <v>76</v>
      </c>
      <c r="AY151" s="283" t="s">
        <v>154</v>
      </c>
    </row>
    <row r="152" s="16" customFormat="1">
      <c r="A152" s="16"/>
      <c r="B152" s="294"/>
      <c r="C152" s="295"/>
      <c r="D152" s="256" t="s">
        <v>172</v>
      </c>
      <c r="E152" s="296" t="s">
        <v>1</v>
      </c>
      <c r="F152" s="297" t="s">
        <v>234</v>
      </c>
      <c r="G152" s="295"/>
      <c r="H152" s="298">
        <v>2200</v>
      </c>
      <c r="I152" s="299"/>
      <c r="J152" s="295"/>
      <c r="K152" s="295"/>
      <c r="L152" s="300"/>
      <c r="M152" s="301"/>
      <c r="N152" s="302"/>
      <c r="O152" s="302"/>
      <c r="P152" s="302"/>
      <c r="Q152" s="302"/>
      <c r="R152" s="302"/>
      <c r="S152" s="302"/>
      <c r="T152" s="303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T152" s="304" t="s">
        <v>172</v>
      </c>
      <c r="AU152" s="304" t="s">
        <v>86</v>
      </c>
      <c r="AV152" s="16" t="s">
        <v>161</v>
      </c>
      <c r="AW152" s="16" t="s">
        <v>32</v>
      </c>
      <c r="AX152" s="16" t="s">
        <v>84</v>
      </c>
      <c r="AY152" s="304" t="s">
        <v>154</v>
      </c>
    </row>
    <row r="153" s="2" customFormat="1" ht="24.15" customHeight="1">
      <c r="A153" s="39"/>
      <c r="B153" s="40"/>
      <c r="C153" s="243" t="s">
        <v>161</v>
      </c>
      <c r="D153" s="243" t="s">
        <v>156</v>
      </c>
      <c r="E153" s="244" t="s">
        <v>718</v>
      </c>
      <c r="F153" s="245" t="s">
        <v>719</v>
      </c>
      <c r="G153" s="246" t="s">
        <v>159</v>
      </c>
      <c r="H153" s="247">
        <v>1410</v>
      </c>
      <c r="I153" s="248"/>
      <c r="J153" s="249">
        <f>ROUND(I153*H153,2)</f>
        <v>0</v>
      </c>
      <c r="K153" s="245" t="s">
        <v>160</v>
      </c>
      <c r="L153" s="45"/>
      <c r="M153" s="250" t="s">
        <v>1</v>
      </c>
      <c r="N153" s="251" t="s">
        <v>41</v>
      </c>
      <c r="O153" s="92"/>
      <c r="P153" s="252">
        <f>O153*H153</f>
        <v>0</v>
      </c>
      <c r="Q153" s="252">
        <v>0</v>
      </c>
      <c r="R153" s="252">
        <f>Q153*H153</f>
        <v>0</v>
      </c>
      <c r="S153" s="252">
        <v>0</v>
      </c>
      <c r="T153" s="25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4" t="s">
        <v>161</v>
      </c>
      <c r="AT153" s="254" t="s">
        <v>156</v>
      </c>
      <c r="AU153" s="254" t="s">
        <v>86</v>
      </c>
      <c r="AY153" s="18" t="s">
        <v>154</v>
      </c>
      <c r="BE153" s="255">
        <f>IF(N153="základní",J153,0)</f>
        <v>0</v>
      </c>
      <c r="BF153" s="255">
        <f>IF(N153="snížená",J153,0)</f>
        <v>0</v>
      </c>
      <c r="BG153" s="255">
        <f>IF(N153="zákl. přenesená",J153,0)</f>
        <v>0</v>
      </c>
      <c r="BH153" s="255">
        <f>IF(N153="sníž. přenesená",J153,0)</f>
        <v>0</v>
      </c>
      <c r="BI153" s="255">
        <f>IF(N153="nulová",J153,0)</f>
        <v>0</v>
      </c>
      <c r="BJ153" s="18" t="s">
        <v>84</v>
      </c>
      <c r="BK153" s="255">
        <f>ROUND(I153*H153,2)</f>
        <v>0</v>
      </c>
      <c r="BL153" s="18" t="s">
        <v>161</v>
      </c>
      <c r="BM153" s="254" t="s">
        <v>720</v>
      </c>
    </row>
    <row r="154" s="2" customFormat="1">
      <c r="A154" s="39"/>
      <c r="B154" s="40"/>
      <c r="C154" s="41"/>
      <c r="D154" s="256" t="s">
        <v>163</v>
      </c>
      <c r="E154" s="41"/>
      <c r="F154" s="257" t="s">
        <v>721</v>
      </c>
      <c r="G154" s="41"/>
      <c r="H154" s="41"/>
      <c r="I154" s="211"/>
      <c r="J154" s="41"/>
      <c r="K154" s="41"/>
      <c r="L154" s="45"/>
      <c r="M154" s="258"/>
      <c r="N154" s="259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163</v>
      </c>
      <c r="AU154" s="18" t="s">
        <v>86</v>
      </c>
    </row>
    <row r="155" s="2" customFormat="1">
      <c r="A155" s="39"/>
      <c r="B155" s="40"/>
      <c r="C155" s="41"/>
      <c r="D155" s="260" t="s">
        <v>165</v>
      </c>
      <c r="E155" s="41"/>
      <c r="F155" s="261" t="s">
        <v>722</v>
      </c>
      <c r="G155" s="41"/>
      <c r="H155" s="41"/>
      <c r="I155" s="211"/>
      <c r="J155" s="41"/>
      <c r="K155" s="41"/>
      <c r="L155" s="45"/>
      <c r="M155" s="258"/>
      <c r="N155" s="259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165</v>
      </c>
      <c r="AU155" s="18" t="s">
        <v>86</v>
      </c>
    </row>
    <row r="156" s="13" customFormat="1">
      <c r="A156" s="13"/>
      <c r="B156" s="262"/>
      <c r="C156" s="263"/>
      <c r="D156" s="256" t="s">
        <v>172</v>
      </c>
      <c r="E156" s="264" t="s">
        <v>1</v>
      </c>
      <c r="F156" s="265" t="s">
        <v>709</v>
      </c>
      <c r="G156" s="263"/>
      <c r="H156" s="266">
        <v>1300</v>
      </c>
      <c r="I156" s="267"/>
      <c r="J156" s="263"/>
      <c r="K156" s="263"/>
      <c r="L156" s="268"/>
      <c r="M156" s="269"/>
      <c r="N156" s="270"/>
      <c r="O156" s="270"/>
      <c r="P156" s="270"/>
      <c r="Q156" s="270"/>
      <c r="R156" s="270"/>
      <c r="S156" s="270"/>
      <c r="T156" s="27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72" t="s">
        <v>172</v>
      </c>
      <c r="AU156" s="272" t="s">
        <v>86</v>
      </c>
      <c r="AV156" s="13" t="s">
        <v>86</v>
      </c>
      <c r="AW156" s="13" t="s">
        <v>32</v>
      </c>
      <c r="AX156" s="13" t="s">
        <v>76</v>
      </c>
      <c r="AY156" s="272" t="s">
        <v>154</v>
      </c>
    </row>
    <row r="157" s="14" customFormat="1">
      <c r="A157" s="14"/>
      <c r="B157" s="273"/>
      <c r="C157" s="274"/>
      <c r="D157" s="256" t="s">
        <v>172</v>
      </c>
      <c r="E157" s="275" t="s">
        <v>1</v>
      </c>
      <c r="F157" s="276" t="s">
        <v>723</v>
      </c>
      <c r="G157" s="274"/>
      <c r="H157" s="277">
        <v>1300</v>
      </c>
      <c r="I157" s="278"/>
      <c r="J157" s="274"/>
      <c r="K157" s="274"/>
      <c r="L157" s="279"/>
      <c r="M157" s="280"/>
      <c r="N157" s="281"/>
      <c r="O157" s="281"/>
      <c r="P157" s="281"/>
      <c r="Q157" s="281"/>
      <c r="R157" s="281"/>
      <c r="S157" s="281"/>
      <c r="T157" s="28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83" t="s">
        <v>172</v>
      </c>
      <c r="AU157" s="283" t="s">
        <v>86</v>
      </c>
      <c r="AV157" s="14" t="s">
        <v>101</v>
      </c>
      <c r="AW157" s="14" t="s">
        <v>32</v>
      </c>
      <c r="AX157" s="14" t="s">
        <v>76</v>
      </c>
      <c r="AY157" s="283" t="s">
        <v>154</v>
      </c>
    </row>
    <row r="158" s="13" customFormat="1">
      <c r="A158" s="13"/>
      <c r="B158" s="262"/>
      <c r="C158" s="263"/>
      <c r="D158" s="256" t="s">
        <v>172</v>
      </c>
      <c r="E158" s="264" t="s">
        <v>1</v>
      </c>
      <c r="F158" s="265" t="s">
        <v>724</v>
      </c>
      <c r="G158" s="263"/>
      <c r="H158" s="266">
        <v>110</v>
      </c>
      <c r="I158" s="267"/>
      <c r="J158" s="263"/>
      <c r="K158" s="263"/>
      <c r="L158" s="268"/>
      <c r="M158" s="269"/>
      <c r="N158" s="270"/>
      <c r="O158" s="270"/>
      <c r="P158" s="270"/>
      <c r="Q158" s="270"/>
      <c r="R158" s="270"/>
      <c r="S158" s="270"/>
      <c r="T158" s="27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72" t="s">
        <v>172</v>
      </c>
      <c r="AU158" s="272" t="s">
        <v>86</v>
      </c>
      <c r="AV158" s="13" t="s">
        <v>86</v>
      </c>
      <c r="AW158" s="13" t="s">
        <v>32</v>
      </c>
      <c r="AX158" s="13" t="s">
        <v>76</v>
      </c>
      <c r="AY158" s="272" t="s">
        <v>154</v>
      </c>
    </row>
    <row r="159" s="14" customFormat="1">
      <c r="A159" s="14"/>
      <c r="B159" s="273"/>
      <c r="C159" s="274"/>
      <c r="D159" s="256" t="s">
        <v>172</v>
      </c>
      <c r="E159" s="275" t="s">
        <v>1</v>
      </c>
      <c r="F159" s="276" t="s">
        <v>725</v>
      </c>
      <c r="G159" s="274"/>
      <c r="H159" s="277">
        <v>110</v>
      </c>
      <c r="I159" s="278"/>
      <c r="J159" s="274"/>
      <c r="K159" s="274"/>
      <c r="L159" s="279"/>
      <c r="M159" s="280"/>
      <c r="N159" s="281"/>
      <c r="O159" s="281"/>
      <c r="P159" s="281"/>
      <c r="Q159" s="281"/>
      <c r="R159" s="281"/>
      <c r="S159" s="281"/>
      <c r="T159" s="28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83" t="s">
        <v>172</v>
      </c>
      <c r="AU159" s="283" t="s">
        <v>86</v>
      </c>
      <c r="AV159" s="14" t="s">
        <v>101</v>
      </c>
      <c r="AW159" s="14" t="s">
        <v>32</v>
      </c>
      <c r="AX159" s="14" t="s">
        <v>76</v>
      </c>
      <c r="AY159" s="283" t="s">
        <v>154</v>
      </c>
    </row>
    <row r="160" s="16" customFormat="1">
      <c r="A160" s="16"/>
      <c r="B160" s="294"/>
      <c r="C160" s="295"/>
      <c r="D160" s="256" t="s">
        <v>172</v>
      </c>
      <c r="E160" s="296" t="s">
        <v>1</v>
      </c>
      <c r="F160" s="297" t="s">
        <v>234</v>
      </c>
      <c r="G160" s="295"/>
      <c r="H160" s="298">
        <v>1410</v>
      </c>
      <c r="I160" s="299"/>
      <c r="J160" s="295"/>
      <c r="K160" s="295"/>
      <c r="L160" s="300"/>
      <c r="M160" s="301"/>
      <c r="N160" s="302"/>
      <c r="O160" s="302"/>
      <c r="P160" s="302"/>
      <c r="Q160" s="302"/>
      <c r="R160" s="302"/>
      <c r="S160" s="302"/>
      <c r="T160" s="303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T160" s="304" t="s">
        <v>172</v>
      </c>
      <c r="AU160" s="304" t="s">
        <v>86</v>
      </c>
      <c r="AV160" s="16" t="s">
        <v>161</v>
      </c>
      <c r="AW160" s="16" t="s">
        <v>32</v>
      </c>
      <c r="AX160" s="16" t="s">
        <v>84</v>
      </c>
      <c r="AY160" s="304" t="s">
        <v>154</v>
      </c>
    </row>
    <row r="161" s="2" customFormat="1" ht="16.5" customHeight="1">
      <c r="A161" s="39"/>
      <c r="B161" s="40"/>
      <c r="C161" s="243" t="s">
        <v>189</v>
      </c>
      <c r="D161" s="243" t="s">
        <v>156</v>
      </c>
      <c r="E161" s="244" t="s">
        <v>324</v>
      </c>
      <c r="F161" s="245" t="s">
        <v>325</v>
      </c>
      <c r="G161" s="246" t="s">
        <v>159</v>
      </c>
      <c r="H161" s="247">
        <v>380</v>
      </c>
      <c r="I161" s="248"/>
      <c r="J161" s="249">
        <f>ROUND(I161*H161,2)</f>
        <v>0</v>
      </c>
      <c r="K161" s="245" t="s">
        <v>160</v>
      </c>
      <c r="L161" s="45"/>
      <c r="M161" s="250" t="s">
        <v>1</v>
      </c>
      <c r="N161" s="251" t="s">
        <v>41</v>
      </c>
      <c r="O161" s="92"/>
      <c r="P161" s="252">
        <f>O161*H161</f>
        <v>0</v>
      </c>
      <c r="Q161" s="252">
        <v>0</v>
      </c>
      <c r="R161" s="252">
        <f>Q161*H161</f>
        <v>0</v>
      </c>
      <c r="S161" s="252">
        <v>0</v>
      </c>
      <c r="T161" s="25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54" t="s">
        <v>161</v>
      </c>
      <c r="AT161" s="254" t="s">
        <v>156</v>
      </c>
      <c r="AU161" s="254" t="s">
        <v>86</v>
      </c>
      <c r="AY161" s="18" t="s">
        <v>154</v>
      </c>
      <c r="BE161" s="255">
        <f>IF(N161="základní",J161,0)</f>
        <v>0</v>
      </c>
      <c r="BF161" s="255">
        <f>IF(N161="snížená",J161,0)</f>
        <v>0</v>
      </c>
      <c r="BG161" s="255">
        <f>IF(N161="zákl. přenesená",J161,0)</f>
        <v>0</v>
      </c>
      <c r="BH161" s="255">
        <f>IF(N161="sníž. přenesená",J161,0)</f>
        <v>0</v>
      </c>
      <c r="BI161" s="255">
        <f>IF(N161="nulová",J161,0)</f>
        <v>0</v>
      </c>
      <c r="BJ161" s="18" t="s">
        <v>84</v>
      </c>
      <c r="BK161" s="255">
        <f>ROUND(I161*H161,2)</f>
        <v>0</v>
      </c>
      <c r="BL161" s="18" t="s">
        <v>161</v>
      </c>
      <c r="BM161" s="254" t="s">
        <v>726</v>
      </c>
    </row>
    <row r="162" s="2" customFormat="1">
      <c r="A162" s="39"/>
      <c r="B162" s="40"/>
      <c r="C162" s="41"/>
      <c r="D162" s="256" t="s">
        <v>163</v>
      </c>
      <c r="E162" s="41"/>
      <c r="F162" s="257" t="s">
        <v>327</v>
      </c>
      <c r="G162" s="41"/>
      <c r="H162" s="41"/>
      <c r="I162" s="211"/>
      <c r="J162" s="41"/>
      <c r="K162" s="41"/>
      <c r="L162" s="45"/>
      <c r="M162" s="258"/>
      <c r="N162" s="259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163</v>
      </c>
      <c r="AU162" s="18" t="s">
        <v>86</v>
      </c>
    </row>
    <row r="163" s="2" customFormat="1">
      <c r="A163" s="39"/>
      <c r="B163" s="40"/>
      <c r="C163" s="41"/>
      <c r="D163" s="260" t="s">
        <v>165</v>
      </c>
      <c r="E163" s="41"/>
      <c r="F163" s="261" t="s">
        <v>328</v>
      </c>
      <c r="G163" s="41"/>
      <c r="H163" s="41"/>
      <c r="I163" s="211"/>
      <c r="J163" s="41"/>
      <c r="K163" s="41"/>
      <c r="L163" s="45"/>
      <c r="M163" s="258"/>
      <c r="N163" s="259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165</v>
      </c>
      <c r="AU163" s="18" t="s">
        <v>86</v>
      </c>
    </row>
    <row r="164" s="13" customFormat="1">
      <c r="A164" s="13"/>
      <c r="B164" s="262"/>
      <c r="C164" s="263"/>
      <c r="D164" s="256" t="s">
        <v>172</v>
      </c>
      <c r="E164" s="264" t="s">
        <v>1</v>
      </c>
      <c r="F164" s="265" t="s">
        <v>727</v>
      </c>
      <c r="G164" s="263"/>
      <c r="H164" s="266">
        <v>380</v>
      </c>
      <c r="I164" s="267"/>
      <c r="J164" s="263"/>
      <c r="K164" s="263"/>
      <c r="L164" s="268"/>
      <c r="M164" s="269"/>
      <c r="N164" s="270"/>
      <c r="O164" s="270"/>
      <c r="P164" s="270"/>
      <c r="Q164" s="270"/>
      <c r="R164" s="270"/>
      <c r="S164" s="270"/>
      <c r="T164" s="27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72" t="s">
        <v>172</v>
      </c>
      <c r="AU164" s="272" t="s">
        <v>86</v>
      </c>
      <c r="AV164" s="13" t="s">
        <v>86</v>
      </c>
      <c r="AW164" s="13" t="s">
        <v>32</v>
      </c>
      <c r="AX164" s="13" t="s">
        <v>76</v>
      </c>
      <c r="AY164" s="272" t="s">
        <v>154</v>
      </c>
    </row>
    <row r="165" s="14" customFormat="1">
      <c r="A165" s="14"/>
      <c r="B165" s="273"/>
      <c r="C165" s="274"/>
      <c r="D165" s="256" t="s">
        <v>172</v>
      </c>
      <c r="E165" s="275" t="s">
        <v>1</v>
      </c>
      <c r="F165" s="276" t="s">
        <v>728</v>
      </c>
      <c r="G165" s="274"/>
      <c r="H165" s="277">
        <v>380</v>
      </c>
      <c r="I165" s="278"/>
      <c r="J165" s="274"/>
      <c r="K165" s="274"/>
      <c r="L165" s="279"/>
      <c r="M165" s="280"/>
      <c r="N165" s="281"/>
      <c r="O165" s="281"/>
      <c r="P165" s="281"/>
      <c r="Q165" s="281"/>
      <c r="R165" s="281"/>
      <c r="S165" s="281"/>
      <c r="T165" s="28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83" t="s">
        <v>172</v>
      </c>
      <c r="AU165" s="283" t="s">
        <v>86</v>
      </c>
      <c r="AV165" s="14" t="s">
        <v>101</v>
      </c>
      <c r="AW165" s="14" t="s">
        <v>32</v>
      </c>
      <c r="AX165" s="14" t="s">
        <v>84</v>
      </c>
      <c r="AY165" s="283" t="s">
        <v>154</v>
      </c>
    </row>
    <row r="166" s="12" customFormat="1" ht="22.8" customHeight="1">
      <c r="A166" s="12"/>
      <c r="B166" s="227"/>
      <c r="C166" s="228"/>
      <c r="D166" s="229" t="s">
        <v>75</v>
      </c>
      <c r="E166" s="241" t="s">
        <v>161</v>
      </c>
      <c r="F166" s="241" t="s">
        <v>586</v>
      </c>
      <c r="G166" s="228"/>
      <c r="H166" s="228"/>
      <c r="I166" s="231"/>
      <c r="J166" s="242">
        <f>BK166</f>
        <v>0</v>
      </c>
      <c r="K166" s="228"/>
      <c r="L166" s="233"/>
      <c r="M166" s="234"/>
      <c r="N166" s="235"/>
      <c r="O166" s="235"/>
      <c r="P166" s="236">
        <f>SUM(P167:P172)</f>
        <v>0</v>
      </c>
      <c r="Q166" s="235"/>
      <c r="R166" s="236">
        <f>SUM(R167:R172)</f>
        <v>255.57839999999999</v>
      </c>
      <c r="S166" s="235"/>
      <c r="T166" s="237">
        <f>SUM(T167:T172)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38" t="s">
        <v>84</v>
      </c>
      <c r="AT166" s="239" t="s">
        <v>75</v>
      </c>
      <c r="AU166" s="239" t="s">
        <v>84</v>
      </c>
      <c r="AY166" s="238" t="s">
        <v>154</v>
      </c>
      <c r="BK166" s="240">
        <f>SUM(BK167:BK172)</f>
        <v>0</v>
      </c>
    </row>
    <row r="167" s="2" customFormat="1" ht="24.15" customHeight="1">
      <c r="A167" s="39"/>
      <c r="B167" s="40"/>
      <c r="C167" s="243" t="s">
        <v>195</v>
      </c>
      <c r="D167" s="243" t="s">
        <v>156</v>
      </c>
      <c r="E167" s="244" t="s">
        <v>604</v>
      </c>
      <c r="F167" s="245" t="s">
        <v>605</v>
      </c>
      <c r="G167" s="246" t="s">
        <v>252</v>
      </c>
      <c r="H167" s="247">
        <v>105</v>
      </c>
      <c r="I167" s="248"/>
      <c r="J167" s="249">
        <f>ROUND(I167*H167,2)</f>
        <v>0</v>
      </c>
      <c r="K167" s="245" t="s">
        <v>160</v>
      </c>
      <c r="L167" s="45"/>
      <c r="M167" s="250" t="s">
        <v>1</v>
      </c>
      <c r="N167" s="251" t="s">
        <v>41</v>
      </c>
      <c r="O167" s="92"/>
      <c r="P167" s="252">
        <f>O167*H167</f>
        <v>0</v>
      </c>
      <c r="Q167" s="252">
        <v>2.4340799999999998</v>
      </c>
      <c r="R167" s="252">
        <f>Q167*H167</f>
        <v>255.57839999999999</v>
      </c>
      <c r="S167" s="252">
        <v>0</v>
      </c>
      <c r="T167" s="25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4" t="s">
        <v>161</v>
      </c>
      <c r="AT167" s="254" t="s">
        <v>156</v>
      </c>
      <c r="AU167" s="254" t="s">
        <v>86</v>
      </c>
      <c r="AY167" s="18" t="s">
        <v>154</v>
      </c>
      <c r="BE167" s="255">
        <f>IF(N167="základní",J167,0)</f>
        <v>0</v>
      </c>
      <c r="BF167" s="255">
        <f>IF(N167="snížená",J167,0)</f>
        <v>0</v>
      </c>
      <c r="BG167" s="255">
        <f>IF(N167="zákl. přenesená",J167,0)</f>
        <v>0</v>
      </c>
      <c r="BH167" s="255">
        <f>IF(N167="sníž. přenesená",J167,0)</f>
        <v>0</v>
      </c>
      <c r="BI167" s="255">
        <f>IF(N167="nulová",J167,0)</f>
        <v>0</v>
      </c>
      <c r="BJ167" s="18" t="s">
        <v>84</v>
      </c>
      <c r="BK167" s="255">
        <f>ROUND(I167*H167,2)</f>
        <v>0</v>
      </c>
      <c r="BL167" s="18" t="s">
        <v>161</v>
      </c>
      <c r="BM167" s="254" t="s">
        <v>729</v>
      </c>
    </row>
    <row r="168" s="2" customFormat="1">
      <c r="A168" s="39"/>
      <c r="B168" s="40"/>
      <c r="C168" s="41"/>
      <c r="D168" s="256" t="s">
        <v>163</v>
      </c>
      <c r="E168" s="41"/>
      <c r="F168" s="257" t="s">
        <v>607</v>
      </c>
      <c r="G168" s="41"/>
      <c r="H168" s="41"/>
      <c r="I168" s="211"/>
      <c r="J168" s="41"/>
      <c r="K168" s="41"/>
      <c r="L168" s="45"/>
      <c r="M168" s="258"/>
      <c r="N168" s="259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163</v>
      </c>
      <c r="AU168" s="18" t="s">
        <v>86</v>
      </c>
    </row>
    <row r="169" s="2" customFormat="1">
      <c r="A169" s="39"/>
      <c r="B169" s="40"/>
      <c r="C169" s="41"/>
      <c r="D169" s="260" t="s">
        <v>165</v>
      </c>
      <c r="E169" s="41"/>
      <c r="F169" s="261" t="s">
        <v>608</v>
      </c>
      <c r="G169" s="41"/>
      <c r="H169" s="41"/>
      <c r="I169" s="211"/>
      <c r="J169" s="41"/>
      <c r="K169" s="41"/>
      <c r="L169" s="45"/>
      <c r="M169" s="258"/>
      <c r="N169" s="259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165</v>
      </c>
      <c r="AU169" s="18" t="s">
        <v>86</v>
      </c>
    </row>
    <row r="170" s="13" customFormat="1">
      <c r="A170" s="13"/>
      <c r="B170" s="262"/>
      <c r="C170" s="263"/>
      <c r="D170" s="256" t="s">
        <v>172</v>
      </c>
      <c r="E170" s="264" t="s">
        <v>1</v>
      </c>
      <c r="F170" s="265" t="s">
        <v>730</v>
      </c>
      <c r="G170" s="263"/>
      <c r="H170" s="266">
        <v>105</v>
      </c>
      <c r="I170" s="267"/>
      <c r="J170" s="263"/>
      <c r="K170" s="263"/>
      <c r="L170" s="268"/>
      <c r="M170" s="269"/>
      <c r="N170" s="270"/>
      <c r="O170" s="270"/>
      <c r="P170" s="270"/>
      <c r="Q170" s="270"/>
      <c r="R170" s="270"/>
      <c r="S170" s="270"/>
      <c r="T170" s="27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72" t="s">
        <v>172</v>
      </c>
      <c r="AU170" s="272" t="s">
        <v>86</v>
      </c>
      <c r="AV170" s="13" t="s">
        <v>86</v>
      </c>
      <c r="AW170" s="13" t="s">
        <v>32</v>
      </c>
      <c r="AX170" s="13" t="s">
        <v>76</v>
      </c>
      <c r="AY170" s="272" t="s">
        <v>154</v>
      </c>
    </row>
    <row r="171" s="14" customFormat="1">
      <c r="A171" s="14"/>
      <c r="B171" s="273"/>
      <c r="C171" s="274"/>
      <c r="D171" s="256" t="s">
        <v>172</v>
      </c>
      <c r="E171" s="275" t="s">
        <v>1</v>
      </c>
      <c r="F171" s="276" t="s">
        <v>731</v>
      </c>
      <c r="G171" s="274"/>
      <c r="H171" s="277">
        <v>105</v>
      </c>
      <c r="I171" s="278"/>
      <c r="J171" s="274"/>
      <c r="K171" s="274"/>
      <c r="L171" s="279"/>
      <c r="M171" s="280"/>
      <c r="N171" s="281"/>
      <c r="O171" s="281"/>
      <c r="P171" s="281"/>
      <c r="Q171" s="281"/>
      <c r="R171" s="281"/>
      <c r="S171" s="281"/>
      <c r="T171" s="28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83" t="s">
        <v>172</v>
      </c>
      <c r="AU171" s="283" t="s">
        <v>86</v>
      </c>
      <c r="AV171" s="14" t="s">
        <v>101</v>
      </c>
      <c r="AW171" s="14" t="s">
        <v>32</v>
      </c>
      <c r="AX171" s="14" t="s">
        <v>76</v>
      </c>
      <c r="AY171" s="283" t="s">
        <v>154</v>
      </c>
    </row>
    <row r="172" s="16" customFormat="1">
      <c r="A172" s="16"/>
      <c r="B172" s="294"/>
      <c r="C172" s="295"/>
      <c r="D172" s="256" t="s">
        <v>172</v>
      </c>
      <c r="E172" s="296" t="s">
        <v>1</v>
      </c>
      <c r="F172" s="297" t="s">
        <v>234</v>
      </c>
      <c r="G172" s="295"/>
      <c r="H172" s="298">
        <v>105</v>
      </c>
      <c r="I172" s="299"/>
      <c r="J172" s="295"/>
      <c r="K172" s="295"/>
      <c r="L172" s="300"/>
      <c r="M172" s="301"/>
      <c r="N172" s="302"/>
      <c r="O172" s="302"/>
      <c r="P172" s="302"/>
      <c r="Q172" s="302"/>
      <c r="R172" s="302"/>
      <c r="S172" s="302"/>
      <c r="T172" s="303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304" t="s">
        <v>172</v>
      </c>
      <c r="AU172" s="304" t="s">
        <v>86</v>
      </c>
      <c r="AV172" s="16" t="s">
        <v>161</v>
      </c>
      <c r="AW172" s="16" t="s">
        <v>32</v>
      </c>
      <c r="AX172" s="16" t="s">
        <v>84</v>
      </c>
      <c r="AY172" s="304" t="s">
        <v>154</v>
      </c>
    </row>
    <row r="173" s="12" customFormat="1" ht="22.8" customHeight="1">
      <c r="A173" s="12"/>
      <c r="B173" s="227"/>
      <c r="C173" s="228"/>
      <c r="D173" s="229" t="s">
        <v>75</v>
      </c>
      <c r="E173" s="241" t="s">
        <v>620</v>
      </c>
      <c r="F173" s="241" t="s">
        <v>621</v>
      </c>
      <c r="G173" s="228"/>
      <c r="H173" s="228"/>
      <c r="I173" s="231"/>
      <c r="J173" s="242">
        <f>BK173</f>
        <v>0</v>
      </c>
      <c r="K173" s="228"/>
      <c r="L173" s="233"/>
      <c r="M173" s="234"/>
      <c r="N173" s="235"/>
      <c r="O173" s="235"/>
      <c r="P173" s="236">
        <f>SUM(P174:P177)</f>
        <v>0</v>
      </c>
      <c r="Q173" s="235"/>
      <c r="R173" s="236">
        <f>SUM(R174:R177)</f>
        <v>1.5</v>
      </c>
      <c r="S173" s="235"/>
      <c r="T173" s="237">
        <f>SUM(T174:T177)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38" t="s">
        <v>84</v>
      </c>
      <c r="AT173" s="239" t="s">
        <v>75</v>
      </c>
      <c r="AU173" s="239" t="s">
        <v>84</v>
      </c>
      <c r="AY173" s="238" t="s">
        <v>154</v>
      </c>
      <c r="BK173" s="240">
        <f>SUM(BK174:BK177)</f>
        <v>0</v>
      </c>
    </row>
    <row r="174" s="2" customFormat="1" ht="16.5" customHeight="1">
      <c r="A174" s="39"/>
      <c r="B174" s="40"/>
      <c r="C174" s="243" t="s">
        <v>201</v>
      </c>
      <c r="D174" s="243" t="s">
        <v>156</v>
      </c>
      <c r="E174" s="244" t="s">
        <v>732</v>
      </c>
      <c r="F174" s="245" t="s">
        <v>733</v>
      </c>
      <c r="G174" s="246" t="s">
        <v>518</v>
      </c>
      <c r="H174" s="247">
        <v>1</v>
      </c>
      <c r="I174" s="248"/>
      <c r="J174" s="249">
        <f>ROUND(I174*H174,2)</f>
        <v>0</v>
      </c>
      <c r="K174" s="245" t="s">
        <v>1</v>
      </c>
      <c r="L174" s="45"/>
      <c r="M174" s="250" t="s">
        <v>1</v>
      </c>
      <c r="N174" s="251" t="s">
        <v>41</v>
      </c>
      <c r="O174" s="92"/>
      <c r="P174" s="252">
        <f>O174*H174</f>
        <v>0</v>
      </c>
      <c r="Q174" s="252">
        <v>1.5</v>
      </c>
      <c r="R174" s="252">
        <f>Q174*H174</f>
        <v>1.5</v>
      </c>
      <c r="S174" s="252">
        <v>0</v>
      </c>
      <c r="T174" s="253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54" t="s">
        <v>161</v>
      </c>
      <c r="AT174" s="254" t="s">
        <v>156</v>
      </c>
      <c r="AU174" s="254" t="s">
        <v>86</v>
      </c>
      <c r="AY174" s="18" t="s">
        <v>154</v>
      </c>
      <c r="BE174" s="255">
        <f>IF(N174="základní",J174,0)</f>
        <v>0</v>
      </c>
      <c r="BF174" s="255">
        <f>IF(N174="snížená",J174,0)</f>
        <v>0</v>
      </c>
      <c r="BG174" s="255">
        <f>IF(N174="zákl. přenesená",J174,0)</f>
        <v>0</v>
      </c>
      <c r="BH174" s="255">
        <f>IF(N174="sníž. přenesená",J174,0)</f>
        <v>0</v>
      </c>
      <c r="BI174" s="255">
        <f>IF(N174="nulová",J174,0)</f>
        <v>0</v>
      </c>
      <c r="BJ174" s="18" t="s">
        <v>84</v>
      </c>
      <c r="BK174" s="255">
        <f>ROUND(I174*H174,2)</f>
        <v>0</v>
      </c>
      <c r="BL174" s="18" t="s">
        <v>161</v>
      </c>
      <c r="BM174" s="254" t="s">
        <v>734</v>
      </c>
    </row>
    <row r="175" s="2" customFormat="1">
      <c r="A175" s="39"/>
      <c r="B175" s="40"/>
      <c r="C175" s="41"/>
      <c r="D175" s="256" t="s">
        <v>163</v>
      </c>
      <c r="E175" s="41"/>
      <c r="F175" s="257" t="s">
        <v>735</v>
      </c>
      <c r="G175" s="41"/>
      <c r="H175" s="41"/>
      <c r="I175" s="211"/>
      <c r="J175" s="41"/>
      <c r="K175" s="41"/>
      <c r="L175" s="45"/>
      <c r="M175" s="258"/>
      <c r="N175" s="259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163</v>
      </c>
      <c r="AU175" s="18" t="s">
        <v>86</v>
      </c>
    </row>
    <row r="176" s="13" customFormat="1">
      <c r="A176" s="13"/>
      <c r="B176" s="262"/>
      <c r="C176" s="263"/>
      <c r="D176" s="256" t="s">
        <v>172</v>
      </c>
      <c r="E176" s="264" t="s">
        <v>1</v>
      </c>
      <c r="F176" s="265" t="s">
        <v>84</v>
      </c>
      <c r="G176" s="263"/>
      <c r="H176" s="266">
        <v>1</v>
      </c>
      <c r="I176" s="267"/>
      <c r="J176" s="263"/>
      <c r="K176" s="263"/>
      <c r="L176" s="268"/>
      <c r="M176" s="269"/>
      <c r="N176" s="270"/>
      <c r="O176" s="270"/>
      <c r="P176" s="270"/>
      <c r="Q176" s="270"/>
      <c r="R176" s="270"/>
      <c r="S176" s="270"/>
      <c r="T176" s="27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72" t="s">
        <v>172</v>
      </c>
      <c r="AU176" s="272" t="s">
        <v>86</v>
      </c>
      <c r="AV176" s="13" t="s">
        <v>86</v>
      </c>
      <c r="AW176" s="13" t="s">
        <v>32</v>
      </c>
      <c r="AX176" s="13" t="s">
        <v>76</v>
      </c>
      <c r="AY176" s="272" t="s">
        <v>154</v>
      </c>
    </row>
    <row r="177" s="16" customFormat="1">
      <c r="A177" s="16"/>
      <c r="B177" s="294"/>
      <c r="C177" s="295"/>
      <c r="D177" s="256" t="s">
        <v>172</v>
      </c>
      <c r="E177" s="296" t="s">
        <v>1</v>
      </c>
      <c r="F177" s="297" t="s">
        <v>234</v>
      </c>
      <c r="G177" s="295"/>
      <c r="H177" s="298">
        <v>1</v>
      </c>
      <c r="I177" s="299"/>
      <c r="J177" s="295"/>
      <c r="K177" s="295"/>
      <c r="L177" s="300"/>
      <c r="M177" s="301"/>
      <c r="N177" s="302"/>
      <c r="O177" s="302"/>
      <c r="P177" s="302"/>
      <c r="Q177" s="302"/>
      <c r="R177" s="302"/>
      <c r="S177" s="302"/>
      <c r="T177" s="303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T177" s="304" t="s">
        <v>172</v>
      </c>
      <c r="AU177" s="304" t="s">
        <v>86</v>
      </c>
      <c r="AV177" s="16" t="s">
        <v>161</v>
      </c>
      <c r="AW177" s="16" t="s">
        <v>32</v>
      </c>
      <c r="AX177" s="16" t="s">
        <v>84</v>
      </c>
      <c r="AY177" s="304" t="s">
        <v>154</v>
      </c>
    </row>
    <row r="178" s="12" customFormat="1" ht="22.8" customHeight="1">
      <c r="A178" s="12"/>
      <c r="B178" s="227"/>
      <c r="C178" s="228"/>
      <c r="D178" s="229" t="s">
        <v>75</v>
      </c>
      <c r="E178" s="241" t="s">
        <v>692</v>
      </c>
      <c r="F178" s="241" t="s">
        <v>693</v>
      </c>
      <c r="G178" s="228"/>
      <c r="H178" s="228"/>
      <c r="I178" s="231"/>
      <c r="J178" s="242">
        <f>BK178</f>
        <v>0</v>
      </c>
      <c r="K178" s="228"/>
      <c r="L178" s="233"/>
      <c r="M178" s="234"/>
      <c r="N178" s="235"/>
      <c r="O178" s="235"/>
      <c r="P178" s="236">
        <f>SUM(P179:P181)</f>
        <v>0</v>
      </c>
      <c r="Q178" s="235"/>
      <c r="R178" s="236">
        <f>SUM(R179:R181)</f>
        <v>0</v>
      </c>
      <c r="S178" s="235"/>
      <c r="T178" s="237">
        <f>SUM(T179:T181)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38" t="s">
        <v>84</v>
      </c>
      <c r="AT178" s="239" t="s">
        <v>75</v>
      </c>
      <c r="AU178" s="239" t="s">
        <v>84</v>
      </c>
      <c r="AY178" s="238" t="s">
        <v>154</v>
      </c>
      <c r="BK178" s="240">
        <f>SUM(BK179:BK181)</f>
        <v>0</v>
      </c>
    </row>
    <row r="179" s="2" customFormat="1" ht="16.5" customHeight="1">
      <c r="A179" s="39"/>
      <c r="B179" s="40"/>
      <c r="C179" s="243" t="s">
        <v>207</v>
      </c>
      <c r="D179" s="243" t="s">
        <v>156</v>
      </c>
      <c r="E179" s="244" t="s">
        <v>701</v>
      </c>
      <c r="F179" s="245" t="s">
        <v>702</v>
      </c>
      <c r="G179" s="246" t="s">
        <v>551</v>
      </c>
      <c r="H179" s="247">
        <v>257.07799999999997</v>
      </c>
      <c r="I179" s="248"/>
      <c r="J179" s="249">
        <f>ROUND(I179*H179,2)</f>
        <v>0</v>
      </c>
      <c r="K179" s="245" t="s">
        <v>160</v>
      </c>
      <c r="L179" s="45"/>
      <c r="M179" s="250" t="s">
        <v>1</v>
      </c>
      <c r="N179" s="251" t="s">
        <v>41</v>
      </c>
      <c r="O179" s="92"/>
      <c r="P179" s="252">
        <f>O179*H179</f>
        <v>0</v>
      </c>
      <c r="Q179" s="252">
        <v>0</v>
      </c>
      <c r="R179" s="252">
        <f>Q179*H179</f>
        <v>0</v>
      </c>
      <c r="S179" s="252">
        <v>0</v>
      </c>
      <c r="T179" s="253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54" t="s">
        <v>161</v>
      </c>
      <c r="AT179" s="254" t="s">
        <v>156</v>
      </c>
      <c r="AU179" s="254" t="s">
        <v>86</v>
      </c>
      <c r="AY179" s="18" t="s">
        <v>154</v>
      </c>
      <c r="BE179" s="255">
        <f>IF(N179="základní",J179,0)</f>
        <v>0</v>
      </c>
      <c r="BF179" s="255">
        <f>IF(N179="snížená",J179,0)</f>
        <v>0</v>
      </c>
      <c r="BG179" s="255">
        <f>IF(N179="zákl. přenesená",J179,0)</f>
        <v>0</v>
      </c>
      <c r="BH179" s="255">
        <f>IF(N179="sníž. přenesená",J179,0)</f>
        <v>0</v>
      </c>
      <c r="BI179" s="255">
        <f>IF(N179="nulová",J179,0)</f>
        <v>0</v>
      </c>
      <c r="BJ179" s="18" t="s">
        <v>84</v>
      </c>
      <c r="BK179" s="255">
        <f>ROUND(I179*H179,2)</f>
        <v>0</v>
      </c>
      <c r="BL179" s="18" t="s">
        <v>161</v>
      </c>
      <c r="BM179" s="254" t="s">
        <v>736</v>
      </c>
    </row>
    <row r="180" s="2" customFormat="1">
      <c r="A180" s="39"/>
      <c r="B180" s="40"/>
      <c r="C180" s="41"/>
      <c r="D180" s="256" t="s">
        <v>163</v>
      </c>
      <c r="E180" s="41"/>
      <c r="F180" s="257" t="s">
        <v>704</v>
      </c>
      <c r="G180" s="41"/>
      <c r="H180" s="41"/>
      <c r="I180" s="211"/>
      <c r="J180" s="41"/>
      <c r="K180" s="41"/>
      <c r="L180" s="45"/>
      <c r="M180" s="258"/>
      <c r="N180" s="259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163</v>
      </c>
      <c r="AU180" s="18" t="s">
        <v>86</v>
      </c>
    </row>
    <row r="181" s="2" customFormat="1">
      <c r="A181" s="39"/>
      <c r="B181" s="40"/>
      <c r="C181" s="41"/>
      <c r="D181" s="260" t="s">
        <v>165</v>
      </c>
      <c r="E181" s="41"/>
      <c r="F181" s="261" t="s">
        <v>705</v>
      </c>
      <c r="G181" s="41"/>
      <c r="H181" s="41"/>
      <c r="I181" s="211"/>
      <c r="J181" s="41"/>
      <c r="K181" s="41"/>
      <c r="L181" s="45"/>
      <c r="M181" s="316"/>
      <c r="N181" s="317"/>
      <c r="O181" s="318"/>
      <c r="P181" s="318"/>
      <c r="Q181" s="318"/>
      <c r="R181" s="318"/>
      <c r="S181" s="318"/>
      <c r="T181" s="31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165</v>
      </c>
      <c r="AU181" s="18" t="s">
        <v>86</v>
      </c>
    </row>
    <row r="182" s="2" customFormat="1" ht="6.96" customHeight="1">
      <c r="A182" s="39"/>
      <c r="B182" s="67"/>
      <c r="C182" s="68"/>
      <c r="D182" s="68"/>
      <c r="E182" s="68"/>
      <c r="F182" s="68"/>
      <c r="G182" s="68"/>
      <c r="H182" s="68"/>
      <c r="I182" s="68"/>
      <c r="J182" s="68"/>
      <c r="K182" s="68"/>
      <c r="L182" s="45"/>
      <c r="M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</row>
  </sheetData>
  <sheetProtection sheet="1" autoFilter="0" formatColumns="0" formatRows="0" objects="1" scenarios="1" spinCount="100000" saltValue="68sQSzHqQbySKVITGXpe4sJsB+BATSYEVVmQ/B/ZgAKQ0U7NUWJccobKh8KPgdJSGUkTh8DpoOe+cP1bAz0Jew==" hashValue="gSFW7y3fzawFhQOadwGcB8JAY31XBp/MI23ydMW96jc1KSMM0kgCwz0pVbhvnXj6Ks0CK2MSnKRFExPEqtaXOw==" algorithmName="SHA-512" password="CC35"/>
  <autoFilter ref="C130:K181"/>
  <mergeCells count="14">
    <mergeCell ref="E7:H7"/>
    <mergeCell ref="E9:H9"/>
    <mergeCell ref="E18:H18"/>
    <mergeCell ref="E27:H27"/>
    <mergeCell ref="E85:H85"/>
    <mergeCell ref="E87:H87"/>
    <mergeCell ref="D105:F105"/>
    <mergeCell ref="D106:F106"/>
    <mergeCell ref="D107:F107"/>
    <mergeCell ref="D108:F108"/>
    <mergeCell ref="D109:F109"/>
    <mergeCell ref="E121:H121"/>
    <mergeCell ref="E123:H123"/>
    <mergeCell ref="L2:V2"/>
  </mergeCells>
  <hyperlinks>
    <hyperlink ref="F136" r:id="rId1" display="https://podminky.urs.cz/item/CS_URS_2025_02/111251103"/>
    <hyperlink ref="F139" r:id="rId2" display="https://podminky.urs.cz/item/CS_URS_2025_02/122151107"/>
    <hyperlink ref="F149" r:id="rId3" display="https://podminky.urs.cz/item/CS_URS_2025_02/162351103"/>
    <hyperlink ref="F155" r:id="rId4" display="https://podminky.urs.cz/item/CS_URS_2025_02/181951111"/>
    <hyperlink ref="F163" r:id="rId5" display="https://podminky.urs.cz/item/CS_URS_2025_02/182251101"/>
    <hyperlink ref="F169" r:id="rId6" display="https://podminky.urs.cz/item/CS_URS_2025_02/462512270"/>
    <hyperlink ref="F181" r:id="rId7" display="https://podminky.urs.cz/item/CS_URS_2025_02/998331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86</v>
      </c>
    </row>
    <row r="4" s="1" customFormat="1" ht="24.96" customHeight="1">
      <c r="B4" s="21"/>
      <c r="D4" s="150" t="s">
        <v>112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Revitalizace vodní plochy Šutráky</v>
      </c>
      <c r="F7" s="152"/>
      <c r="G7" s="152"/>
      <c r="H7" s="152"/>
      <c r="L7" s="21"/>
    </row>
    <row r="8" s="1" customFormat="1" ht="12" customHeight="1">
      <c r="B8" s="21"/>
      <c r="D8" s="152" t="s">
        <v>113</v>
      </c>
      <c r="L8" s="21"/>
    </row>
    <row r="9" s="2" customFormat="1" ht="16.5" customHeight="1">
      <c r="A9" s="39"/>
      <c r="B9" s="45"/>
      <c r="C9" s="39"/>
      <c r="D9" s="39"/>
      <c r="E9" s="153" t="s">
        <v>737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738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739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20. 1. 2026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2" t="s">
        <v>27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34</v>
      </c>
      <c r="F26" s="39"/>
      <c r="G26" s="39"/>
      <c r="H26" s="39"/>
      <c r="I26" s="152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142" t="s">
        <v>115</v>
      </c>
      <c r="E32" s="39"/>
      <c r="F32" s="39"/>
      <c r="G32" s="39"/>
      <c r="H32" s="39"/>
      <c r="I32" s="39"/>
      <c r="J32" s="161">
        <f>J98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2" t="s">
        <v>116</v>
      </c>
      <c r="E33" s="39"/>
      <c r="F33" s="39"/>
      <c r="G33" s="39"/>
      <c r="H33" s="39"/>
      <c r="I33" s="39"/>
      <c r="J33" s="161">
        <f>J104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36</v>
      </c>
      <c r="E34" s="39"/>
      <c r="F34" s="39"/>
      <c r="G34" s="39"/>
      <c r="H34" s="39"/>
      <c r="I34" s="39"/>
      <c r="J34" s="164">
        <f>ROUND(J32 + J33,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0"/>
      <c r="E35" s="160"/>
      <c r="F35" s="160"/>
      <c r="G35" s="160"/>
      <c r="H35" s="160"/>
      <c r="I35" s="160"/>
      <c r="J35" s="160"/>
      <c r="K35" s="160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38</v>
      </c>
      <c r="G36" s="39"/>
      <c r="H36" s="39"/>
      <c r="I36" s="165" t="s">
        <v>37</v>
      </c>
      <c r="J36" s="165" t="s">
        <v>39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6" t="s">
        <v>40</v>
      </c>
      <c r="E37" s="152" t="s">
        <v>41</v>
      </c>
      <c r="F37" s="167">
        <f>ROUND((SUM(BE104:BE111) + SUM(BE133:BE168)),  2)</f>
        <v>0</v>
      </c>
      <c r="G37" s="39"/>
      <c r="H37" s="39"/>
      <c r="I37" s="168">
        <v>0.20999999999999999</v>
      </c>
      <c r="J37" s="167">
        <f>ROUND(((SUM(BE104:BE111) + SUM(BE133:BE168))*I37),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42</v>
      </c>
      <c r="F38" s="167">
        <f>ROUND((SUM(BF104:BF111) + SUM(BF133:BF168)),  2)</f>
        <v>0</v>
      </c>
      <c r="G38" s="39"/>
      <c r="H38" s="39"/>
      <c r="I38" s="168">
        <v>0.12</v>
      </c>
      <c r="J38" s="167">
        <f>ROUND(((SUM(BF104:BF111) + SUM(BF133:BF168))*I38),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43</v>
      </c>
      <c r="F39" s="167">
        <f>ROUND((SUM(BG104:BG111) + SUM(BG133:BG168)),  2)</f>
        <v>0</v>
      </c>
      <c r="G39" s="39"/>
      <c r="H39" s="39"/>
      <c r="I39" s="168">
        <v>0.20999999999999999</v>
      </c>
      <c r="J39" s="167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44</v>
      </c>
      <c r="F40" s="167">
        <f>ROUND((SUM(BH104:BH111) + SUM(BH133:BH168)),  2)</f>
        <v>0</v>
      </c>
      <c r="G40" s="39"/>
      <c r="H40" s="39"/>
      <c r="I40" s="168">
        <v>0.12</v>
      </c>
      <c r="J40" s="167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45</v>
      </c>
      <c r="F41" s="167">
        <f>ROUND((SUM(BI104:BI111) + SUM(BI133:BI168)),  2)</f>
        <v>0</v>
      </c>
      <c r="G41" s="39"/>
      <c r="H41" s="39"/>
      <c r="I41" s="168">
        <v>0</v>
      </c>
      <c r="J41" s="167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9"/>
      <c r="D43" s="170" t="s">
        <v>46</v>
      </c>
      <c r="E43" s="171"/>
      <c r="F43" s="171"/>
      <c r="G43" s="172" t="s">
        <v>47</v>
      </c>
      <c r="H43" s="173" t="s">
        <v>48</v>
      </c>
      <c r="I43" s="171"/>
      <c r="J43" s="174">
        <f>SUM(J34:J41)</f>
        <v>0</v>
      </c>
      <c r="K43" s="175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6" t="s">
        <v>49</v>
      </c>
      <c r="E50" s="177"/>
      <c r="F50" s="177"/>
      <c r="G50" s="176" t="s">
        <v>50</v>
      </c>
      <c r="H50" s="177"/>
      <c r="I50" s="177"/>
      <c r="J50" s="177"/>
      <c r="K50" s="177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8" t="s">
        <v>51</v>
      </c>
      <c r="E61" s="179"/>
      <c r="F61" s="180" t="s">
        <v>52</v>
      </c>
      <c r="G61" s="178" t="s">
        <v>51</v>
      </c>
      <c r="H61" s="179"/>
      <c r="I61" s="179"/>
      <c r="J61" s="181" t="s">
        <v>52</v>
      </c>
      <c r="K61" s="179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6" t="s">
        <v>53</v>
      </c>
      <c r="E65" s="182"/>
      <c r="F65" s="182"/>
      <c r="G65" s="176" t="s">
        <v>54</v>
      </c>
      <c r="H65" s="182"/>
      <c r="I65" s="182"/>
      <c r="J65" s="182"/>
      <c r="K65" s="182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8" t="s">
        <v>51</v>
      </c>
      <c r="E76" s="179"/>
      <c r="F76" s="180" t="s">
        <v>52</v>
      </c>
      <c r="G76" s="178" t="s">
        <v>51</v>
      </c>
      <c r="H76" s="179"/>
      <c r="I76" s="179"/>
      <c r="J76" s="181" t="s">
        <v>52</v>
      </c>
      <c r="K76" s="179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7" t="str">
        <f>E7</f>
        <v>Revitalizace vodní plochy Šutráky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7" t="s">
        <v>737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738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 03.1 - Zatravnění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Podivín</v>
      </c>
      <c r="G91" s="41"/>
      <c r="H91" s="41"/>
      <c r="I91" s="33" t="s">
        <v>22</v>
      </c>
      <c r="J91" s="80" t="str">
        <f>IF(J14="","",J14)</f>
        <v>20. 1. 2026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Město Podivín</v>
      </c>
      <c r="G93" s="41"/>
      <c r="H93" s="41"/>
      <c r="I93" s="33" t="s">
        <v>30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>VZD INVEST,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8" t="s">
        <v>118</v>
      </c>
      <c r="D96" s="189"/>
      <c r="E96" s="189"/>
      <c r="F96" s="189"/>
      <c r="G96" s="189"/>
      <c r="H96" s="189"/>
      <c r="I96" s="189"/>
      <c r="J96" s="190" t="s">
        <v>119</v>
      </c>
      <c r="K96" s="189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1" t="s">
        <v>120</v>
      </c>
      <c r="D98" s="41"/>
      <c r="E98" s="41"/>
      <c r="F98" s="41"/>
      <c r="G98" s="41"/>
      <c r="H98" s="41"/>
      <c r="I98" s="41"/>
      <c r="J98" s="111">
        <f>J133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121</v>
      </c>
    </row>
    <row r="99" s="9" customFormat="1" ht="24.96" customHeight="1">
      <c r="A99" s="9"/>
      <c r="B99" s="192"/>
      <c r="C99" s="193"/>
      <c r="D99" s="194" t="s">
        <v>122</v>
      </c>
      <c r="E99" s="195"/>
      <c r="F99" s="195"/>
      <c r="G99" s="195"/>
      <c r="H99" s="195"/>
      <c r="I99" s="195"/>
      <c r="J99" s="196">
        <f>J134</f>
        <v>0</v>
      </c>
      <c r="K99" s="193"/>
      <c r="L99" s="19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8"/>
      <c r="C100" s="134"/>
      <c r="D100" s="199" t="s">
        <v>123</v>
      </c>
      <c r="E100" s="200"/>
      <c r="F100" s="200"/>
      <c r="G100" s="200"/>
      <c r="H100" s="200"/>
      <c r="I100" s="200"/>
      <c r="J100" s="201">
        <f>J135</f>
        <v>0</v>
      </c>
      <c r="K100" s="134"/>
      <c r="L100" s="20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8"/>
      <c r="C101" s="134"/>
      <c r="D101" s="199" t="s">
        <v>129</v>
      </c>
      <c r="E101" s="200"/>
      <c r="F101" s="200"/>
      <c r="G101" s="200"/>
      <c r="H101" s="200"/>
      <c r="I101" s="200"/>
      <c r="J101" s="201">
        <f>J165</f>
        <v>0</v>
      </c>
      <c r="K101" s="134"/>
      <c r="L101" s="20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9.28" customHeight="1">
      <c r="A104" s="39"/>
      <c r="B104" s="40"/>
      <c r="C104" s="191" t="s">
        <v>130</v>
      </c>
      <c r="D104" s="41"/>
      <c r="E104" s="41"/>
      <c r="F104" s="41"/>
      <c r="G104" s="41"/>
      <c r="H104" s="41"/>
      <c r="I104" s="41"/>
      <c r="J104" s="203">
        <f>ROUND(J105 + J106 + J107 + J108 + J109 + J110,2)</f>
        <v>0</v>
      </c>
      <c r="K104" s="41"/>
      <c r="L104" s="64"/>
      <c r="N104" s="204" t="s">
        <v>40</v>
      </c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18" customHeight="1">
      <c r="A105" s="39"/>
      <c r="B105" s="40"/>
      <c r="C105" s="41"/>
      <c r="D105" s="205" t="s">
        <v>131</v>
      </c>
      <c r="E105" s="206"/>
      <c r="F105" s="206"/>
      <c r="G105" s="41"/>
      <c r="H105" s="41"/>
      <c r="I105" s="41"/>
      <c r="J105" s="207">
        <v>0</v>
      </c>
      <c r="K105" s="41"/>
      <c r="L105" s="208"/>
      <c r="M105" s="209"/>
      <c r="N105" s="210" t="s">
        <v>41</v>
      </c>
      <c r="O105" s="209"/>
      <c r="P105" s="209"/>
      <c r="Q105" s="209"/>
      <c r="R105" s="209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12" t="s">
        <v>109</v>
      </c>
      <c r="AZ105" s="209"/>
      <c r="BA105" s="209"/>
      <c r="BB105" s="209"/>
      <c r="BC105" s="209"/>
      <c r="BD105" s="209"/>
      <c r="BE105" s="213">
        <f>IF(N105="základní",J105,0)</f>
        <v>0</v>
      </c>
      <c r="BF105" s="213">
        <f>IF(N105="snížená",J105,0)</f>
        <v>0</v>
      </c>
      <c r="BG105" s="213">
        <f>IF(N105="zákl. přenesená",J105,0)</f>
        <v>0</v>
      </c>
      <c r="BH105" s="213">
        <f>IF(N105="sníž. přenesená",J105,0)</f>
        <v>0</v>
      </c>
      <c r="BI105" s="213">
        <f>IF(N105="nulová",J105,0)</f>
        <v>0</v>
      </c>
      <c r="BJ105" s="212" t="s">
        <v>84</v>
      </c>
      <c r="BK105" s="209"/>
      <c r="BL105" s="209"/>
      <c r="BM105" s="209"/>
    </row>
    <row r="106" s="2" customFormat="1" ht="18" customHeight="1">
      <c r="A106" s="39"/>
      <c r="B106" s="40"/>
      <c r="C106" s="41"/>
      <c r="D106" s="205" t="s">
        <v>132</v>
      </c>
      <c r="E106" s="206"/>
      <c r="F106" s="206"/>
      <c r="G106" s="41"/>
      <c r="H106" s="41"/>
      <c r="I106" s="41"/>
      <c r="J106" s="207">
        <v>0</v>
      </c>
      <c r="K106" s="41"/>
      <c r="L106" s="208"/>
      <c r="M106" s="209"/>
      <c r="N106" s="210" t="s">
        <v>41</v>
      </c>
      <c r="O106" s="209"/>
      <c r="P106" s="209"/>
      <c r="Q106" s="209"/>
      <c r="R106" s="209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12" t="s">
        <v>109</v>
      </c>
      <c r="AZ106" s="209"/>
      <c r="BA106" s="209"/>
      <c r="BB106" s="209"/>
      <c r="BC106" s="209"/>
      <c r="BD106" s="209"/>
      <c r="BE106" s="213">
        <f>IF(N106="základní",J106,0)</f>
        <v>0</v>
      </c>
      <c r="BF106" s="213">
        <f>IF(N106="snížená",J106,0)</f>
        <v>0</v>
      </c>
      <c r="BG106" s="213">
        <f>IF(N106="zákl. přenesená",J106,0)</f>
        <v>0</v>
      </c>
      <c r="BH106" s="213">
        <f>IF(N106="sníž. přenesená",J106,0)</f>
        <v>0</v>
      </c>
      <c r="BI106" s="213">
        <f>IF(N106="nulová",J106,0)</f>
        <v>0</v>
      </c>
      <c r="BJ106" s="212" t="s">
        <v>84</v>
      </c>
      <c r="BK106" s="209"/>
      <c r="BL106" s="209"/>
      <c r="BM106" s="209"/>
    </row>
    <row r="107" s="2" customFormat="1" ht="18" customHeight="1">
      <c r="A107" s="39"/>
      <c r="B107" s="40"/>
      <c r="C107" s="41"/>
      <c r="D107" s="205" t="s">
        <v>133</v>
      </c>
      <c r="E107" s="206"/>
      <c r="F107" s="206"/>
      <c r="G107" s="41"/>
      <c r="H107" s="41"/>
      <c r="I107" s="41"/>
      <c r="J107" s="207">
        <v>0</v>
      </c>
      <c r="K107" s="41"/>
      <c r="L107" s="208"/>
      <c r="M107" s="209"/>
      <c r="N107" s="210" t="s">
        <v>41</v>
      </c>
      <c r="O107" s="209"/>
      <c r="P107" s="209"/>
      <c r="Q107" s="209"/>
      <c r="R107" s="209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12" t="s">
        <v>109</v>
      </c>
      <c r="AZ107" s="209"/>
      <c r="BA107" s="209"/>
      <c r="BB107" s="209"/>
      <c r="BC107" s="209"/>
      <c r="BD107" s="209"/>
      <c r="BE107" s="213">
        <f>IF(N107="základní",J107,0)</f>
        <v>0</v>
      </c>
      <c r="BF107" s="213">
        <f>IF(N107="snížená",J107,0)</f>
        <v>0</v>
      </c>
      <c r="BG107" s="213">
        <f>IF(N107="zákl. přenesená",J107,0)</f>
        <v>0</v>
      </c>
      <c r="BH107" s="213">
        <f>IF(N107="sníž. přenesená",J107,0)</f>
        <v>0</v>
      </c>
      <c r="BI107" s="213">
        <f>IF(N107="nulová",J107,0)</f>
        <v>0</v>
      </c>
      <c r="BJ107" s="212" t="s">
        <v>84</v>
      </c>
      <c r="BK107" s="209"/>
      <c r="BL107" s="209"/>
      <c r="BM107" s="209"/>
    </row>
    <row r="108" s="2" customFormat="1" ht="18" customHeight="1">
      <c r="A108" s="39"/>
      <c r="B108" s="40"/>
      <c r="C108" s="41"/>
      <c r="D108" s="205" t="s">
        <v>134</v>
      </c>
      <c r="E108" s="206"/>
      <c r="F108" s="206"/>
      <c r="G108" s="41"/>
      <c r="H108" s="41"/>
      <c r="I108" s="41"/>
      <c r="J108" s="207">
        <v>0</v>
      </c>
      <c r="K108" s="41"/>
      <c r="L108" s="208"/>
      <c r="M108" s="209"/>
      <c r="N108" s="210" t="s">
        <v>41</v>
      </c>
      <c r="O108" s="209"/>
      <c r="P108" s="209"/>
      <c r="Q108" s="209"/>
      <c r="R108" s="209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12" t="s">
        <v>109</v>
      </c>
      <c r="AZ108" s="209"/>
      <c r="BA108" s="209"/>
      <c r="BB108" s="209"/>
      <c r="BC108" s="209"/>
      <c r="BD108" s="209"/>
      <c r="BE108" s="213">
        <f>IF(N108="základní",J108,0)</f>
        <v>0</v>
      </c>
      <c r="BF108" s="213">
        <f>IF(N108="snížená",J108,0)</f>
        <v>0</v>
      </c>
      <c r="BG108" s="213">
        <f>IF(N108="zákl. přenesená",J108,0)</f>
        <v>0</v>
      </c>
      <c r="BH108" s="213">
        <f>IF(N108="sníž. přenesená",J108,0)</f>
        <v>0</v>
      </c>
      <c r="BI108" s="213">
        <f>IF(N108="nulová",J108,0)</f>
        <v>0</v>
      </c>
      <c r="BJ108" s="212" t="s">
        <v>84</v>
      </c>
      <c r="BK108" s="209"/>
      <c r="BL108" s="209"/>
      <c r="BM108" s="209"/>
    </row>
    <row r="109" s="2" customFormat="1" ht="18" customHeight="1">
      <c r="A109" s="39"/>
      <c r="B109" s="40"/>
      <c r="C109" s="41"/>
      <c r="D109" s="205" t="s">
        <v>135</v>
      </c>
      <c r="E109" s="206"/>
      <c r="F109" s="206"/>
      <c r="G109" s="41"/>
      <c r="H109" s="41"/>
      <c r="I109" s="41"/>
      <c r="J109" s="207">
        <v>0</v>
      </c>
      <c r="K109" s="41"/>
      <c r="L109" s="208"/>
      <c r="M109" s="209"/>
      <c r="N109" s="210" t="s">
        <v>41</v>
      </c>
      <c r="O109" s="209"/>
      <c r="P109" s="209"/>
      <c r="Q109" s="209"/>
      <c r="R109" s="209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09"/>
      <c r="AG109" s="209"/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12" t="s">
        <v>109</v>
      </c>
      <c r="AZ109" s="209"/>
      <c r="BA109" s="209"/>
      <c r="BB109" s="209"/>
      <c r="BC109" s="209"/>
      <c r="BD109" s="209"/>
      <c r="BE109" s="213">
        <f>IF(N109="základní",J109,0)</f>
        <v>0</v>
      </c>
      <c r="BF109" s="213">
        <f>IF(N109="snížená",J109,0)</f>
        <v>0</v>
      </c>
      <c r="BG109" s="213">
        <f>IF(N109="zákl. přenesená",J109,0)</f>
        <v>0</v>
      </c>
      <c r="BH109" s="213">
        <f>IF(N109="sníž. přenesená",J109,0)</f>
        <v>0</v>
      </c>
      <c r="BI109" s="213">
        <f>IF(N109="nulová",J109,0)</f>
        <v>0</v>
      </c>
      <c r="BJ109" s="212" t="s">
        <v>84</v>
      </c>
      <c r="BK109" s="209"/>
      <c r="BL109" s="209"/>
      <c r="BM109" s="209"/>
    </row>
    <row r="110" s="2" customFormat="1" ht="18" customHeight="1">
      <c r="A110" s="39"/>
      <c r="B110" s="40"/>
      <c r="C110" s="41"/>
      <c r="D110" s="206" t="s">
        <v>136</v>
      </c>
      <c r="E110" s="41"/>
      <c r="F110" s="41"/>
      <c r="G110" s="41"/>
      <c r="H110" s="41"/>
      <c r="I110" s="41"/>
      <c r="J110" s="207">
        <f>ROUND(J32*T110,2)</f>
        <v>0</v>
      </c>
      <c r="K110" s="41"/>
      <c r="L110" s="208"/>
      <c r="M110" s="209"/>
      <c r="N110" s="210" t="s">
        <v>41</v>
      </c>
      <c r="O110" s="209"/>
      <c r="P110" s="209"/>
      <c r="Q110" s="209"/>
      <c r="R110" s="209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09"/>
      <c r="AG110" s="209"/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12" t="s">
        <v>137</v>
      </c>
      <c r="AZ110" s="209"/>
      <c r="BA110" s="209"/>
      <c r="BB110" s="209"/>
      <c r="BC110" s="209"/>
      <c r="BD110" s="209"/>
      <c r="BE110" s="213">
        <f>IF(N110="základní",J110,0)</f>
        <v>0</v>
      </c>
      <c r="BF110" s="213">
        <f>IF(N110="snížená",J110,0)</f>
        <v>0</v>
      </c>
      <c r="BG110" s="213">
        <f>IF(N110="zákl. přenesená",J110,0)</f>
        <v>0</v>
      </c>
      <c r="BH110" s="213">
        <f>IF(N110="sníž. přenesená",J110,0)</f>
        <v>0</v>
      </c>
      <c r="BI110" s="213">
        <f>IF(N110="nulová",J110,0)</f>
        <v>0</v>
      </c>
      <c r="BJ110" s="212" t="s">
        <v>84</v>
      </c>
      <c r="BK110" s="209"/>
      <c r="BL110" s="209"/>
      <c r="BM110" s="209"/>
    </row>
    <row r="111" s="2" customForma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9.28" customHeight="1">
      <c r="A112" s="39"/>
      <c r="B112" s="40"/>
      <c r="C112" s="214" t="s">
        <v>138</v>
      </c>
      <c r="D112" s="189"/>
      <c r="E112" s="189"/>
      <c r="F112" s="189"/>
      <c r="G112" s="189"/>
      <c r="H112" s="189"/>
      <c r="I112" s="189"/>
      <c r="J112" s="215">
        <f>ROUND(J98+J104,2)</f>
        <v>0</v>
      </c>
      <c r="K112" s="189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7" s="2" customFormat="1" ht="6.96" customHeight="1">
      <c r="A117" s="39"/>
      <c r="B117" s="69"/>
      <c r="C117" s="70"/>
      <c r="D117" s="70"/>
      <c r="E117" s="70"/>
      <c r="F117" s="70"/>
      <c r="G117" s="70"/>
      <c r="H117" s="70"/>
      <c r="I117" s="70"/>
      <c r="J117" s="70"/>
      <c r="K117" s="70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4.96" customHeight="1">
      <c r="A118" s="39"/>
      <c r="B118" s="40"/>
      <c r="C118" s="24" t="s">
        <v>139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16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187" t="str">
        <f>E7</f>
        <v>Revitalizace vodní plochy Šutráky</v>
      </c>
      <c r="F121" s="33"/>
      <c r="G121" s="33"/>
      <c r="H121" s="33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" customFormat="1" ht="12" customHeight="1">
      <c r="B122" s="22"/>
      <c r="C122" s="33" t="s">
        <v>113</v>
      </c>
      <c r="D122" s="23"/>
      <c r="E122" s="23"/>
      <c r="F122" s="23"/>
      <c r="G122" s="23"/>
      <c r="H122" s="23"/>
      <c r="I122" s="23"/>
      <c r="J122" s="23"/>
      <c r="K122" s="23"/>
      <c r="L122" s="21"/>
    </row>
    <row r="123" s="2" customFormat="1" ht="16.5" customHeight="1">
      <c r="A123" s="39"/>
      <c r="B123" s="40"/>
      <c r="C123" s="41"/>
      <c r="D123" s="41"/>
      <c r="E123" s="187" t="s">
        <v>737</v>
      </c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738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E11</f>
        <v>SO 03.1 - Zatravnění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F14</f>
        <v>Podivín</v>
      </c>
      <c r="G127" s="41"/>
      <c r="H127" s="41"/>
      <c r="I127" s="33" t="s">
        <v>22</v>
      </c>
      <c r="J127" s="80" t="str">
        <f>IF(J14="","",J14)</f>
        <v>20. 1. 2026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24</v>
      </c>
      <c r="D129" s="41"/>
      <c r="E129" s="41"/>
      <c r="F129" s="28" t="str">
        <f>E17</f>
        <v>Město Podivín</v>
      </c>
      <c r="G129" s="41"/>
      <c r="H129" s="41"/>
      <c r="I129" s="33" t="s">
        <v>30</v>
      </c>
      <c r="J129" s="37" t="str">
        <f>E23</f>
        <v xml:space="preserve"> 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28</v>
      </c>
      <c r="D130" s="41"/>
      <c r="E130" s="41"/>
      <c r="F130" s="28" t="str">
        <f>IF(E20="","",E20)</f>
        <v>Vyplň údaj</v>
      </c>
      <c r="G130" s="41"/>
      <c r="H130" s="41"/>
      <c r="I130" s="33" t="s">
        <v>33</v>
      </c>
      <c r="J130" s="37" t="str">
        <f>E26</f>
        <v>VZD INVEST, s.r.o.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216"/>
      <c r="B132" s="217"/>
      <c r="C132" s="218" t="s">
        <v>140</v>
      </c>
      <c r="D132" s="219" t="s">
        <v>61</v>
      </c>
      <c r="E132" s="219" t="s">
        <v>57</v>
      </c>
      <c r="F132" s="219" t="s">
        <v>58</v>
      </c>
      <c r="G132" s="219" t="s">
        <v>141</v>
      </c>
      <c r="H132" s="219" t="s">
        <v>142</v>
      </c>
      <c r="I132" s="219" t="s">
        <v>143</v>
      </c>
      <c r="J132" s="219" t="s">
        <v>119</v>
      </c>
      <c r="K132" s="220" t="s">
        <v>144</v>
      </c>
      <c r="L132" s="221"/>
      <c r="M132" s="101" t="s">
        <v>1</v>
      </c>
      <c r="N132" s="102" t="s">
        <v>40</v>
      </c>
      <c r="O132" s="102" t="s">
        <v>145</v>
      </c>
      <c r="P132" s="102" t="s">
        <v>146</v>
      </c>
      <c r="Q132" s="102" t="s">
        <v>147</v>
      </c>
      <c r="R132" s="102" t="s">
        <v>148</v>
      </c>
      <c r="S132" s="102" t="s">
        <v>149</v>
      </c>
      <c r="T132" s="103" t="s">
        <v>150</v>
      </c>
      <c r="U132" s="216"/>
      <c r="V132" s="216"/>
      <c r="W132" s="216"/>
      <c r="X132" s="216"/>
      <c r="Y132" s="216"/>
      <c r="Z132" s="216"/>
      <c r="AA132" s="216"/>
      <c r="AB132" s="216"/>
      <c r="AC132" s="216"/>
      <c r="AD132" s="216"/>
      <c r="AE132" s="216"/>
    </row>
    <row r="133" s="2" customFormat="1" ht="22.8" customHeight="1">
      <c r="A133" s="39"/>
      <c r="B133" s="40"/>
      <c r="C133" s="108" t="s">
        <v>151</v>
      </c>
      <c r="D133" s="41"/>
      <c r="E133" s="41"/>
      <c r="F133" s="41"/>
      <c r="G133" s="41"/>
      <c r="H133" s="41"/>
      <c r="I133" s="41"/>
      <c r="J133" s="222">
        <f>BK133</f>
        <v>0</v>
      </c>
      <c r="K133" s="41"/>
      <c r="L133" s="45"/>
      <c r="M133" s="104"/>
      <c r="N133" s="223"/>
      <c r="O133" s="105"/>
      <c r="P133" s="224">
        <f>P134</f>
        <v>0</v>
      </c>
      <c r="Q133" s="105"/>
      <c r="R133" s="224">
        <f>R134</f>
        <v>0.66978000000000004</v>
      </c>
      <c r="S133" s="105"/>
      <c r="T133" s="225">
        <f>T134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75</v>
      </c>
      <c r="AU133" s="18" t="s">
        <v>121</v>
      </c>
      <c r="BK133" s="226">
        <f>BK134</f>
        <v>0</v>
      </c>
    </row>
    <row r="134" s="12" customFormat="1" ht="25.92" customHeight="1">
      <c r="A134" s="12"/>
      <c r="B134" s="227"/>
      <c r="C134" s="228"/>
      <c r="D134" s="229" t="s">
        <v>75</v>
      </c>
      <c r="E134" s="230" t="s">
        <v>152</v>
      </c>
      <c r="F134" s="230" t="s">
        <v>153</v>
      </c>
      <c r="G134" s="228"/>
      <c r="H134" s="228"/>
      <c r="I134" s="231"/>
      <c r="J134" s="232">
        <f>BK134</f>
        <v>0</v>
      </c>
      <c r="K134" s="228"/>
      <c r="L134" s="233"/>
      <c r="M134" s="234"/>
      <c r="N134" s="235"/>
      <c r="O134" s="235"/>
      <c r="P134" s="236">
        <f>P135+P165</f>
        <v>0</v>
      </c>
      <c r="Q134" s="235"/>
      <c r="R134" s="236">
        <f>R135+R165</f>
        <v>0.66978000000000004</v>
      </c>
      <c r="S134" s="235"/>
      <c r="T134" s="237">
        <f>T135+T165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38" t="s">
        <v>84</v>
      </c>
      <c r="AT134" s="239" t="s">
        <v>75</v>
      </c>
      <c r="AU134" s="239" t="s">
        <v>76</v>
      </c>
      <c r="AY134" s="238" t="s">
        <v>154</v>
      </c>
      <c r="BK134" s="240">
        <f>BK135+BK165</f>
        <v>0</v>
      </c>
    </row>
    <row r="135" s="12" customFormat="1" ht="22.8" customHeight="1">
      <c r="A135" s="12"/>
      <c r="B135" s="227"/>
      <c r="C135" s="228"/>
      <c r="D135" s="229" t="s">
        <v>75</v>
      </c>
      <c r="E135" s="241" t="s">
        <v>84</v>
      </c>
      <c r="F135" s="241" t="s">
        <v>155</v>
      </c>
      <c r="G135" s="228"/>
      <c r="H135" s="228"/>
      <c r="I135" s="231"/>
      <c r="J135" s="242">
        <f>BK135</f>
        <v>0</v>
      </c>
      <c r="K135" s="228"/>
      <c r="L135" s="233"/>
      <c r="M135" s="234"/>
      <c r="N135" s="235"/>
      <c r="O135" s="235"/>
      <c r="P135" s="236">
        <f>SUM(P136:P164)</f>
        <v>0</v>
      </c>
      <c r="Q135" s="235"/>
      <c r="R135" s="236">
        <f>SUM(R136:R164)</f>
        <v>0.66978000000000004</v>
      </c>
      <c r="S135" s="235"/>
      <c r="T135" s="237">
        <f>SUM(T136:T164)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38" t="s">
        <v>84</v>
      </c>
      <c r="AT135" s="239" t="s">
        <v>75</v>
      </c>
      <c r="AU135" s="239" t="s">
        <v>84</v>
      </c>
      <c r="AY135" s="238" t="s">
        <v>154</v>
      </c>
      <c r="BK135" s="240">
        <f>SUM(BK136:BK164)</f>
        <v>0</v>
      </c>
    </row>
    <row r="136" s="2" customFormat="1" ht="24.15" customHeight="1">
      <c r="A136" s="39"/>
      <c r="B136" s="40"/>
      <c r="C136" s="243" t="s">
        <v>84</v>
      </c>
      <c r="D136" s="243" t="s">
        <v>156</v>
      </c>
      <c r="E136" s="244" t="s">
        <v>740</v>
      </c>
      <c r="F136" s="245" t="s">
        <v>741</v>
      </c>
      <c r="G136" s="246" t="s">
        <v>159</v>
      </c>
      <c r="H136" s="247">
        <v>22326</v>
      </c>
      <c r="I136" s="248"/>
      <c r="J136" s="249">
        <f>ROUND(I136*H136,2)</f>
        <v>0</v>
      </c>
      <c r="K136" s="245" t="s">
        <v>160</v>
      </c>
      <c r="L136" s="45"/>
      <c r="M136" s="250" t="s">
        <v>1</v>
      </c>
      <c r="N136" s="251" t="s">
        <v>41</v>
      </c>
      <c r="O136" s="92"/>
      <c r="P136" s="252">
        <f>O136*H136</f>
        <v>0</v>
      </c>
      <c r="Q136" s="252">
        <v>0</v>
      </c>
      <c r="R136" s="252">
        <f>Q136*H136</f>
        <v>0</v>
      </c>
      <c r="S136" s="252">
        <v>0</v>
      </c>
      <c r="T136" s="25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54" t="s">
        <v>161</v>
      </c>
      <c r="AT136" s="254" t="s">
        <v>156</v>
      </c>
      <c r="AU136" s="254" t="s">
        <v>86</v>
      </c>
      <c r="AY136" s="18" t="s">
        <v>154</v>
      </c>
      <c r="BE136" s="255">
        <f>IF(N136="základní",J136,0)</f>
        <v>0</v>
      </c>
      <c r="BF136" s="255">
        <f>IF(N136="snížená",J136,0)</f>
        <v>0</v>
      </c>
      <c r="BG136" s="255">
        <f>IF(N136="zákl. přenesená",J136,0)</f>
        <v>0</v>
      </c>
      <c r="BH136" s="255">
        <f>IF(N136="sníž. přenesená",J136,0)</f>
        <v>0</v>
      </c>
      <c r="BI136" s="255">
        <f>IF(N136="nulová",J136,0)</f>
        <v>0</v>
      </c>
      <c r="BJ136" s="18" t="s">
        <v>84</v>
      </c>
      <c r="BK136" s="255">
        <f>ROUND(I136*H136,2)</f>
        <v>0</v>
      </c>
      <c r="BL136" s="18" t="s">
        <v>161</v>
      </c>
      <c r="BM136" s="254" t="s">
        <v>742</v>
      </c>
    </row>
    <row r="137" s="2" customFormat="1">
      <c r="A137" s="39"/>
      <c r="B137" s="40"/>
      <c r="C137" s="41"/>
      <c r="D137" s="256" t="s">
        <v>163</v>
      </c>
      <c r="E137" s="41"/>
      <c r="F137" s="257" t="s">
        <v>743</v>
      </c>
      <c r="G137" s="41"/>
      <c r="H137" s="41"/>
      <c r="I137" s="211"/>
      <c r="J137" s="41"/>
      <c r="K137" s="41"/>
      <c r="L137" s="45"/>
      <c r="M137" s="258"/>
      <c r="N137" s="259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163</v>
      </c>
      <c r="AU137" s="18" t="s">
        <v>86</v>
      </c>
    </row>
    <row r="138" s="2" customFormat="1">
      <c r="A138" s="39"/>
      <c r="B138" s="40"/>
      <c r="C138" s="41"/>
      <c r="D138" s="260" t="s">
        <v>165</v>
      </c>
      <c r="E138" s="41"/>
      <c r="F138" s="261" t="s">
        <v>744</v>
      </c>
      <c r="G138" s="41"/>
      <c r="H138" s="41"/>
      <c r="I138" s="211"/>
      <c r="J138" s="41"/>
      <c r="K138" s="41"/>
      <c r="L138" s="45"/>
      <c r="M138" s="258"/>
      <c r="N138" s="259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165</v>
      </c>
      <c r="AU138" s="18" t="s">
        <v>86</v>
      </c>
    </row>
    <row r="139" s="13" customFormat="1">
      <c r="A139" s="13"/>
      <c r="B139" s="262"/>
      <c r="C139" s="263"/>
      <c r="D139" s="256" t="s">
        <v>172</v>
      </c>
      <c r="E139" s="264" t="s">
        <v>1</v>
      </c>
      <c r="F139" s="265" t="s">
        <v>745</v>
      </c>
      <c r="G139" s="263"/>
      <c r="H139" s="266">
        <v>22326</v>
      </c>
      <c r="I139" s="267"/>
      <c r="J139" s="263"/>
      <c r="K139" s="263"/>
      <c r="L139" s="268"/>
      <c r="M139" s="269"/>
      <c r="N139" s="270"/>
      <c r="O139" s="270"/>
      <c r="P139" s="270"/>
      <c r="Q139" s="270"/>
      <c r="R139" s="270"/>
      <c r="S139" s="270"/>
      <c r="T139" s="27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72" t="s">
        <v>172</v>
      </c>
      <c r="AU139" s="272" t="s">
        <v>86</v>
      </c>
      <c r="AV139" s="13" t="s">
        <v>86</v>
      </c>
      <c r="AW139" s="13" t="s">
        <v>32</v>
      </c>
      <c r="AX139" s="13" t="s">
        <v>76</v>
      </c>
      <c r="AY139" s="272" t="s">
        <v>154</v>
      </c>
    </row>
    <row r="140" s="14" customFormat="1">
      <c r="A140" s="14"/>
      <c r="B140" s="273"/>
      <c r="C140" s="274"/>
      <c r="D140" s="256" t="s">
        <v>172</v>
      </c>
      <c r="E140" s="275" t="s">
        <v>1</v>
      </c>
      <c r="F140" s="276" t="s">
        <v>746</v>
      </c>
      <c r="G140" s="274"/>
      <c r="H140" s="277">
        <v>22326</v>
      </c>
      <c r="I140" s="278"/>
      <c r="J140" s="274"/>
      <c r="K140" s="274"/>
      <c r="L140" s="279"/>
      <c r="M140" s="280"/>
      <c r="N140" s="281"/>
      <c r="O140" s="281"/>
      <c r="P140" s="281"/>
      <c r="Q140" s="281"/>
      <c r="R140" s="281"/>
      <c r="S140" s="281"/>
      <c r="T140" s="28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83" t="s">
        <v>172</v>
      </c>
      <c r="AU140" s="283" t="s">
        <v>86</v>
      </c>
      <c r="AV140" s="14" t="s">
        <v>101</v>
      </c>
      <c r="AW140" s="14" t="s">
        <v>32</v>
      </c>
      <c r="AX140" s="14" t="s">
        <v>76</v>
      </c>
      <c r="AY140" s="283" t="s">
        <v>154</v>
      </c>
    </row>
    <row r="141" s="16" customFormat="1">
      <c r="A141" s="16"/>
      <c r="B141" s="294"/>
      <c r="C141" s="295"/>
      <c r="D141" s="256" t="s">
        <v>172</v>
      </c>
      <c r="E141" s="296" t="s">
        <v>1</v>
      </c>
      <c r="F141" s="297" t="s">
        <v>234</v>
      </c>
      <c r="G141" s="295"/>
      <c r="H141" s="298">
        <v>22326</v>
      </c>
      <c r="I141" s="299"/>
      <c r="J141" s="295"/>
      <c r="K141" s="295"/>
      <c r="L141" s="300"/>
      <c r="M141" s="301"/>
      <c r="N141" s="302"/>
      <c r="O141" s="302"/>
      <c r="P141" s="302"/>
      <c r="Q141" s="302"/>
      <c r="R141" s="302"/>
      <c r="S141" s="302"/>
      <c r="T141" s="303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T141" s="304" t="s">
        <v>172</v>
      </c>
      <c r="AU141" s="304" t="s">
        <v>86</v>
      </c>
      <c r="AV141" s="16" t="s">
        <v>161</v>
      </c>
      <c r="AW141" s="16" t="s">
        <v>32</v>
      </c>
      <c r="AX141" s="16" t="s">
        <v>84</v>
      </c>
      <c r="AY141" s="304" t="s">
        <v>154</v>
      </c>
    </row>
    <row r="142" s="2" customFormat="1" ht="16.5" customHeight="1">
      <c r="A142" s="39"/>
      <c r="B142" s="40"/>
      <c r="C142" s="305" t="s">
        <v>86</v>
      </c>
      <c r="D142" s="305" t="s">
        <v>365</v>
      </c>
      <c r="E142" s="306" t="s">
        <v>747</v>
      </c>
      <c r="F142" s="307" t="s">
        <v>748</v>
      </c>
      <c r="G142" s="308" t="s">
        <v>433</v>
      </c>
      <c r="H142" s="309">
        <v>669.77999999999997</v>
      </c>
      <c r="I142" s="310"/>
      <c r="J142" s="311">
        <f>ROUND(I142*H142,2)</f>
        <v>0</v>
      </c>
      <c r="K142" s="307" t="s">
        <v>160</v>
      </c>
      <c r="L142" s="312"/>
      <c r="M142" s="313" t="s">
        <v>1</v>
      </c>
      <c r="N142" s="314" t="s">
        <v>41</v>
      </c>
      <c r="O142" s="92"/>
      <c r="P142" s="252">
        <f>O142*H142</f>
        <v>0</v>
      </c>
      <c r="Q142" s="252">
        <v>0.001</v>
      </c>
      <c r="R142" s="252">
        <f>Q142*H142</f>
        <v>0.66978000000000004</v>
      </c>
      <c r="S142" s="252">
        <v>0</v>
      </c>
      <c r="T142" s="25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54" t="s">
        <v>207</v>
      </c>
      <c r="AT142" s="254" t="s">
        <v>365</v>
      </c>
      <c r="AU142" s="254" t="s">
        <v>86</v>
      </c>
      <c r="AY142" s="18" t="s">
        <v>154</v>
      </c>
      <c r="BE142" s="255">
        <f>IF(N142="základní",J142,0)</f>
        <v>0</v>
      </c>
      <c r="BF142" s="255">
        <f>IF(N142="snížená",J142,0)</f>
        <v>0</v>
      </c>
      <c r="BG142" s="255">
        <f>IF(N142="zákl. přenesená",J142,0)</f>
        <v>0</v>
      </c>
      <c r="BH142" s="255">
        <f>IF(N142="sníž. přenesená",J142,0)</f>
        <v>0</v>
      </c>
      <c r="BI142" s="255">
        <f>IF(N142="nulová",J142,0)</f>
        <v>0</v>
      </c>
      <c r="BJ142" s="18" t="s">
        <v>84</v>
      </c>
      <c r="BK142" s="255">
        <f>ROUND(I142*H142,2)</f>
        <v>0</v>
      </c>
      <c r="BL142" s="18" t="s">
        <v>161</v>
      </c>
      <c r="BM142" s="254" t="s">
        <v>749</v>
      </c>
    </row>
    <row r="143" s="2" customFormat="1">
      <c r="A143" s="39"/>
      <c r="B143" s="40"/>
      <c r="C143" s="41"/>
      <c r="D143" s="256" t="s">
        <v>163</v>
      </c>
      <c r="E143" s="41"/>
      <c r="F143" s="257" t="s">
        <v>748</v>
      </c>
      <c r="G143" s="41"/>
      <c r="H143" s="41"/>
      <c r="I143" s="211"/>
      <c r="J143" s="41"/>
      <c r="K143" s="41"/>
      <c r="L143" s="45"/>
      <c r="M143" s="258"/>
      <c r="N143" s="259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163</v>
      </c>
      <c r="AU143" s="18" t="s">
        <v>86</v>
      </c>
    </row>
    <row r="144" s="13" customFormat="1">
      <c r="A144" s="13"/>
      <c r="B144" s="262"/>
      <c r="C144" s="263"/>
      <c r="D144" s="256" t="s">
        <v>172</v>
      </c>
      <c r="E144" s="263"/>
      <c r="F144" s="265" t="s">
        <v>750</v>
      </c>
      <c r="G144" s="263"/>
      <c r="H144" s="266">
        <v>669.77999999999997</v>
      </c>
      <c r="I144" s="267"/>
      <c r="J144" s="263"/>
      <c r="K144" s="263"/>
      <c r="L144" s="268"/>
      <c r="M144" s="269"/>
      <c r="N144" s="270"/>
      <c r="O144" s="270"/>
      <c r="P144" s="270"/>
      <c r="Q144" s="270"/>
      <c r="R144" s="270"/>
      <c r="S144" s="270"/>
      <c r="T144" s="27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72" t="s">
        <v>172</v>
      </c>
      <c r="AU144" s="272" t="s">
        <v>86</v>
      </c>
      <c r="AV144" s="13" t="s">
        <v>86</v>
      </c>
      <c r="AW144" s="13" t="s">
        <v>4</v>
      </c>
      <c r="AX144" s="13" t="s">
        <v>84</v>
      </c>
      <c r="AY144" s="272" t="s">
        <v>154</v>
      </c>
    </row>
    <row r="145" s="2" customFormat="1" ht="21.75" customHeight="1">
      <c r="A145" s="39"/>
      <c r="B145" s="40"/>
      <c r="C145" s="243" t="s">
        <v>101</v>
      </c>
      <c r="D145" s="243" t="s">
        <v>156</v>
      </c>
      <c r="E145" s="244" t="s">
        <v>751</v>
      </c>
      <c r="F145" s="245" t="s">
        <v>752</v>
      </c>
      <c r="G145" s="246" t="s">
        <v>159</v>
      </c>
      <c r="H145" s="247">
        <v>22326</v>
      </c>
      <c r="I145" s="248"/>
      <c r="J145" s="249">
        <f>ROUND(I145*H145,2)</f>
        <v>0</v>
      </c>
      <c r="K145" s="245" t="s">
        <v>160</v>
      </c>
      <c r="L145" s="45"/>
      <c r="M145" s="250" t="s">
        <v>1</v>
      </c>
      <c r="N145" s="251" t="s">
        <v>41</v>
      </c>
      <c r="O145" s="92"/>
      <c r="P145" s="252">
        <f>O145*H145</f>
        <v>0</v>
      </c>
      <c r="Q145" s="252">
        <v>0</v>
      </c>
      <c r="R145" s="252">
        <f>Q145*H145</f>
        <v>0</v>
      </c>
      <c r="S145" s="252">
        <v>0</v>
      </c>
      <c r="T145" s="25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4" t="s">
        <v>161</v>
      </c>
      <c r="AT145" s="254" t="s">
        <v>156</v>
      </c>
      <c r="AU145" s="254" t="s">
        <v>86</v>
      </c>
      <c r="AY145" s="18" t="s">
        <v>154</v>
      </c>
      <c r="BE145" s="255">
        <f>IF(N145="základní",J145,0)</f>
        <v>0</v>
      </c>
      <c r="BF145" s="255">
        <f>IF(N145="snížená",J145,0)</f>
        <v>0</v>
      </c>
      <c r="BG145" s="255">
        <f>IF(N145="zákl. přenesená",J145,0)</f>
        <v>0</v>
      </c>
      <c r="BH145" s="255">
        <f>IF(N145="sníž. přenesená",J145,0)</f>
        <v>0</v>
      </c>
      <c r="BI145" s="255">
        <f>IF(N145="nulová",J145,0)</f>
        <v>0</v>
      </c>
      <c r="BJ145" s="18" t="s">
        <v>84</v>
      </c>
      <c r="BK145" s="255">
        <f>ROUND(I145*H145,2)</f>
        <v>0</v>
      </c>
      <c r="BL145" s="18" t="s">
        <v>161</v>
      </c>
      <c r="BM145" s="254" t="s">
        <v>753</v>
      </c>
    </row>
    <row r="146" s="2" customFormat="1">
      <c r="A146" s="39"/>
      <c r="B146" s="40"/>
      <c r="C146" s="41"/>
      <c r="D146" s="256" t="s">
        <v>163</v>
      </c>
      <c r="E146" s="41"/>
      <c r="F146" s="257" t="s">
        <v>754</v>
      </c>
      <c r="G146" s="41"/>
      <c r="H146" s="41"/>
      <c r="I146" s="211"/>
      <c r="J146" s="41"/>
      <c r="K146" s="41"/>
      <c r="L146" s="45"/>
      <c r="M146" s="258"/>
      <c r="N146" s="259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163</v>
      </c>
      <c r="AU146" s="18" t="s">
        <v>86</v>
      </c>
    </row>
    <row r="147" s="2" customFormat="1">
      <c r="A147" s="39"/>
      <c r="B147" s="40"/>
      <c r="C147" s="41"/>
      <c r="D147" s="260" t="s">
        <v>165</v>
      </c>
      <c r="E147" s="41"/>
      <c r="F147" s="261" t="s">
        <v>755</v>
      </c>
      <c r="G147" s="41"/>
      <c r="H147" s="41"/>
      <c r="I147" s="211"/>
      <c r="J147" s="41"/>
      <c r="K147" s="41"/>
      <c r="L147" s="45"/>
      <c r="M147" s="258"/>
      <c r="N147" s="259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165</v>
      </c>
      <c r="AU147" s="18" t="s">
        <v>86</v>
      </c>
    </row>
    <row r="148" s="13" customFormat="1">
      <c r="A148" s="13"/>
      <c r="B148" s="262"/>
      <c r="C148" s="263"/>
      <c r="D148" s="256" t="s">
        <v>172</v>
      </c>
      <c r="E148" s="264" t="s">
        <v>1</v>
      </c>
      <c r="F148" s="265" t="s">
        <v>745</v>
      </c>
      <c r="G148" s="263"/>
      <c r="H148" s="266">
        <v>22326</v>
      </c>
      <c r="I148" s="267"/>
      <c r="J148" s="263"/>
      <c r="K148" s="263"/>
      <c r="L148" s="268"/>
      <c r="M148" s="269"/>
      <c r="N148" s="270"/>
      <c r="O148" s="270"/>
      <c r="P148" s="270"/>
      <c r="Q148" s="270"/>
      <c r="R148" s="270"/>
      <c r="S148" s="270"/>
      <c r="T148" s="27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72" t="s">
        <v>172</v>
      </c>
      <c r="AU148" s="272" t="s">
        <v>86</v>
      </c>
      <c r="AV148" s="13" t="s">
        <v>86</v>
      </c>
      <c r="AW148" s="13" t="s">
        <v>32</v>
      </c>
      <c r="AX148" s="13" t="s">
        <v>76</v>
      </c>
      <c r="AY148" s="272" t="s">
        <v>154</v>
      </c>
    </row>
    <row r="149" s="16" customFormat="1">
      <c r="A149" s="16"/>
      <c r="B149" s="294"/>
      <c r="C149" s="295"/>
      <c r="D149" s="256" t="s">
        <v>172</v>
      </c>
      <c r="E149" s="296" t="s">
        <v>1</v>
      </c>
      <c r="F149" s="297" t="s">
        <v>234</v>
      </c>
      <c r="G149" s="295"/>
      <c r="H149" s="298">
        <v>22326</v>
      </c>
      <c r="I149" s="299"/>
      <c r="J149" s="295"/>
      <c r="K149" s="295"/>
      <c r="L149" s="300"/>
      <c r="M149" s="301"/>
      <c r="N149" s="302"/>
      <c r="O149" s="302"/>
      <c r="P149" s="302"/>
      <c r="Q149" s="302"/>
      <c r="R149" s="302"/>
      <c r="S149" s="302"/>
      <c r="T149" s="303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T149" s="304" t="s">
        <v>172</v>
      </c>
      <c r="AU149" s="304" t="s">
        <v>86</v>
      </c>
      <c r="AV149" s="16" t="s">
        <v>161</v>
      </c>
      <c r="AW149" s="16" t="s">
        <v>32</v>
      </c>
      <c r="AX149" s="16" t="s">
        <v>84</v>
      </c>
      <c r="AY149" s="304" t="s">
        <v>154</v>
      </c>
    </row>
    <row r="150" s="2" customFormat="1" ht="21.75" customHeight="1">
      <c r="A150" s="39"/>
      <c r="B150" s="40"/>
      <c r="C150" s="243" t="s">
        <v>161</v>
      </c>
      <c r="D150" s="243" t="s">
        <v>156</v>
      </c>
      <c r="E150" s="244" t="s">
        <v>756</v>
      </c>
      <c r="F150" s="245" t="s">
        <v>757</v>
      </c>
      <c r="G150" s="246" t="s">
        <v>159</v>
      </c>
      <c r="H150" s="247">
        <v>22326</v>
      </c>
      <c r="I150" s="248"/>
      <c r="J150" s="249">
        <f>ROUND(I150*H150,2)</f>
        <v>0</v>
      </c>
      <c r="K150" s="245" t="s">
        <v>160</v>
      </c>
      <c r="L150" s="45"/>
      <c r="M150" s="250" t="s">
        <v>1</v>
      </c>
      <c r="N150" s="251" t="s">
        <v>41</v>
      </c>
      <c r="O150" s="92"/>
      <c r="P150" s="252">
        <f>O150*H150</f>
        <v>0</v>
      </c>
      <c r="Q150" s="252">
        <v>0</v>
      </c>
      <c r="R150" s="252">
        <f>Q150*H150</f>
        <v>0</v>
      </c>
      <c r="S150" s="252">
        <v>0</v>
      </c>
      <c r="T150" s="25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54" t="s">
        <v>161</v>
      </c>
      <c r="AT150" s="254" t="s">
        <v>156</v>
      </c>
      <c r="AU150" s="254" t="s">
        <v>86</v>
      </c>
      <c r="AY150" s="18" t="s">
        <v>154</v>
      </c>
      <c r="BE150" s="255">
        <f>IF(N150="základní",J150,0)</f>
        <v>0</v>
      </c>
      <c r="BF150" s="255">
        <f>IF(N150="snížená",J150,0)</f>
        <v>0</v>
      </c>
      <c r="BG150" s="255">
        <f>IF(N150="zákl. přenesená",J150,0)</f>
        <v>0</v>
      </c>
      <c r="BH150" s="255">
        <f>IF(N150="sníž. přenesená",J150,0)</f>
        <v>0</v>
      </c>
      <c r="BI150" s="255">
        <f>IF(N150="nulová",J150,0)</f>
        <v>0</v>
      </c>
      <c r="BJ150" s="18" t="s">
        <v>84</v>
      </c>
      <c r="BK150" s="255">
        <f>ROUND(I150*H150,2)</f>
        <v>0</v>
      </c>
      <c r="BL150" s="18" t="s">
        <v>161</v>
      </c>
      <c r="BM150" s="254" t="s">
        <v>758</v>
      </c>
    </row>
    <row r="151" s="2" customFormat="1">
      <c r="A151" s="39"/>
      <c r="B151" s="40"/>
      <c r="C151" s="41"/>
      <c r="D151" s="256" t="s">
        <v>163</v>
      </c>
      <c r="E151" s="41"/>
      <c r="F151" s="257" t="s">
        <v>759</v>
      </c>
      <c r="G151" s="41"/>
      <c r="H151" s="41"/>
      <c r="I151" s="211"/>
      <c r="J151" s="41"/>
      <c r="K151" s="41"/>
      <c r="L151" s="45"/>
      <c r="M151" s="258"/>
      <c r="N151" s="259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163</v>
      </c>
      <c r="AU151" s="18" t="s">
        <v>86</v>
      </c>
    </row>
    <row r="152" s="2" customFormat="1">
      <c r="A152" s="39"/>
      <c r="B152" s="40"/>
      <c r="C152" s="41"/>
      <c r="D152" s="260" t="s">
        <v>165</v>
      </c>
      <c r="E152" s="41"/>
      <c r="F152" s="261" t="s">
        <v>760</v>
      </c>
      <c r="G152" s="41"/>
      <c r="H152" s="41"/>
      <c r="I152" s="211"/>
      <c r="J152" s="41"/>
      <c r="K152" s="41"/>
      <c r="L152" s="45"/>
      <c r="M152" s="258"/>
      <c r="N152" s="259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165</v>
      </c>
      <c r="AU152" s="18" t="s">
        <v>86</v>
      </c>
    </row>
    <row r="153" s="2" customFormat="1" ht="21.75" customHeight="1">
      <c r="A153" s="39"/>
      <c r="B153" s="40"/>
      <c r="C153" s="243" t="s">
        <v>189</v>
      </c>
      <c r="D153" s="243" t="s">
        <v>156</v>
      </c>
      <c r="E153" s="244" t="s">
        <v>761</v>
      </c>
      <c r="F153" s="245" t="s">
        <v>762</v>
      </c>
      <c r="G153" s="246" t="s">
        <v>503</v>
      </c>
      <c r="H153" s="247">
        <v>2.2330000000000001</v>
      </c>
      <c r="I153" s="248"/>
      <c r="J153" s="249">
        <f>ROUND(I153*H153,2)</f>
        <v>0</v>
      </c>
      <c r="K153" s="245" t="s">
        <v>160</v>
      </c>
      <c r="L153" s="45"/>
      <c r="M153" s="250" t="s">
        <v>1</v>
      </c>
      <c r="N153" s="251" t="s">
        <v>41</v>
      </c>
      <c r="O153" s="92"/>
      <c r="P153" s="252">
        <f>O153*H153</f>
        <v>0</v>
      </c>
      <c r="Q153" s="252">
        <v>0</v>
      </c>
      <c r="R153" s="252">
        <f>Q153*H153</f>
        <v>0</v>
      </c>
      <c r="S153" s="252">
        <v>0</v>
      </c>
      <c r="T153" s="25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4" t="s">
        <v>161</v>
      </c>
      <c r="AT153" s="254" t="s">
        <v>156</v>
      </c>
      <c r="AU153" s="254" t="s">
        <v>86</v>
      </c>
      <c r="AY153" s="18" t="s">
        <v>154</v>
      </c>
      <c r="BE153" s="255">
        <f>IF(N153="základní",J153,0)</f>
        <v>0</v>
      </c>
      <c r="BF153" s="255">
        <f>IF(N153="snížená",J153,0)</f>
        <v>0</v>
      </c>
      <c r="BG153" s="255">
        <f>IF(N153="zákl. přenesená",J153,0)</f>
        <v>0</v>
      </c>
      <c r="BH153" s="255">
        <f>IF(N153="sníž. přenesená",J153,0)</f>
        <v>0</v>
      </c>
      <c r="BI153" s="255">
        <f>IF(N153="nulová",J153,0)</f>
        <v>0</v>
      </c>
      <c r="BJ153" s="18" t="s">
        <v>84</v>
      </c>
      <c r="BK153" s="255">
        <f>ROUND(I153*H153,2)</f>
        <v>0</v>
      </c>
      <c r="BL153" s="18" t="s">
        <v>161</v>
      </c>
      <c r="BM153" s="254" t="s">
        <v>763</v>
      </c>
    </row>
    <row r="154" s="2" customFormat="1">
      <c r="A154" s="39"/>
      <c r="B154" s="40"/>
      <c r="C154" s="41"/>
      <c r="D154" s="256" t="s">
        <v>163</v>
      </c>
      <c r="E154" s="41"/>
      <c r="F154" s="257" t="s">
        <v>764</v>
      </c>
      <c r="G154" s="41"/>
      <c r="H154" s="41"/>
      <c r="I154" s="211"/>
      <c r="J154" s="41"/>
      <c r="K154" s="41"/>
      <c r="L154" s="45"/>
      <c r="M154" s="258"/>
      <c r="N154" s="259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163</v>
      </c>
      <c r="AU154" s="18" t="s">
        <v>86</v>
      </c>
    </row>
    <row r="155" s="2" customFormat="1">
      <c r="A155" s="39"/>
      <c r="B155" s="40"/>
      <c r="C155" s="41"/>
      <c r="D155" s="260" t="s">
        <v>165</v>
      </c>
      <c r="E155" s="41"/>
      <c r="F155" s="261" t="s">
        <v>765</v>
      </c>
      <c r="G155" s="41"/>
      <c r="H155" s="41"/>
      <c r="I155" s="211"/>
      <c r="J155" s="41"/>
      <c r="K155" s="41"/>
      <c r="L155" s="45"/>
      <c r="M155" s="258"/>
      <c r="N155" s="259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165</v>
      </c>
      <c r="AU155" s="18" t="s">
        <v>86</v>
      </c>
    </row>
    <row r="156" s="2" customFormat="1" ht="24.15" customHeight="1">
      <c r="A156" s="39"/>
      <c r="B156" s="40"/>
      <c r="C156" s="243" t="s">
        <v>195</v>
      </c>
      <c r="D156" s="243" t="s">
        <v>156</v>
      </c>
      <c r="E156" s="244" t="s">
        <v>501</v>
      </c>
      <c r="F156" s="245" t="s">
        <v>502</v>
      </c>
      <c r="G156" s="246" t="s">
        <v>503</v>
      </c>
      <c r="H156" s="247">
        <v>2.2330000000000001</v>
      </c>
      <c r="I156" s="248"/>
      <c r="J156" s="249">
        <f>ROUND(I156*H156,2)</f>
        <v>0</v>
      </c>
      <c r="K156" s="245" t="s">
        <v>160</v>
      </c>
      <c r="L156" s="45"/>
      <c r="M156" s="250" t="s">
        <v>1</v>
      </c>
      <c r="N156" s="251" t="s">
        <v>41</v>
      </c>
      <c r="O156" s="92"/>
      <c r="P156" s="252">
        <f>O156*H156</f>
        <v>0</v>
      </c>
      <c r="Q156" s="252">
        <v>0</v>
      </c>
      <c r="R156" s="252">
        <f>Q156*H156</f>
        <v>0</v>
      </c>
      <c r="S156" s="252">
        <v>0</v>
      </c>
      <c r="T156" s="25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4" t="s">
        <v>161</v>
      </c>
      <c r="AT156" s="254" t="s">
        <v>156</v>
      </c>
      <c r="AU156" s="254" t="s">
        <v>86</v>
      </c>
      <c r="AY156" s="18" t="s">
        <v>154</v>
      </c>
      <c r="BE156" s="255">
        <f>IF(N156="základní",J156,0)</f>
        <v>0</v>
      </c>
      <c r="BF156" s="255">
        <f>IF(N156="snížená",J156,0)</f>
        <v>0</v>
      </c>
      <c r="BG156" s="255">
        <f>IF(N156="zákl. přenesená",J156,0)</f>
        <v>0</v>
      </c>
      <c r="BH156" s="255">
        <f>IF(N156="sníž. přenesená",J156,0)</f>
        <v>0</v>
      </c>
      <c r="BI156" s="255">
        <f>IF(N156="nulová",J156,0)</f>
        <v>0</v>
      </c>
      <c r="BJ156" s="18" t="s">
        <v>84</v>
      </c>
      <c r="BK156" s="255">
        <f>ROUND(I156*H156,2)</f>
        <v>0</v>
      </c>
      <c r="BL156" s="18" t="s">
        <v>161</v>
      </c>
      <c r="BM156" s="254" t="s">
        <v>766</v>
      </c>
    </row>
    <row r="157" s="2" customFormat="1">
      <c r="A157" s="39"/>
      <c r="B157" s="40"/>
      <c r="C157" s="41"/>
      <c r="D157" s="256" t="s">
        <v>163</v>
      </c>
      <c r="E157" s="41"/>
      <c r="F157" s="257" t="s">
        <v>505</v>
      </c>
      <c r="G157" s="41"/>
      <c r="H157" s="41"/>
      <c r="I157" s="211"/>
      <c r="J157" s="41"/>
      <c r="K157" s="41"/>
      <c r="L157" s="45"/>
      <c r="M157" s="258"/>
      <c r="N157" s="259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163</v>
      </c>
      <c r="AU157" s="18" t="s">
        <v>86</v>
      </c>
    </row>
    <row r="158" s="2" customFormat="1">
      <c r="A158" s="39"/>
      <c r="B158" s="40"/>
      <c r="C158" s="41"/>
      <c r="D158" s="260" t="s">
        <v>165</v>
      </c>
      <c r="E158" s="41"/>
      <c r="F158" s="261" t="s">
        <v>506</v>
      </c>
      <c r="G158" s="41"/>
      <c r="H158" s="41"/>
      <c r="I158" s="211"/>
      <c r="J158" s="41"/>
      <c r="K158" s="41"/>
      <c r="L158" s="45"/>
      <c r="M158" s="258"/>
      <c r="N158" s="259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165</v>
      </c>
      <c r="AU158" s="18" t="s">
        <v>86</v>
      </c>
    </row>
    <row r="159" s="13" customFormat="1">
      <c r="A159" s="13"/>
      <c r="B159" s="262"/>
      <c r="C159" s="263"/>
      <c r="D159" s="256" t="s">
        <v>172</v>
      </c>
      <c r="E159" s="264" t="s">
        <v>1</v>
      </c>
      <c r="F159" s="265" t="s">
        <v>767</v>
      </c>
      <c r="G159" s="263"/>
      <c r="H159" s="266">
        <v>2.2330000000000001</v>
      </c>
      <c r="I159" s="267"/>
      <c r="J159" s="263"/>
      <c r="K159" s="263"/>
      <c r="L159" s="268"/>
      <c r="M159" s="269"/>
      <c r="N159" s="270"/>
      <c r="O159" s="270"/>
      <c r="P159" s="270"/>
      <c r="Q159" s="270"/>
      <c r="R159" s="270"/>
      <c r="S159" s="270"/>
      <c r="T159" s="27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72" t="s">
        <v>172</v>
      </c>
      <c r="AU159" s="272" t="s">
        <v>86</v>
      </c>
      <c r="AV159" s="13" t="s">
        <v>86</v>
      </c>
      <c r="AW159" s="13" t="s">
        <v>32</v>
      </c>
      <c r="AX159" s="13" t="s">
        <v>76</v>
      </c>
      <c r="AY159" s="272" t="s">
        <v>154</v>
      </c>
    </row>
    <row r="160" s="14" customFormat="1">
      <c r="A160" s="14"/>
      <c r="B160" s="273"/>
      <c r="C160" s="274"/>
      <c r="D160" s="256" t="s">
        <v>172</v>
      </c>
      <c r="E160" s="275" t="s">
        <v>1</v>
      </c>
      <c r="F160" s="276" t="s">
        <v>768</v>
      </c>
      <c r="G160" s="274"/>
      <c r="H160" s="277">
        <v>2.2330000000000001</v>
      </c>
      <c r="I160" s="278"/>
      <c r="J160" s="274"/>
      <c r="K160" s="274"/>
      <c r="L160" s="279"/>
      <c r="M160" s="280"/>
      <c r="N160" s="281"/>
      <c r="O160" s="281"/>
      <c r="P160" s="281"/>
      <c r="Q160" s="281"/>
      <c r="R160" s="281"/>
      <c r="S160" s="281"/>
      <c r="T160" s="28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83" t="s">
        <v>172</v>
      </c>
      <c r="AU160" s="283" t="s">
        <v>86</v>
      </c>
      <c r="AV160" s="14" t="s">
        <v>101</v>
      </c>
      <c r="AW160" s="14" t="s">
        <v>32</v>
      </c>
      <c r="AX160" s="14" t="s">
        <v>76</v>
      </c>
      <c r="AY160" s="283" t="s">
        <v>154</v>
      </c>
    </row>
    <row r="161" s="16" customFormat="1">
      <c r="A161" s="16"/>
      <c r="B161" s="294"/>
      <c r="C161" s="295"/>
      <c r="D161" s="256" t="s">
        <v>172</v>
      </c>
      <c r="E161" s="296" t="s">
        <v>1</v>
      </c>
      <c r="F161" s="297" t="s">
        <v>234</v>
      </c>
      <c r="G161" s="295"/>
      <c r="H161" s="298">
        <v>2.2330000000000001</v>
      </c>
      <c r="I161" s="299"/>
      <c r="J161" s="295"/>
      <c r="K161" s="295"/>
      <c r="L161" s="300"/>
      <c r="M161" s="301"/>
      <c r="N161" s="302"/>
      <c r="O161" s="302"/>
      <c r="P161" s="302"/>
      <c r="Q161" s="302"/>
      <c r="R161" s="302"/>
      <c r="S161" s="302"/>
      <c r="T161" s="303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304" t="s">
        <v>172</v>
      </c>
      <c r="AU161" s="304" t="s">
        <v>86</v>
      </c>
      <c r="AV161" s="16" t="s">
        <v>161</v>
      </c>
      <c r="AW161" s="16" t="s">
        <v>32</v>
      </c>
      <c r="AX161" s="16" t="s">
        <v>84</v>
      </c>
      <c r="AY161" s="304" t="s">
        <v>154</v>
      </c>
    </row>
    <row r="162" s="2" customFormat="1" ht="16.5" customHeight="1">
      <c r="A162" s="39"/>
      <c r="B162" s="40"/>
      <c r="C162" s="243" t="s">
        <v>201</v>
      </c>
      <c r="D162" s="243" t="s">
        <v>156</v>
      </c>
      <c r="E162" s="244" t="s">
        <v>769</v>
      </c>
      <c r="F162" s="245" t="s">
        <v>770</v>
      </c>
      <c r="G162" s="246" t="s">
        <v>159</v>
      </c>
      <c r="H162" s="247">
        <v>22326</v>
      </c>
      <c r="I162" s="248"/>
      <c r="J162" s="249">
        <f>ROUND(I162*H162,2)</f>
        <v>0</v>
      </c>
      <c r="K162" s="245" t="s">
        <v>160</v>
      </c>
      <c r="L162" s="45"/>
      <c r="M162" s="250" t="s">
        <v>1</v>
      </c>
      <c r="N162" s="251" t="s">
        <v>41</v>
      </c>
      <c r="O162" s="92"/>
      <c r="P162" s="252">
        <f>O162*H162</f>
        <v>0</v>
      </c>
      <c r="Q162" s="252">
        <v>0</v>
      </c>
      <c r="R162" s="252">
        <f>Q162*H162</f>
        <v>0</v>
      </c>
      <c r="S162" s="252">
        <v>0</v>
      </c>
      <c r="T162" s="25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4" t="s">
        <v>161</v>
      </c>
      <c r="AT162" s="254" t="s">
        <v>156</v>
      </c>
      <c r="AU162" s="254" t="s">
        <v>86</v>
      </c>
      <c r="AY162" s="18" t="s">
        <v>154</v>
      </c>
      <c r="BE162" s="255">
        <f>IF(N162="základní",J162,0)</f>
        <v>0</v>
      </c>
      <c r="BF162" s="255">
        <f>IF(N162="snížená",J162,0)</f>
        <v>0</v>
      </c>
      <c r="BG162" s="255">
        <f>IF(N162="zákl. přenesená",J162,0)</f>
        <v>0</v>
      </c>
      <c r="BH162" s="255">
        <f>IF(N162="sníž. přenesená",J162,0)</f>
        <v>0</v>
      </c>
      <c r="BI162" s="255">
        <f>IF(N162="nulová",J162,0)</f>
        <v>0</v>
      </c>
      <c r="BJ162" s="18" t="s">
        <v>84</v>
      </c>
      <c r="BK162" s="255">
        <f>ROUND(I162*H162,2)</f>
        <v>0</v>
      </c>
      <c r="BL162" s="18" t="s">
        <v>161</v>
      </c>
      <c r="BM162" s="254" t="s">
        <v>771</v>
      </c>
    </row>
    <row r="163" s="2" customFormat="1">
      <c r="A163" s="39"/>
      <c r="B163" s="40"/>
      <c r="C163" s="41"/>
      <c r="D163" s="256" t="s">
        <v>163</v>
      </c>
      <c r="E163" s="41"/>
      <c r="F163" s="257" t="s">
        <v>772</v>
      </c>
      <c r="G163" s="41"/>
      <c r="H163" s="41"/>
      <c r="I163" s="211"/>
      <c r="J163" s="41"/>
      <c r="K163" s="41"/>
      <c r="L163" s="45"/>
      <c r="M163" s="258"/>
      <c r="N163" s="259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163</v>
      </c>
      <c r="AU163" s="18" t="s">
        <v>86</v>
      </c>
    </row>
    <row r="164" s="2" customFormat="1">
      <c r="A164" s="39"/>
      <c r="B164" s="40"/>
      <c r="C164" s="41"/>
      <c r="D164" s="260" t="s">
        <v>165</v>
      </c>
      <c r="E164" s="41"/>
      <c r="F164" s="261" t="s">
        <v>773</v>
      </c>
      <c r="G164" s="41"/>
      <c r="H164" s="41"/>
      <c r="I164" s="211"/>
      <c r="J164" s="41"/>
      <c r="K164" s="41"/>
      <c r="L164" s="45"/>
      <c r="M164" s="258"/>
      <c r="N164" s="259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165</v>
      </c>
      <c r="AU164" s="18" t="s">
        <v>86</v>
      </c>
    </row>
    <row r="165" s="12" customFormat="1" ht="22.8" customHeight="1">
      <c r="A165" s="12"/>
      <c r="B165" s="227"/>
      <c r="C165" s="228"/>
      <c r="D165" s="229" t="s">
        <v>75</v>
      </c>
      <c r="E165" s="241" t="s">
        <v>692</v>
      </c>
      <c r="F165" s="241" t="s">
        <v>693</v>
      </c>
      <c r="G165" s="228"/>
      <c r="H165" s="228"/>
      <c r="I165" s="231"/>
      <c r="J165" s="242">
        <f>BK165</f>
        <v>0</v>
      </c>
      <c r="K165" s="228"/>
      <c r="L165" s="233"/>
      <c r="M165" s="234"/>
      <c r="N165" s="235"/>
      <c r="O165" s="235"/>
      <c r="P165" s="236">
        <f>SUM(P166:P168)</f>
        <v>0</v>
      </c>
      <c r="Q165" s="235"/>
      <c r="R165" s="236">
        <f>SUM(R166:R168)</f>
        <v>0</v>
      </c>
      <c r="S165" s="235"/>
      <c r="T165" s="237">
        <f>SUM(T166:T168)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38" t="s">
        <v>84</v>
      </c>
      <c r="AT165" s="239" t="s">
        <v>75</v>
      </c>
      <c r="AU165" s="239" t="s">
        <v>84</v>
      </c>
      <c r="AY165" s="238" t="s">
        <v>154</v>
      </c>
      <c r="BK165" s="240">
        <f>SUM(BK166:BK168)</f>
        <v>0</v>
      </c>
    </row>
    <row r="166" s="2" customFormat="1" ht="24.15" customHeight="1">
      <c r="A166" s="39"/>
      <c r="B166" s="40"/>
      <c r="C166" s="243" t="s">
        <v>207</v>
      </c>
      <c r="D166" s="243" t="s">
        <v>156</v>
      </c>
      <c r="E166" s="244" t="s">
        <v>695</v>
      </c>
      <c r="F166" s="245" t="s">
        <v>696</v>
      </c>
      <c r="G166" s="246" t="s">
        <v>551</v>
      </c>
      <c r="H166" s="247">
        <v>0.67000000000000004</v>
      </c>
      <c r="I166" s="248"/>
      <c r="J166" s="249">
        <f>ROUND(I166*H166,2)</f>
        <v>0</v>
      </c>
      <c r="K166" s="245" t="s">
        <v>160</v>
      </c>
      <c r="L166" s="45"/>
      <c r="M166" s="250" t="s">
        <v>1</v>
      </c>
      <c r="N166" s="251" t="s">
        <v>41</v>
      </c>
      <c r="O166" s="92"/>
      <c r="P166" s="252">
        <f>O166*H166</f>
        <v>0</v>
      </c>
      <c r="Q166" s="252">
        <v>0</v>
      </c>
      <c r="R166" s="252">
        <f>Q166*H166</f>
        <v>0</v>
      </c>
      <c r="S166" s="252">
        <v>0</v>
      </c>
      <c r="T166" s="253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54" t="s">
        <v>161</v>
      </c>
      <c r="AT166" s="254" t="s">
        <v>156</v>
      </c>
      <c r="AU166" s="254" t="s">
        <v>86</v>
      </c>
      <c r="AY166" s="18" t="s">
        <v>154</v>
      </c>
      <c r="BE166" s="255">
        <f>IF(N166="základní",J166,0)</f>
        <v>0</v>
      </c>
      <c r="BF166" s="255">
        <f>IF(N166="snížená",J166,0)</f>
        <v>0</v>
      </c>
      <c r="BG166" s="255">
        <f>IF(N166="zákl. přenesená",J166,0)</f>
        <v>0</v>
      </c>
      <c r="BH166" s="255">
        <f>IF(N166="sníž. přenesená",J166,0)</f>
        <v>0</v>
      </c>
      <c r="BI166" s="255">
        <f>IF(N166="nulová",J166,0)</f>
        <v>0</v>
      </c>
      <c r="BJ166" s="18" t="s">
        <v>84</v>
      </c>
      <c r="BK166" s="255">
        <f>ROUND(I166*H166,2)</f>
        <v>0</v>
      </c>
      <c r="BL166" s="18" t="s">
        <v>161</v>
      </c>
      <c r="BM166" s="254" t="s">
        <v>774</v>
      </c>
    </row>
    <row r="167" s="2" customFormat="1">
      <c r="A167" s="39"/>
      <c r="B167" s="40"/>
      <c r="C167" s="41"/>
      <c r="D167" s="256" t="s">
        <v>163</v>
      </c>
      <c r="E167" s="41"/>
      <c r="F167" s="257" t="s">
        <v>698</v>
      </c>
      <c r="G167" s="41"/>
      <c r="H167" s="41"/>
      <c r="I167" s="211"/>
      <c r="J167" s="41"/>
      <c r="K167" s="41"/>
      <c r="L167" s="45"/>
      <c r="M167" s="258"/>
      <c r="N167" s="259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163</v>
      </c>
      <c r="AU167" s="18" t="s">
        <v>86</v>
      </c>
    </row>
    <row r="168" s="2" customFormat="1">
      <c r="A168" s="39"/>
      <c r="B168" s="40"/>
      <c r="C168" s="41"/>
      <c r="D168" s="260" t="s">
        <v>165</v>
      </c>
      <c r="E168" s="41"/>
      <c r="F168" s="261" t="s">
        <v>699</v>
      </c>
      <c r="G168" s="41"/>
      <c r="H168" s="41"/>
      <c r="I168" s="211"/>
      <c r="J168" s="41"/>
      <c r="K168" s="41"/>
      <c r="L168" s="45"/>
      <c r="M168" s="316"/>
      <c r="N168" s="317"/>
      <c r="O168" s="318"/>
      <c r="P168" s="318"/>
      <c r="Q168" s="318"/>
      <c r="R168" s="318"/>
      <c r="S168" s="318"/>
      <c r="T168" s="31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165</v>
      </c>
      <c r="AU168" s="18" t="s">
        <v>86</v>
      </c>
    </row>
    <row r="169" s="2" customFormat="1" ht="6.96" customHeight="1">
      <c r="A169" s="39"/>
      <c r="B169" s="67"/>
      <c r="C169" s="68"/>
      <c r="D169" s="68"/>
      <c r="E169" s="68"/>
      <c r="F169" s="68"/>
      <c r="G169" s="68"/>
      <c r="H169" s="68"/>
      <c r="I169" s="68"/>
      <c r="J169" s="68"/>
      <c r="K169" s="68"/>
      <c r="L169" s="45"/>
      <c r="M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</row>
  </sheetData>
  <sheetProtection sheet="1" autoFilter="0" formatColumns="0" formatRows="0" objects="1" scenarios="1" spinCount="100000" saltValue="MN0TQxtKQZ+ob4em6P49JeLUoXPedc+zhF093GaYRaJdj3Ta1rDVvyIIhtNX50E1D07L/M3Wy5/nQo9pWbUhWg==" hashValue="7kjE1zFpN/OXhRMk5f7o48Tk0YYVdEoPC/EeT6/2DGOK2dquNWLj0Xmjr3k5I2irxG7NK/vgoH0+C3VjfsD7ug==" algorithmName="SHA-512" password="CC35"/>
  <autoFilter ref="C132:K168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05:F105"/>
    <mergeCell ref="D106:F106"/>
    <mergeCell ref="D107:F107"/>
    <mergeCell ref="D108:F108"/>
    <mergeCell ref="D109:F109"/>
    <mergeCell ref="E121:H121"/>
    <mergeCell ref="E123:H123"/>
    <mergeCell ref="E125:H125"/>
    <mergeCell ref="L2:V2"/>
  </mergeCells>
  <hyperlinks>
    <hyperlink ref="F138" r:id="rId1" display="https://podminky.urs.cz/item/CS_URS_2025_02/181451121"/>
    <hyperlink ref="F147" r:id="rId2" display="https://podminky.urs.cz/item/CS_URS_2025_02/183403114"/>
    <hyperlink ref="F152" r:id="rId3" display="https://podminky.urs.cz/item/CS_URS_2025_02/183403152"/>
    <hyperlink ref="F155" r:id="rId4" display="https://podminky.urs.cz/item/CS_URS_2025_02/183551013"/>
    <hyperlink ref="F158" r:id="rId5" display="https://podminky.urs.cz/item/CS_URS_2025_02/183551213"/>
    <hyperlink ref="F164" r:id="rId6" display="https://podminky.urs.cz/item/CS_URS_2025_02/185803211"/>
    <hyperlink ref="F168" r:id="rId7" display="https://podminky.urs.cz/item/CS_URS_2025_02/998231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86</v>
      </c>
    </row>
    <row r="4" s="1" customFormat="1" ht="24.96" customHeight="1">
      <c r="B4" s="21"/>
      <c r="D4" s="150" t="s">
        <v>112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Revitalizace vodní plochy Šutráky</v>
      </c>
      <c r="F7" s="152"/>
      <c r="G7" s="152"/>
      <c r="H7" s="152"/>
      <c r="L7" s="21"/>
    </row>
    <row r="8">
      <c r="B8" s="21"/>
      <c r="D8" s="152" t="s">
        <v>113</v>
      </c>
      <c r="L8" s="21"/>
    </row>
    <row r="9" s="1" customFormat="1" ht="16.5" customHeight="1">
      <c r="B9" s="21"/>
      <c r="E9" s="153" t="s">
        <v>737</v>
      </c>
      <c r="F9" s="1"/>
      <c r="G9" s="1"/>
      <c r="H9" s="1"/>
      <c r="L9" s="21"/>
    </row>
    <row r="10" s="1" customFormat="1" ht="12" customHeight="1">
      <c r="B10" s="21"/>
      <c r="D10" s="152" t="s">
        <v>738</v>
      </c>
      <c r="L10" s="21"/>
    </row>
    <row r="11" s="2" customFormat="1" ht="16.5" customHeight="1">
      <c r="A11" s="39"/>
      <c r="B11" s="45"/>
      <c r="C11" s="39"/>
      <c r="D11" s="39"/>
      <c r="E11" s="166" t="s">
        <v>775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776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777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20. 1. 2026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tr">
        <f>IF('Rekapitulace stavby'!AN16="","",'Rekapitulace stavby'!AN16)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tr">
        <f>IF('Rekapitulace stavby'!E17="","",'Rekapitulace stavby'!E17)</f>
        <v xml:space="preserve"> </v>
      </c>
      <c r="F25" s="39"/>
      <c r="G25" s="39"/>
      <c r="H25" s="39"/>
      <c r="I25" s="152" t="s">
        <v>27</v>
      </c>
      <c r="J25" s="142" t="str">
        <f>IF('Rekapitulace stavby'!AN17="","",'Rekapitulace stavby'!AN17)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33</v>
      </c>
      <c r="E27" s="39"/>
      <c r="F27" s="39"/>
      <c r="G27" s="39"/>
      <c r="H27" s="39"/>
      <c r="I27" s="152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34</v>
      </c>
      <c r="F28" s="39"/>
      <c r="G28" s="39"/>
      <c r="H28" s="39"/>
      <c r="I28" s="152" t="s">
        <v>27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35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142" t="s">
        <v>115</v>
      </c>
      <c r="E34" s="39"/>
      <c r="F34" s="39"/>
      <c r="G34" s="39"/>
      <c r="H34" s="39"/>
      <c r="I34" s="39"/>
      <c r="J34" s="161">
        <f>J100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2" t="s">
        <v>116</v>
      </c>
      <c r="E35" s="39"/>
      <c r="F35" s="39"/>
      <c r="G35" s="39"/>
      <c r="H35" s="39"/>
      <c r="I35" s="39"/>
      <c r="J35" s="161">
        <f>J105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25.44" customHeight="1">
      <c r="A36" s="39"/>
      <c r="B36" s="45"/>
      <c r="C36" s="39"/>
      <c r="D36" s="163" t="s">
        <v>36</v>
      </c>
      <c r="E36" s="39"/>
      <c r="F36" s="39"/>
      <c r="G36" s="39"/>
      <c r="H36" s="39"/>
      <c r="I36" s="39"/>
      <c r="J36" s="164">
        <f>ROUND(J34 + J35,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6.96" customHeight="1">
      <c r="A37" s="39"/>
      <c r="B37" s="45"/>
      <c r="C37" s="39"/>
      <c r="D37" s="160"/>
      <c r="E37" s="160"/>
      <c r="F37" s="160"/>
      <c r="G37" s="160"/>
      <c r="H37" s="160"/>
      <c r="I37" s="160"/>
      <c r="J37" s="160"/>
      <c r="K37" s="160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39"/>
      <c r="F38" s="165" t="s">
        <v>38</v>
      </c>
      <c r="G38" s="39"/>
      <c r="H38" s="39"/>
      <c r="I38" s="165" t="s">
        <v>37</v>
      </c>
      <c r="J38" s="165" t="s">
        <v>39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14.4" customHeight="1">
      <c r="A39" s="39"/>
      <c r="B39" s="45"/>
      <c r="C39" s="39"/>
      <c r="D39" s="166" t="s">
        <v>40</v>
      </c>
      <c r="E39" s="152" t="s">
        <v>41</v>
      </c>
      <c r="F39" s="167">
        <f>ROUND((SUM(BE105:BE112) + SUM(BE136:BE180)),  2)</f>
        <v>0</v>
      </c>
      <c r="G39" s="39"/>
      <c r="H39" s="39"/>
      <c r="I39" s="168">
        <v>0.20999999999999999</v>
      </c>
      <c r="J39" s="167">
        <f>ROUND(((SUM(BE105:BE112) + SUM(BE136:BE180))*I39),  2)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152" t="s">
        <v>42</v>
      </c>
      <c r="F40" s="167">
        <f>ROUND((SUM(BF105:BF112) + SUM(BF136:BF180)),  2)</f>
        <v>0</v>
      </c>
      <c r="G40" s="39"/>
      <c r="H40" s="39"/>
      <c r="I40" s="168">
        <v>0.12</v>
      </c>
      <c r="J40" s="167">
        <f>ROUND(((SUM(BF105:BF112) + SUM(BF136:BF180))*I40),  2)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43</v>
      </c>
      <c r="F41" s="167">
        <f>ROUND((SUM(BG105:BG112) + SUM(BG136:BG180)),  2)</f>
        <v>0</v>
      </c>
      <c r="G41" s="39"/>
      <c r="H41" s="39"/>
      <c r="I41" s="168">
        <v>0.20999999999999999</v>
      </c>
      <c r="J41" s="167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hidden="1" s="2" customFormat="1" ht="14.4" customHeight="1">
      <c r="A42" s="39"/>
      <c r="B42" s="45"/>
      <c r="C42" s="39"/>
      <c r="D42" s="39"/>
      <c r="E42" s="152" t="s">
        <v>44</v>
      </c>
      <c r="F42" s="167">
        <f>ROUND((SUM(BH105:BH112) + SUM(BH136:BH180)),  2)</f>
        <v>0</v>
      </c>
      <c r="G42" s="39"/>
      <c r="H42" s="39"/>
      <c r="I42" s="168">
        <v>0.12</v>
      </c>
      <c r="J42" s="167">
        <f>0</f>
        <v>0</v>
      </c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hidden="1" s="2" customFormat="1" ht="14.4" customHeight="1">
      <c r="A43" s="39"/>
      <c r="B43" s="45"/>
      <c r="C43" s="39"/>
      <c r="D43" s="39"/>
      <c r="E43" s="152" t="s">
        <v>45</v>
      </c>
      <c r="F43" s="167">
        <f>ROUND((SUM(BI105:BI112) + SUM(BI136:BI180)),  2)</f>
        <v>0</v>
      </c>
      <c r="G43" s="39"/>
      <c r="H43" s="39"/>
      <c r="I43" s="168">
        <v>0</v>
      </c>
      <c r="J43" s="167">
        <f>0</f>
        <v>0</v>
      </c>
      <c r="K43" s="39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5.44" customHeight="1">
      <c r="A45" s="39"/>
      <c r="B45" s="45"/>
      <c r="C45" s="169"/>
      <c r="D45" s="170" t="s">
        <v>46</v>
      </c>
      <c r="E45" s="171"/>
      <c r="F45" s="171"/>
      <c r="G45" s="172" t="s">
        <v>47</v>
      </c>
      <c r="H45" s="173" t="s">
        <v>48</v>
      </c>
      <c r="I45" s="171"/>
      <c r="J45" s="174">
        <f>SUM(J36:J43)</f>
        <v>0</v>
      </c>
      <c r="K45" s="175"/>
      <c r="L45" s="64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14.4" customHeight="1">
      <c r="A46" s="39"/>
      <c r="B46" s="45"/>
      <c r="C46" s="39"/>
      <c r="D46" s="39"/>
      <c r="E46" s="39"/>
      <c r="F46" s="39"/>
      <c r="G46" s="39"/>
      <c r="H46" s="39"/>
      <c r="I46" s="39"/>
      <c r="J46" s="39"/>
      <c r="K46" s="39"/>
      <c r="L46" s="64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6" t="s">
        <v>49</v>
      </c>
      <c r="E50" s="177"/>
      <c r="F50" s="177"/>
      <c r="G50" s="176" t="s">
        <v>50</v>
      </c>
      <c r="H50" s="177"/>
      <c r="I50" s="177"/>
      <c r="J50" s="177"/>
      <c r="K50" s="177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8" t="s">
        <v>51</v>
      </c>
      <c r="E61" s="179"/>
      <c r="F61" s="180" t="s">
        <v>52</v>
      </c>
      <c r="G61" s="178" t="s">
        <v>51</v>
      </c>
      <c r="H61" s="179"/>
      <c r="I61" s="179"/>
      <c r="J61" s="181" t="s">
        <v>52</v>
      </c>
      <c r="K61" s="179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6" t="s">
        <v>53</v>
      </c>
      <c r="E65" s="182"/>
      <c r="F65" s="182"/>
      <c r="G65" s="176" t="s">
        <v>54</v>
      </c>
      <c r="H65" s="182"/>
      <c r="I65" s="182"/>
      <c r="J65" s="182"/>
      <c r="K65" s="182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8" t="s">
        <v>51</v>
      </c>
      <c r="E76" s="179"/>
      <c r="F76" s="180" t="s">
        <v>52</v>
      </c>
      <c r="G76" s="178" t="s">
        <v>51</v>
      </c>
      <c r="H76" s="179"/>
      <c r="I76" s="179"/>
      <c r="J76" s="181" t="s">
        <v>52</v>
      </c>
      <c r="K76" s="179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7" t="str">
        <f>E7</f>
        <v>Revitalizace vodní plochy Šutráky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7" t="s">
        <v>737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738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320" t="s">
        <v>775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776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SO 03.2.1 - Následná péče 1. rok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Podivín</v>
      </c>
      <c r="G93" s="41"/>
      <c r="H93" s="41"/>
      <c r="I93" s="33" t="s">
        <v>22</v>
      </c>
      <c r="J93" s="80" t="str">
        <f>IF(J16="","",J16)</f>
        <v>20. 1. 2026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Město Podivín</v>
      </c>
      <c r="G95" s="41"/>
      <c r="H95" s="41"/>
      <c r="I95" s="33" t="s">
        <v>30</v>
      </c>
      <c r="J95" s="37" t="str">
        <f>E25</f>
        <v xml:space="preserve"> 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>VZD INVEST, s.r.o.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8" t="s">
        <v>118</v>
      </c>
      <c r="D98" s="189"/>
      <c r="E98" s="189"/>
      <c r="F98" s="189"/>
      <c r="G98" s="189"/>
      <c r="H98" s="189"/>
      <c r="I98" s="189"/>
      <c r="J98" s="190" t="s">
        <v>119</v>
      </c>
      <c r="K98" s="189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1" t="s">
        <v>120</v>
      </c>
      <c r="D100" s="41"/>
      <c r="E100" s="41"/>
      <c r="F100" s="41"/>
      <c r="G100" s="41"/>
      <c r="H100" s="41"/>
      <c r="I100" s="41"/>
      <c r="J100" s="111">
        <f>J136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121</v>
      </c>
    </row>
    <row r="101" s="9" customFormat="1" ht="24.96" customHeight="1">
      <c r="A101" s="9"/>
      <c r="B101" s="192"/>
      <c r="C101" s="193"/>
      <c r="D101" s="194" t="s">
        <v>122</v>
      </c>
      <c r="E101" s="195"/>
      <c r="F101" s="195"/>
      <c r="G101" s="195"/>
      <c r="H101" s="195"/>
      <c r="I101" s="195"/>
      <c r="J101" s="196">
        <f>J137</f>
        <v>0</v>
      </c>
      <c r="K101" s="193"/>
      <c r="L101" s="19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8"/>
      <c r="C102" s="134"/>
      <c r="D102" s="199" t="s">
        <v>123</v>
      </c>
      <c r="E102" s="200"/>
      <c r="F102" s="200"/>
      <c r="G102" s="200"/>
      <c r="H102" s="200"/>
      <c r="I102" s="200"/>
      <c r="J102" s="201">
        <f>J138</f>
        <v>0</v>
      </c>
      <c r="K102" s="134"/>
      <c r="L102" s="20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9.28" customHeight="1">
      <c r="A105" s="39"/>
      <c r="B105" s="40"/>
      <c r="C105" s="191" t="s">
        <v>130</v>
      </c>
      <c r="D105" s="41"/>
      <c r="E105" s="41"/>
      <c r="F105" s="41"/>
      <c r="G105" s="41"/>
      <c r="H105" s="41"/>
      <c r="I105" s="41"/>
      <c r="J105" s="203">
        <f>ROUND(J106 + J107 + J108 + J109 + J110 + J111,2)</f>
        <v>0</v>
      </c>
      <c r="K105" s="41"/>
      <c r="L105" s="64"/>
      <c r="N105" s="204" t="s">
        <v>40</v>
      </c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8" customHeight="1">
      <c r="A106" s="39"/>
      <c r="B106" s="40"/>
      <c r="C106" s="41"/>
      <c r="D106" s="205" t="s">
        <v>131</v>
      </c>
      <c r="E106" s="206"/>
      <c r="F106" s="206"/>
      <c r="G106" s="41"/>
      <c r="H106" s="41"/>
      <c r="I106" s="41"/>
      <c r="J106" s="207">
        <v>0</v>
      </c>
      <c r="K106" s="41"/>
      <c r="L106" s="208"/>
      <c r="M106" s="209"/>
      <c r="N106" s="210" t="s">
        <v>41</v>
      </c>
      <c r="O106" s="209"/>
      <c r="P106" s="209"/>
      <c r="Q106" s="209"/>
      <c r="R106" s="209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12" t="s">
        <v>109</v>
      </c>
      <c r="AZ106" s="209"/>
      <c r="BA106" s="209"/>
      <c r="BB106" s="209"/>
      <c r="BC106" s="209"/>
      <c r="BD106" s="209"/>
      <c r="BE106" s="213">
        <f>IF(N106="základní",J106,0)</f>
        <v>0</v>
      </c>
      <c r="BF106" s="213">
        <f>IF(N106="snížená",J106,0)</f>
        <v>0</v>
      </c>
      <c r="BG106" s="213">
        <f>IF(N106="zákl. přenesená",J106,0)</f>
        <v>0</v>
      </c>
      <c r="BH106" s="213">
        <f>IF(N106="sníž. přenesená",J106,0)</f>
        <v>0</v>
      </c>
      <c r="BI106" s="213">
        <f>IF(N106="nulová",J106,0)</f>
        <v>0</v>
      </c>
      <c r="BJ106" s="212" t="s">
        <v>84</v>
      </c>
      <c r="BK106" s="209"/>
      <c r="BL106" s="209"/>
      <c r="BM106" s="209"/>
    </row>
    <row r="107" s="2" customFormat="1" ht="18" customHeight="1">
      <c r="A107" s="39"/>
      <c r="B107" s="40"/>
      <c r="C107" s="41"/>
      <c r="D107" s="205" t="s">
        <v>132</v>
      </c>
      <c r="E107" s="206"/>
      <c r="F107" s="206"/>
      <c r="G107" s="41"/>
      <c r="H107" s="41"/>
      <c r="I107" s="41"/>
      <c r="J107" s="207">
        <v>0</v>
      </c>
      <c r="K107" s="41"/>
      <c r="L107" s="208"/>
      <c r="M107" s="209"/>
      <c r="N107" s="210" t="s">
        <v>41</v>
      </c>
      <c r="O107" s="209"/>
      <c r="P107" s="209"/>
      <c r="Q107" s="209"/>
      <c r="R107" s="209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12" t="s">
        <v>109</v>
      </c>
      <c r="AZ107" s="209"/>
      <c r="BA107" s="209"/>
      <c r="BB107" s="209"/>
      <c r="BC107" s="209"/>
      <c r="BD107" s="209"/>
      <c r="BE107" s="213">
        <f>IF(N107="základní",J107,0)</f>
        <v>0</v>
      </c>
      <c r="BF107" s="213">
        <f>IF(N107="snížená",J107,0)</f>
        <v>0</v>
      </c>
      <c r="BG107" s="213">
        <f>IF(N107="zákl. přenesená",J107,0)</f>
        <v>0</v>
      </c>
      <c r="BH107" s="213">
        <f>IF(N107="sníž. přenesená",J107,0)</f>
        <v>0</v>
      </c>
      <c r="BI107" s="213">
        <f>IF(N107="nulová",J107,0)</f>
        <v>0</v>
      </c>
      <c r="BJ107" s="212" t="s">
        <v>84</v>
      </c>
      <c r="BK107" s="209"/>
      <c r="BL107" s="209"/>
      <c r="BM107" s="209"/>
    </row>
    <row r="108" s="2" customFormat="1" ht="18" customHeight="1">
      <c r="A108" s="39"/>
      <c r="B108" s="40"/>
      <c r="C108" s="41"/>
      <c r="D108" s="205" t="s">
        <v>133</v>
      </c>
      <c r="E108" s="206"/>
      <c r="F108" s="206"/>
      <c r="G108" s="41"/>
      <c r="H108" s="41"/>
      <c r="I108" s="41"/>
      <c r="J108" s="207">
        <v>0</v>
      </c>
      <c r="K108" s="41"/>
      <c r="L108" s="208"/>
      <c r="M108" s="209"/>
      <c r="N108" s="210" t="s">
        <v>41</v>
      </c>
      <c r="O108" s="209"/>
      <c r="P108" s="209"/>
      <c r="Q108" s="209"/>
      <c r="R108" s="209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12" t="s">
        <v>109</v>
      </c>
      <c r="AZ108" s="209"/>
      <c r="BA108" s="209"/>
      <c r="BB108" s="209"/>
      <c r="BC108" s="209"/>
      <c r="BD108" s="209"/>
      <c r="BE108" s="213">
        <f>IF(N108="základní",J108,0)</f>
        <v>0</v>
      </c>
      <c r="BF108" s="213">
        <f>IF(N108="snížená",J108,0)</f>
        <v>0</v>
      </c>
      <c r="BG108" s="213">
        <f>IF(N108="zákl. přenesená",J108,0)</f>
        <v>0</v>
      </c>
      <c r="BH108" s="213">
        <f>IF(N108="sníž. přenesená",J108,0)</f>
        <v>0</v>
      </c>
      <c r="BI108" s="213">
        <f>IF(N108="nulová",J108,0)</f>
        <v>0</v>
      </c>
      <c r="BJ108" s="212" t="s">
        <v>84</v>
      </c>
      <c r="BK108" s="209"/>
      <c r="BL108" s="209"/>
      <c r="BM108" s="209"/>
    </row>
    <row r="109" s="2" customFormat="1" ht="18" customHeight="1">
      <c r="A109" s="39"/>
      <c r="B109" s="40"/>
      <c r="C109" s="41"/>
      <c r="D109" s="205" t="s">
        <v>134</v>
      </c>
      <c r="E109" s="206"/>
      <c r="F109" s="206"/>
      <c r="G109" s="41"/>
      <c r="H109" s="41"/>
      <c r="I109" s="41"/>
      <c r="J109" s="207">
        <v>0</v>
      </c>
      <c r="K109" s="41"/>
      <c r="L109" s="208"/>
      <c r="M109" s="209"/>
      <c r="N109" s="210" t="s">
        <v>41</v>
      </c>
      <c r="O109" s="209"/>
      <c r="P109" s="209"/>
      <c r="Q109" s="209"/>
      <c r="R109" s="209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09"/>
      <c r="AG109" s="209"/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12" t="s">
        <v>109</v>
      </c>
      <c r="AZ109" s="209"/>
      <c r="BA109" s="209"/>
      <c r="BB109" s="209"/>
      <c r="BC109" s="209"/>
      <c r="BD109" s="209"/>
      <c r="BE109" s="213">
        <f>IF(N109="základní",J109,0)</f>
        <v>0</v>
      </c>
      <c r="BF109" s="213">
        <f>IF(N109="snížená",J109,0)</f>
        <v>0</v>
      </c>
      <c r="BG109" s="213">
        <f>IF(N109="zákl. přenesená",J109,0)</f>
        <v>0</v>
      </c>
      <c r="BH109" s="213">
        <f>IF(N109="sníž. přenesená",J109,0)</f>
        <v>0</v>
      </c>
      <c r="BI109" s="213">
        <f>IF(N109="nulová",J109,0)</f>
        <v>0</v>
      </c>
      <c r="BJ109" s="212" t="s">
        <v>84</v>
      </c>
      <c r="BK109" s="209"/>
      <c r="BL109" s="209"/>
      <c r="BM109" s="209"/>
    </row>
    <row r="110" s="2" customFormat="1" ht="18" customHeight="1">
      <c r="A110" s="39"/>
      <c r="B110" s="40"/>
      <c r="C110" s="41"/>
      <c r="D110" s="205" t="s">
        <v>135</v>
      </c>
      <c r="E110" s="206"/>
      <c r="F110" s="206"/>
      <c r="G110" s="41"/>
      <c r="H110" s="41"/>
      <c r="I110" s="41"/>
      <c r="J110" s="207">
        <v>0</v>
      </c>
      <c r="K110" s="41"/>
      <c r="L110" s="208"/>
      <c r="M110" s="209"/>
      <c r="N110" s="210" t="s">
        <v>41</v>
      </c>
      <c r="O110" s="209"/>
      <c r="P110" s="209"/>
      <c r="Q110" s="209"/>
      <c r="R110" s="209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09"/>
      <c r="AG110" s="209"/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12" t="s">
        <v>109</v>
      </c>
      <c r="AZ110" s="209"/>
      <c r="BA110" s="209"/>
      <c r="BB110" s="209"/>
      <c r="BC110" s="209"/>
      <c r="BD110" s="209"/>
      <c r="BE110" s="213">
        <f>IF(N110="základní",J110,0)</f>
        <v>0</v>
      </c>
      <c r="BF110" s="213">
        <f>IF(N110="snížená",J110,0)</f>
        <v>0</v>
      </c>
      <c r="BG110" s="213">
        <f>IF(N110="zákl. přenesená",J110,0)</f>
        <v>0</v>
      </c>
      <c r="BH110" s="213">
        <f>IF(N110="sníž. přenesená",J110,0)</f>
        <v>0</v>
      </c>
      <c r="BI110" s="213">
        <f>IF(N110="nulová",J110,0)</f>
        <v>0</v>
      </c>
      <c r="BJ110" s="212" t="s">
        <v>84</v>
      </c>
      <c r="BK110" s="209"/>
      <c r="BL110" s="209"/>
      <c r="BM110" s="209"/>
    </row>
    <row r="111" s="2" customFormat="1" ht="18" customHeight="1">
      <c r="A111" s="39"/>
      <c r="B111" s="40"/>
      <c r="C111" s="41"/>
      <c r="D111" s="206" t="s">
        <v>136</v>
      </c>
      <c r="E111" s="41"/>
      <c r="F111" s="41"/>
      <c r="G111" s="41"/>
      <c r="H111" s="41"/>
      <c r="I111" s="41"/>
      <c r="J111" s="207">
        <f>ROUND(J34*T111,2)</f>
        <v>0</v>
      </c>
      <c r="K111" s="41"/>
      <c r="L111" s="208"/>
      <c r="M111" s="209"/>
      <c r="N111" s="210" t="s">
        <v>41</v>
      </c>
      <c r="O111" s="209"/>
      <c r="P111" s="209"/>
      <c r="Q111" s="209"/>
      <c r="R111" s="209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09"/>
      <c r="AG111" s="209"/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12" t="s">
        <v>137</v>
      </c>
      <c r="AZ111" s="209"/>
      <c r="BA111" s="209"/>
      <c r="BB111" s="209"/>
      <c r="BC111" s="209"/>
      <c r="BD111" s="209"/>
      <c r="BE111" s="213">
        <f>IF(N111="základní",J111,0)</f>
        <v>0</v>
      </c>
      <c r="BF111" s="213">
        <f>IF(N111="snížená",J111,0)</f>
        <v>0</v>
      </c>
      <c r="BG111" s="213">
        <f>IF(N111="zákl. přenesená",J111,0)</f>
        <v>0</v>
      </c>
      <c r="BH111" s="213">
        <f>IF(N111="sníž. přenesená",J111,0)</f>
        <v>0</v>
      </c>
      <c r="BI111" s="213">
        <f>IF(N111="nulová",J111,0)</f>
        <v>0</v>
      </c>
      <c r="BJ111" s="212" t="s">
        <v>84</v>
      </c>
      <c r="BK111" s="209"/>
      <c r="BL111" s="209"/>
      <c r="BM111" s="209"/>
    </row>
    <row r="112" s="2" customForma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9.28" customHeight="1">
      <c r="A113" s="39"/>
      <c r="B113" s="40"/>
      <c r="C113" s="214" t="s">
        <v>138</v>
      </c>
      <c r="D113" s="189"/>
      <c r="E113" s="189"/>
      <c r="F113" s="189"/>
      <c r="G113" s="189"/>
      <c r="H113" s="189"/>
      <c r="I113" s="189"/>
      <c r="J113" s="215">
        <f>ROUND(J100+J105,2)</f>
        <v>0</v>
      </c>
      <c r="K113" s="189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8" s="2" customFormat="1" ht="6.96" customHeight="1">
      <c r="A118" s="39"/>
      <c r="B118" s="69"/>
      <c r="C118" s="70"/>
      <c r="D118" s="70"/>
      <c r="E118" s="70"/>
      <c r="F118" s="70"/>
      <c r="G118" s="70"/>
      <c r="H118" s="70"/>
      <c r="I118" s="70"/>
      <c r="J118" s="70"/>
      <c r="K118" s="70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4.96" customHeight="1">
      <c r="A119" s="39"/>
      <c r="B119" s="40"/>
      <c r="C119" s="24" t="s">
        <v>139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16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187" t="str">
        <f>E7</f>
        <v>Revitalizace vodní plochy Šutráky</v>
      </c>
      <c r="F122" s="33"/>
      <c r="G122" s="33"/>
      <c r="H122" s="33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" customFormat="1" ht="12" customHeight="1">
      <c r="B123" s="22"/>
      <c r="C123" s="33" t="s">
        <v>113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1" customFormat="1" ht="16.5" customHeight="1">
      <c r="B124" s="22"/>
      <c r="C124" s="23"/>
      <c r="D124" s="23"/>
      <c r="E124" s="187" t="s">
        <v>737</v>
      </c>
      <c r="F124" s="23"/>
      <c r="G124" s="23"/>
      <c r="H124" s="23"/>
      <c r="I124" s="23"/>
      <c r="J124" s="23"/>
      <c r="K124" s="23"/>
      <c r="L124" s="21"/>
    </row>
    <row r="125" s="1" customFormat="1" ht="12" customHeight="1">
      <c r="B125" s="22"/>
      <c r="C125" s="33" t="s">
        <v>738</v>
      </c>
      <c r="D125" s="23"/>
      <c r="E125" s="23"/>
      <c r="F125" s="23"/>
      <c r="G125" s="23"/>
      <c r="H125" s="23"/>
      <c r="I125" s="23"/>
      <c r="J125" s="23"/>
      <c r="K125" s="23"/>
      <c r="L125" s="21"/>
    </row>
    <row r="126" s="2" customFormat="1" ht="16.5" customHeight="1">
      <c r="A126" s="39"/>
      <c r="B126" s="40"/>
      <c r="C126" s="41"/>
      <c r="D126" s="41"/>
      <c r="E126" s="320" t="s">
        <v>775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776</v>
      </c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6.5" customHeight="1">
      <c r="A128" s="39"/>
      <c r="B128" s="40"/>
      <c r="C128" s="41"/>
      <c r="D128" s="41"/>
      <c r="E128" s="77" t="str">
        <f>E13</f>
        <v>SO 03.2.1 - Následná péče 1. rok</v>
      </c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20</v>
      </c>
      <c r="D130" s="41"/>
      <c r="E130" s="41"/>
      <c r="F130" s="28" t="str">
        <f>F16</f>
        <v>Podivín</v>
      </c>
      <c r="G130" s="41"/>
      <c r="H130" s="41"/>
      <c r="I130" s="33" t="s">
        <v>22</v>
      </c>
      <c r="J130" s="80" t="str">
        <f>IF(J16="","",J16)</f>
        <v>20. 1. 2026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24</v>
      </c>
      <c r="D132" s="41"/>
      <c r="E132" s="41"/>
      <c r="F132" s="28" t="str">
        <f>E19</f>
        <v>Město Podivín</v>
      </c>
      <c r="G132" s="41"/>
      <c r="H132" s="41"/>
      <c r="I132" s="33" t="s">
        <v>30</v>
      </c>
      <c r="J132" s="37" t="str">
        <f>E25</f>
        <v xml:space="preserve"> 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5.15" customHeight="1">
      <c r="A133" s="39"/>
      <c r="B133" s="40"/>
      <c r="C133" s="33" t="s">
        <v>28</v>
      </c>
      <c r="D133" s="41"/>
      <c r="E133" s="41"/>
      <c r="F133" s="28" t="str">
        <f>IF(E22="","",E22)</f>
        <v>Vyplň údaj</v>
      </c>
      <c r="G133" s="41"/>
      <c r="H133" s="41"/>
      <c r="I133" s="33" t="s">
        <v>33</v>
      </c>
      <c r="J133" s="37" t="str">
        <f>E28</f>
        <v>VZD INVEST, s.r.o.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0.32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11" customFormat="1" ht="29.28" customHeight="1">
      <c r="A135" s="216"/>
      <c r="B135" s="217"/>
      <c r="C135" s="218" t="s">
        <v>140</v>
      </c>
      <c r="D135" s="219" t="s">
        <v>61</v>
      </c>
      <c r="E135" s="219" t="s">
        <v>57</v>
      </c>
      <c r="F135" s="219" t="s">
        <v>58</v>
      </c>
      <c r="G135" s="219" t="s">
        <v>141</v>
      </c>
      <c r="H135" s="219" t="s">
        <v>142</v>
      </c>
      <c r="I135" s="219" t="s">
        <v>143</v>
      </c>
      <c r="J135" s="219" t="s">
        <v>119</v>
      </c>
      <c r="K135" s="220" t="s">
        <v>144</v>
      </c>
      <c r="L135" s="221"/>
      <c r="M135" s="101" t="s">
        <v>1</v>
      </c>
      <c r="N135" s="102" t="s">
        <v>40</v>
      </c>
      <c r="O135" s="102" t="s">
        <v>145</v>
      </c>
      <c r="P135" s="102" t="s">
        <v>146</v>
      </c>
      <c r="Q135" s="102" t="s">
        <v>147</v>
      </c>
      <c r="R135" s="102" t="s">
        <v>148</v>
      </c>
      <c r="S135" s="102" t="s">
        <v>149</v>
      </c>
      <c r="T135" s="103" t="s">
        <v>150</v>
      </c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16"/>
      <c r="AE135" s="216"/>
    </row>
    <row r="136" s="2" customFormat="1" ht="22.8" customHeight="1">
      <c r="A136" s="39"/>
      <c r="B136" s="40"/>
      <c r="C136" s="108" t="s">
        <v>151</v>
      </c>
      <c r="D136" s="41"/>
      <c r="E136" s="41"/>
      <c r="F136" s="41"/>
      <c r="G136" s="41"/>
      <c r="H136" s="41"/>
      <c r="I136" s="41"/>
      <c r="J136" s="222">
        <f>BK136</f>
        <v>0</v>
      </c>
      <c r="K136" s="41"/>
      <c r="L136" s="45"/>
      <c r="M136" s="104"/>
      <c r="N136" s="223"/>
      <c r="O136" s="105"/>
      <c r="P136" s="224">
        <f>P137</f>
        <v>0</v>
      </c>
      <c r="Q136" s="105"/>
      <c r="R136" s="224">
        <f>R137</f>
        <v>0.15460000000000002</v>
      </c>
      <c r="S136" s="105"/>
      <c r="T136" s="225">
        <f>T137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75</v>
      </c>
      <c r="AU136" s="18" t="s">
        <v>121</v>
      </c>
      <c r="BK136" s="226">
        <f>BK137</f>
        <v>0</v>
      </c>
    </row>
    <row r="137" s="12" customFormat="1" ht="25.92" customHeight="1">
      <c r="A137" s="12"/>
      <c r="B137" s="227"/>
      <c r="C137" s="228"/>
      <c r="D137" s="229" t="s">
        <v>75</v>
      </c>
      <c r="E137" s="230" t="s">
        <v>152</v>
      </c>
      <c r="F137" s="230" t="s">
        <v>153</v>
      </c>
      <c r="G137" s="228"/>
      <c r="H137" s="228"/>
      <c r="I137" s="231"/>
      <c r="J137" s="232">
        <f>BK137</f>
        <v>0</v>
      </c>
      <c r="K137" s="228"/>
      <c r="L137" s="233"/>
      <c r="M137" s="234"/>
      <c r="N137" s="235"/>
      <c r="O137" s="235"/>
      <c r="P137" s="236">
        <f>P138</f>
        <v>0</v>
      </c>
      <c r="Q137" s="235"/>
      <c r="R137" s="236">
        <f>R138</f>
        <v>0.15460000000000002</v>
      </c>
      <c r="S137" s="235"/>
      <c r="T137" s="237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38" t="s">
        <v>84</v>
      </c>
      <c r="AT137" s="239" t="s">
        <v>75</v>
      </c>
      <c r="AU137" s="239" t="s">
        <v>76</v>
      </c>
      <c r="AY137" s="238" t="s">
        <v>154</v>
      </c>
      <c r="BK137" s="240">
        <f>BK138</f>
        <v>0</v>
      </c>
    </row>
    <row r="138" s="12" customFormat="1" ht="22.8" customHeight="1">
      <c r="A138" s="12"/>
      <c r="B138" s="227"/>
      <c r="C138" s="228"/>
      <c r="D138" s="229" t="s">
        <v>75</v>
      </c>
      <c r="E138" s="241" t="s">
        <v>84</v>
      </c>
      <c r="F138" s="241" t="s">
        <v>155</v>
      </c>
      <c r="G138" s="228"/>
      <c r="H138" s="228"/>
      <c r="I138" s="231"/>
      <c r="J138" s="242">
        <f>BK138</f>
        <v>0</v>
      </c>
      <c r="K138" s="228"/>
      <c r="L138" s="233"/>
      <c r="M138" s="234"/>
      <c r="N138" s="235"/>
      <c r="O138" s="235"/>
      <c r="P138" s="236">
        <f>SUM(P139:P180)</f>
        <v>0</v>
      </c>
      <c r="Q138" s="235"/>
      <c r="R138" s="236">
        <f>SUM(R139:R180)</f>
        <v>0.15460000000000002</v>
      </c>
      <c r="S138" s="235"/>
      <c r="T138" s="237">
        <f>SUM(T139:T180)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38" t="s">
        <v>84</v>
      </c>
      <c r="AT138" s="239" t="s">
        <v>75</v>
      </c>
      <c r="AU138" s="239" t="s">
        <v>84</v>
      </c>
      <c r="AY138" s="238" t="s">
        <v>154</v>
      </c>
      <c r="BK138" s="240">
        <f>SUM(BK139:BK180)</f>
        <v>0</v>
      </c>
    </row>
    <row r="139" s="2" customFormat="1" ht="24.15" customHeight="1">
      <c r="A139" s="39"/>
      <c r="B139" s="40"/>
      <c r="C139" s="243" t="s">
        <v>84</v>
      </c>
      <c r="D139" s="243" t="s">
        <v>156</v>
      </c>
      <c r="E139" s="244" t="s">
        <v>778</v>
      </c>
      <c r="F139" s="245" t="s">
        <v>779</v>
      </c>
      <c r="G139" s="246" t="s">
        <v>159</v>
      </c>
      <c r="H139" s="247">
        <v>44652</v>
      </c>
      <c r="I139" s="248"/>
      <c r="J139" s="249">
        <f>ROUND(I139*H139,2)</f>
        <v>0</v>
      </c>
      <c r="K139" s="245" t="s">
        <v>160</v>
      </c>
      <c r="L139" s="45"/>
      <c r="M139" s="250" t="s">
        <v>1</v>
      </c>
      <c r="N139" s="251" t="s">
        <v>41</v>
      </c>
      <c r="O139" s="92"/>
      <c r="P139" s="252">
        <f>O139*H139</f>
        <v>0</v>
      </c>
      <c r="Q139" s="252">
        <v>0</v>
      </c>
      <c r="R139" s="252">
        <f>Q139*H139</f>
        <v>0</v>
      </c>
      <c r="S139" s="252">
        <v>0</v>
      </c>
      <c r="T139" s="25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4" t="s">
        <v>161</v>
      </c>
      <c r="AT139" s="254" t="s">
        <v>156</v>
      </c>
      <c r="AU139" s="254" t="s">
        <v>86</v>
      </c>
      <c r="AY139" s="18" t="s">
        <v>154</v>
      </c>
      <c r="BE139" s="255">
        <f>IF(N139="základní",J139,0)</f>
        <v>0</v>
      </c>
      <c r="BF139" s="255">
        <f>IF(N139="snížená",J139,0)</f>
        <v>0</v>
      </c>
      <c r="BG139" s="255">
        <f>IF(N139="zákl. přenesená",J139,0)</f>
        <v>0</v>
      </c>
      <c r="BH139" s="255">
        <f>IF(N139="sníž. přenesená",J139,0)</f>
        <v>0</v>
      </c>
      <c r="BI139" s="255">
        <f>IF(N139="nulová",J139,0)</f>
        <v>0</v>
      </c>
      <c r="BJ139" s="18" t="s">
        <v>84</v>
      </c>
      <c r="BK139" s="255">
        <f>ROUND(I139*H139,2)</f>
        <v>0</v>
      </c>
      <c r="BL139" s="18" t="s">
        <v>161</v>
      </c>
      <c r="BM139" s="254" t="s">
        <v>780</v>
      </c>
    </row>
    <row r="140" s="2" customFormat="1">
      <c r="A140" s="39"/>
      <c r="B140" s="40"/>
      <c r="C140" s="41"/>
      <c r="D140" s="256" t="s">
        <v>163</v>
      </c>
      <c r="E140" s="41"/>
      <c r="F140" s="257" t="s">
        <v>781</v>
      </c>
      <c r="G140" s="41"/>
      <c r="H140" s="41"/>
      <c r="I140" s="211"/>
      <c r="J140" s="41"/>
      <c r="K140" s="41"/>
      <c r="L140" s="45"/>
      <c r="M140" s="258"/>
      <c r="N140" s="259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163</v>
      </c>
      <c r="AU140" s="18" t="s">
        <v>86</v>
      </c>
    </row>
    <row r="141" s="2" customFormat="1">
      <c r="A141" s="39"/>
      <c r="B141" s="40"/>
      <c r="C141" s="41"/>
      <c r="D141" s="260" t="s">
        <v>165</v>
      </c>
      <c r="E141" s="41"/>
      <c r="F141" s="261" t="s">
        <v>782</v>
      </c>
      <c r="G141" s="41"/>
      <c r="H141" s="41"/>
      <c r="I141" s="211"/>
      <c r="J141" s="41"/>
      <c r="K141" s="41"/>
      <c r="L141" s="45"/>
      <c r="M141" s="258"/>
      <c r="N141" s="259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165</v>
      </c>
      <c r="AU141" s="18" t="s">
        <v>86</v>
      </c>
    </row>
    <row r="142" s="13" customFormat="1">
      <c r="A142" s="13"/>
      <c r="B142" s="262"/>
      <c r="C142" s="263"/>
      <c r="D142" s="256" t="s">
        <v>172</v>
      </c>
      <c r="E142" s="264" t="s">
        <v>1</v>
      </c>
      <c r="F142" s="265" t="s">
        <v>783</v>
      </c>
      <c r="G142" s="263"/>
      <c r="H142" s="266">
        <v>44652</v>
      </c>
      <c r="I142" s="267"/>
      <c r="J142" s="263"/>
      <c r="K142" s="263"/>
      <c r="L142" s="268"/>
      <c r="M142" s="269"/>
      <c r="N142" s="270"/>
      <c r="O142" s="270"/>
      <c r="P142" s="270"/>
      <c r="Q142" s="270"/>
      <c r="R142" s="270"/>
      <c r="S142" s="270"/>
      <c r="T142" s="27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72" t="s">
        <v>172</v>
      </c>
      <c r="AU142" s="272" t="s">
        <v>86</v>
      </c>
      <c r="AV142" s="13" t="s">
        <v>86</v>
      </c>
      <c r="AW142" s="13" t="s">
        <v>32</v>
      </c>
      <c r="AX142" s="13" t="s">
        <v>76</v>
      </c>
      <c r="AY142" s="272" t="s">
        <v>154</v>
      </c>
    </row>
    <row r="143" s="14" customFormat="1">
      <c r="A143" s="14"/>
      <c r="B143" s="273"/>
      <c r="C143" s="274"/>
      <c r="D143" s="256" t="s">
        <v>172</v>
      </c>
      <c r="E143" s="275" t="s">
        <v>1</v>
      </c>
      <c r="F143" s="276" t="s">
        <v>784</v>
      </c>
      <c r="G143" s="274"/>
      <c r="H143" s="277">
        <v>44652</v>
      </c>
      <c r="I143" s="278"/>
      <c r="J143" s="274"/>
      <c r="K143" s="274"/>
      <c r="L143" s="279"/>
      <c r="M143" s="280"/>
      <c r="N143" s="281"/>
      <c r="O143" s="281"/>
      <c r="P143" s="281"/>
      <c r="Q143" s="281"/>
      <c r="R143" s="281"/>
      <c r="S143" s="281"/>
      <c r="T143" s="28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83" t="s">
        <v>172</v>
      </c>
      <c r="AU143" s="283" t="s">
        <v>86</v>
      </c>
      <c r="AV143" s="14" t="s">
        <v>101</v>
      </c>
      <c r="AW143" s="14" t="s">
        <v>32</v>
      </c>
      <c r="AX143" s="14" t="s">
        <v>76</v>
      </c>
      <c r="AY143" s="283" t="s">
        <v>154</v>
      </c>
    </row>
    <row r="144" s="16" customFormat="1">
      <c r="A144" s="16"/>
      <c r="B144" s="294"/>
      <c r="C144" s="295"/>
      <c r="D144" s="256" t="s">
        <v>172</v>
      </c>
      <c r="E144" s="296" t="s">
        <v>1</v>
      </c>
      <c r="F144" s="297" t="s">
        <v>234</v>
      </c>
      <c r="G144" s="295"/>
      <c r="H144" s="298">
        <v>44652</v>
      </c>
      <c r="I144" s="299"/>
      <c r="J144" s="295"/>
      <c r="K144" s="295"/>
      <c r="L144" s="300"/>
      <c r="M144" s="301"/>
      <c r="N144" s="302"/>
      <c r="O144" s="302"/>
      <c r="P144" s="302"/>
      <c r="Q144" s="302"/>
      <c r="R144" s="302"/>
      <c r="S144" s="302"/>
      <c r="T144" s="303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T144" s="304" t="s">
        <v>172</v>
      </c>
      <c r="AU144" s="304" t="s">
        <v>86</v>
      </c>
      <c r="AV144" s="16" t="s">
        <v>161</v>
      </c>
      <c r="AW144" s="16" t="s">
        <v>32</v>
      </c>
      <c r="AX144" s="16" t="s">
        <v>84</v>
      </c>
      <c r="AY144" s="304" t="s">
        <v>154</v>
      </c>
    </row>
    <row r="145" s="2" customFormat="1" ht="24.15" customHeight="1">
      <c r="A145" s="39"/>
      <c r="B145" s="40"/>
      <c r="C145" s="243" t="s">
        <v>86</v>
      </c>
      <c r="D145" s="243" t="s">
        <v>156</v>
      </c>
      <c r="E145" s="244" t="s">
        <v>785</v>
      </c>
      <c r="F145" s="245" t="s">
        <v>786</v>
      </c>
      <c r="G145" s="246" t="s">
        <v>177</v>
      </c>
      <c r="H145" s="247">
        <v>39</v>
      </c>
      <c r="I145" s="248"/>
      <c r="J145" s="249">
        <f>ROUND(I145*H145,2)</f>
        <v>0</v>
      </c>
      <c r="K145" s="245" t="s">
        <v>160</v>
      </c>
      <c r="L145" s="45"/>
      <c r="M145" s="250" t="s">
        <v>1</v>
      </c>
      <c r="N145" s="251" t="s">
        <v>41</v>
      </c>
      <c r="O145" s="92"/>
      <c r="P145" s="252">
        <f>O145*H145</f>
        <v>0</v>
      </c>
      <c r="Q145" s="252">
        <v>0</v>
      </c>
      <c r="R145" s="252">
        <f>Q145*H145</f>
        <v>0</v>
      </c>
      <c r="S145" s="252">
        <v>0</v>
      </c>
      <c r="T145" s="25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4" t="s">
        <v>161</v>
      </c>
      <c r="AT145" s="254" t="s">
        <v>156</v>
      </c>
      <c r="AU145" s="254" t="s">
        <v>86</v>
      </c>
      <c r="AY145" s="18" t="s">
        <v>154</v>
      </c>
      <c r="BE145" s="255">
        <f>IF(N145="základní",J145,0)</f>
        <v>0</v>
      </c>
      <c r="BF145" s="255">
        <f>IF(N145="snížená",J145,0)</f>
        <v>0</v>
      </c>
      <c r="BG145" s="255">
        <f>IF(N145="zákl. přenesená",J145,0)</f>
        <v>0</v>
      </c>
      <c r="BH145" s="255">
        <f>IF(N145="sníž. přenesená",J145,0)</f>
        <v>0</v>
      </c>
      <c r="BI145" s="255">
        <f>IF(N145="nulová",J145,0)</f>
        <v>0</v>
      </c>
      <c r="BJ145" s="18" t="s">
        <v>84</v>
      </c>
      <c r="BK145" s="255">
        <f>ROUND(I145*H145,2)</f>
        <v>0</v>
      </c>
      <c r="BL145" s="18" t="s">
        <v>161</v>
      </c>
      <c r="BM145" s="254" t="s">
        <v>787</v>
      </c>
    </row>
    <row r="146" s="2" customFormat="1">
      <c r="A146" s="39"/>
      <c r="B146" s="40"/>
      <c r="C146" s="41"/>
      <c r="D146" s="256" t="s">
        <v>163</v>
      </c>
      <c r="E146" s="41"/>
      <c r="F146" s="257" t="s">
        <v>788</v>
      </c>
      <c r="G146" s="41"/>
      <c r="H146" s="41"/>
      <c r="I146" s="211"/>
      <c r="J146" s="41"/>
      <c r="K146" s="41"/>
      <c r="L146" s="45"/>
      <c r="M146" s="258"/>
      <c r="N146" s="259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163</v>
      </c>
      <c r="AU146" s="18" t="s">
        <v>86</v>
      </c>
    </row>
    <row r="147" s="2" customFormat="1">
      <c r="A147" s="39"/>
      <c r="B147" s="40"/>
      <c r="C147" s="41"/>
      <c r="D147" s="260" t="s">
        <v>165</v>
      </c>
      <c r="E147" s="41"/>
      <c r="F147" s="261" t="s">
        <v>789</v>
      </c>
      <c r="G147" s="41"/>
      <c r="H147" s="41"/>
      <c r="I147" s="211"/>
      <c r="J147" s="41"/>
      <c r="K147" s="41"/>
      <c r="L147" s="45"/>
      <c r="M147" s="258"/>
      <c r="N147" s="259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165</v>
      </c>
      <c r="AU147" s="18" t="s">
        <v>86</v>
      </c>
    </row>
    <row r="148" s="2" customFormat="1" ht="16.5" customHeight="1">
      <c r="A148" s="39"/>
      <c r="B148" s="40"/>
      <c r="C148" s="243" t="s">
        <v>101</v>
      </c>
      <c r="D148" s="243" t="s">
        <v>156</v>
      </c>
      <c r="E148" s="244" t="s">
        <v>790</v>
      </c>
      <c r="F148" s="245" t="s">
        <v>791</v>
      </c>
      <c r="G148" s="246" t="s">
        <v>252</v>
      </c>
      <c r="H148" s="247">
        <v>19.600000000000001</v>
      </c>
      <c r="I148" s="248"/>
      <c r="J148" s="249">
        <f>ROUND(I148*H148,2)</f>
        <v>0</v>
      </c>
      <c r="K148" s="245" t="s">
        <v>1</v>
      </c>
      <c r="L148" s="45"/>
      <c r="M148" s="250" t="s">
        <v>1</v>
      </c>
      <c r="N148" s="251" t="s">
        <v>41</v>
      </c>
      <c r="O148" s="92"/>
      <c r="P148" s="252">
        <f>O148*H148</f>
        <v>0</v>
      </c>
      <c r="Q148" s="252">
        <v>0</v>
      </c>
      <c r="R148" s="252">
        <f>Q148*H148</f>
        <v>0</v>
      </c>
      <c r="S148" s="252">
        <v>0</v>
      </c>
      <c r="T148" s="25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54" t="s">
        <v>161</v>
      </c>
      <c r="AT148" s="254" t="s">
        <v>156</v>
      </c>
      <c r="AU148" s="254" t="s">
        <v>86</v>
      </c>
      <c r="AY148" s="18" t="s">
        <v>154</v>
      </c>
      <c r="BE148" s="255">
        <f>IF(N148="základní",J148,0)</f>
        <v>0</v>
      </c>
      <c r="BF148" s="255">
        <f>IF(N148="snížená",J148,0)</f>
        <v>0</v>
      </c>
      <c r="BG148" s="255">
        <f>IF(N148="zákl. přenesená",J148,0)</f>
        <v>0</v>
      </c>
      <c r="BH148" s="255">
        <f>IF(N148="sníž. přenesená",J148,0)</f>
        <v>0</v>
      </c>
      <c r="BI148" s="255">
        <f>IF(N148="nulová",J148,0)</f>
        <v>0</v>
      </c>
      <c r="BJ148" s="18" t="s">
        <v>84</v>
      </c>
      <c r="BK148" s="255">
        <f>ROUND(I148*H148,2)</f>
        <v>0</v>
      </c>
      <c r="BL148" s="18" t="s">
        <v>161</v>
      </c>
      <c r="BM148" s="254" t="s">
        <v>792</v>
      </c>
    </row>
    <row r="149" s="2" customFormat="1">
      <c r="A149" s="39"/>
      <c r="B149" s="40"/>
      <c r="C149" s="41"/>
      <c r="D149" s="256" t="s">
        <v>163</v>
      </c>
      <c r="E149" s="41"/>
      <c r="F149" s="257" t="s">
        <v>793</v>
      </c>
      <c r="G149" s="41"/>
      <c r="H149" s="41"/>
      <c r="I149" s="211"/>
      <c r="J149" s="41"/>
      <c r="K149" s="41"/>
      <c r="L149" s="45"/>
      <c r="M149" s="258"/>
      <c r="N149" s="259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163</v>
      </c>
      <c r="AU149" s="18" t="s">
        <v>86</v>
      </c>
    </row>
    <row r="150" s="2" customFormat="1">
      <c r="A150" s="39"/>
      <c r="B150" s="40"/>
      <c r="C150" s="41"/>
      <c r="D150" s="256" t="s">
        <v>454</v>
      </c>
      <c r="E150" s="41"/>
      <c r="F150" s="315" t="s">
        <v>794</v>
      </c>
      <c r="G150" s="41"/>
      <c r="H150" s="41"/>
      <c r="I150" s="211"/>
      <c r="J150" s="41"/>
      <c r="K150" s="41"/>
      <c r="L150" s="45"/>
      <c r="M150" s="258"/>
      <c r="N150" s="259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454</v>
      </c>
      <c r="AU150" s="18" t="s">
        <v>86</v>
      </c>
    </row>
    <row r="151" s="13" customFormat="1">
      <c r="A151" s="13"/>
      <c r="B151" s="262"/>
      <c r="C151" s="263"/>
      <c r="D151" s="256" t="s">
        <v>172</v>
      </c>
      <c r="E151" s="264" t="s">
        <v>1</v>
      </c>
      <c r="F151" s="265" t="s">
        <v>795</v>
      </c>
      <c r="G151" s="263"/>
      <c r="H151" s="266">
        <v>15.6</v>
      </c>
      <c r="I151" s="267"/>
      <c r="J151" s="263"/>
      <c r="K151" s="263"/>
      <c r="L151" s="268"/>
      <c r="M151" s="269"/>
      <c r="N151" s="270"/>
      <c r="O151" s="270"/>
      <c r="P151" s="270"/>
      <c r="Q151" s="270"/>
      <c r="R151" s="270"/>
      <c r="S151" s="270"/>
      <c r="T151" s="27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72" t="s">
        <v>172</v>
      </c>
      <c r="AU151" s="272" t="s">
        <v>86</v>
      </c>
      <c r="AV151" s="13" t="s">
        <v>86</v>
      </c>
      <c r="AW151" s="13" t="s">
        <v>32</v>
      </c>
      <c r="AX151" s="13" t="s">
        <v>76</v>
      </c>
      <c r="AY151" s="272" t="s">
        <v>154</v>
      </c>
    </row>
    <row r="152" s="14" customFormat="1">
      <c r="A152" s="14"/>
      <c r="B152" s="273"/>
      <c r="C152" s="274"/>
      <c r="D152" s="256" t="s">
        <v>172</v>
      </c>
      <c r="E152" s="275" t="s">
        <v>1</v>
      </c>
      <c r="F152" s="276" t="s">
        <v>796</v>
      </c>
      <c r="G152" s="274"/>
      <c r="H152" s="277">
        <v>15.6</v>
      </c>
      <c r="I152" s="278"/>
      <c r="J152" s="274"/>
      <c r="K152" s="274"/>
      <c r="L152" s="279"/>
      <c r="M152" s="280"/>
      <c r="N152" s="281"/>
      <c r="O152" s="281"/>
      <c r="P152" s="281"/>
      <c r="Q152" s="281"/>
      <c r="R152" s="281"/>
      <c r="S152" s="281"/>
      <c r="T152" s="28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83" t="s">
        <v>172</v>
      </c>
      <c r="AU152" s="283" t="s">
        <v>86</v>
      </c>
      <c r="AV152" s="14" t="s">
        <v>101</v>
      </c>
      <c r="AW152" s="14" t="s">
        <v>32</v>
      </c>
      <c r="AX152" s="14" t="s">
        <v>76</v>
      </c>
      <c r="AY152" s="283" t="s">
        <v>154</v>
      </c>
    </row>
    <row r="153" s="13" customFormat="1">
      <c r="A153" s="13"/>
      <c r="B153" s="262"/>
      <c r="C153" s="263"/>
      <c r="D153" s="256" t="s">
        <v>172</v>
      </c>
      <c r="E153" s="264" t="s">
        <v>1</v>
      </c>
      <c r="F153" s="265" t="s">
        <v>797</v>
      </c>
      <c r="G153" s="263"/>
      <c r="H153" s="266">
        <v>4</v>
      </c>
      <c r="I153" s="267"/>
      <c r="J153" s="263"/>
      <c r="K153" s="263"/>
      <c r="L153" s="268"/>
      <c r="M153" s="269"/>
      <c r="N153" s="270"/>
      <c r="O153" s="270"/>
      <c r="P153" s="270"/>
      <c r="Q153" s="270"/>
      <c r="R153" s="270"/>
      <c r="S153" s="270"/>
      <c r="T153" s="27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72" t="s">
        <v>172</v>
      </c>
      <c r="AU153" s="272" t="s">
        <v>86</v>
      </c>
      <c r="AV153" s="13" t="s">
        <v>86</v>
      </c>
      <c r="AW153" s="13" t="s">
        <v>32</v>
      </c>
      <c r="AX153" s="13" t="s">
        <v>76</v>
      </c>
      <c r="AY153" s="272" t="s">
        <v>154</v>
      </c>
    </row>
    <row r="154" s="14" customFormat="1">
      <c r="A154" s="14"/>
      <c r="B154" s="273"/>
      <c r="C154" s="274"/>
      <c r="D154" s="256" t="s">
        <v>172</v>
      </c>
      <c r="E154" s="275" t="s">
        <v>1</v>
      </c>
      <c r="F154" s="276" t="s">
        <v>798</v>
      </c>
      <c r="G154" s="274"/>
      <c r="H154" s="277">
        <v>4</v>
      </c>
      <c r="I154" s="278"/>
      <c r="J154" s="274"/>
      <c r="K154" s="274"/>
      <c r="L154" s="279"/>
      <c r="M154" s="280"/>
      <c r="N154" s="281"/>
      <c r="O154" s="281"/>
      <c r="P154" s="281"/>
      <c r="Q154" s="281"/>
      <c r="R154" s="281"/>
      <c r="S154" s="281"/>
      <c r="T154" s="28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83" t="s">
        <v>172</v>
      </c>
      <c r="AU154" s="283" t="s">
        <v>86</v>
      </c>
      <c r="AV154" s="14" t="s">
        <v>101</v>
      </c>
      <c r="AW154" s="14" t="s">
        <v>32</v>
      </c>
      <c r="AX154" s="14" t="s">
        <v>76</v>
      </c>
      <c r="AY154" s="283" t="s">
        <v>154</v>
      </c>
    </row>
    <row r="155" s="16" customFormat="1">
      <c r="A155" s="16"/>
      <c r="B155" s="294"/>
      <c r="C155" s="295"/>
      <c r="D155" s="256" t="s">
        <v>172</v>
      </c>
      <c r="E155" s="296" t="s">
        <v>1</v>
      </c>
      <c r="F155" s="297" t="s">
        <v>234</v>
      </c>
      <c r="G155" s="295"/>
      <c r="H155" s="298">
        <v>19.600000000000001</v>
      </c>
      <c r="I155" s="299"/>
      <c r="J155" s="295"/>
      <c r="K155" s="295"/>
      <c r="L155" s="300"/>
      <c r="M155" s="301"/>
      <c r="N155" s="302"/>
      <c r="O155" s="302"/>
      <c r="P155" s="302"/>
      <c r="Q155" s="302"/>
      <c r="R155" s="302"/>
      <c r="S155" s="302"/>
      <c r="T155" s="303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T155" s="304" t="s">
        <v>172</v>
      </c>
      <c r="AU155" s="304" t="s">
        <v>86</v>
      </c>
      <c r="AV155" s="16" t="s">
        <v>161</v>
      </c>
      <c r="AW155" s="16" t="s">
        <v>32</v>
      </c>
      <c r="AX155" s="16" t="s">
        <v>84</v>
      </c>
      <c r="AY155" s="304" t="s">
        <v>154</v>
      </c>
    </row>
    <row r="156" s="2" customFormat="1" ht="16.5" customHeight="1">
      <c r="A156" s="39"/>
      <c r="B156" s="40"/>
      <c r="C156" s="243" t="s">
        <v>161</v>
      </c>
      <c r="D156" s="243" t="s">
        <v>156</v>
      </c>
      <c r="E156" s="244" t="s">
        <v>799</v>
      </c>
      <c r="F156" s="245" t="s">
        <v>800</v>
      </c>
      <c r="G156" s="246" t="s">
        <v>383</v>
      </c>
      <c r="H156" s="247">
        <v>4</v>
      </c>
      <c r="I156" s="248"/>
      <c r="J156" s="249">
        <f>ROUND(I156*H156,2)</f>
        <v>0</v>
      </c>
      <c r="K156" s="245" t="s">
        <v>1</v>
      </c>
      <c r="L156" s="45"/>
      <c r="M156" s="250" t="s">
        <v>1</v>
      </c>
      <c r="N156" s="251" t="s">
        <v>41</v>
      </c>
      <c r="O156" s="92"/>
      <c r="P156" s="252">
        <f>O156*H156</f>
        <v>0</v>
      </c>
      <c r="Q156" s="252">
        <v>0</v>
      </c>
      <c r="R156" s="252">
        <f>Q156*H156</f>
        <v>0</v>
      </c>
      <c r="S156" s="252">
        <v>0</v>
      </c>
      <c r="T156" s="25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4" t="s">
        <v>161</v>
      </c>
      <c r="AT156" s="254" t="s">
        <v>156</v>
      </c>
      <c r="AU156" s="254" t="s">
        <v>86</v>
      </c>
      <c r="AY156" s="18" t="s">
        <v>154</v>
      </c>
      <c r="BE156" s="255">
        <f>IF(N156="základní",J156,0)</f>
        <v>0</v>
      </c>
      <c r="BF156" s="255">
        <f>IF(N156="snížená",J156,0)</f>
        <v>0</v>
      </c>
      <c r="BG156" s="255">
        <f>IF(N156="zákl. přenesená",J156,0)</f>
        <v>0</v>
      </c>
      <c r="BH156" s="255">
        <f>IF(N156="sníž. přenesená",J156,0)</f>
        <v>0</v>
      </c>
      <c r="BI156" s="255">
        <f>IF(N156="nulová",J156,0)</f>
        <v>0</v>
      </c>
      <c r="BJ156" s="18" t="s">
        <v>84</v>
      </c>
      <c r="BK156" s="255">
        <f>ROUND(I156*H156,2)</f>
        <v>0</v>
      </c>
      <c r="BL156" s="18" t="s">
        <v>161</v>
      </c>
      <c r="BM156" s="254" t="s">
        <v>801</v>
      </c>
    </row>
    <row r="157" s="2" customFormat="1">
      <c r="A157" s="39"/>
      <c r="B157" s="40"/>
      <c r="C157" s="41"/>
      <c r="D157" s="256" t="s">
        <v>163</v>
      </c>
      <c r="E157" s="41"/>
      <c r="F157" s="257" t="s">
        <v>800</v>
      </c>
      <c r="G157" s="41"/>
      <c r="H157" s="41"/>
      <c r="I157" s="211"/>
      <c r="J157" s="41"/>
      <c r="K157" s="41"/>
      <c r="L157" s="45"/>
      <c r="M157" s="258"/>
      <c r="N157" s="259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163</v>
      </c>
      <c r="AU157" s="18" t="s">
        <v>86</v>
      </c>
    </row>
    <row r="158" s="2" customFormat="1">
      <c r="A158" s="39"/>
      <c r="B158" s="40"/>
      <c r="C158" s="41"/>
      <c r="D158" s="256" t="s">
        <v>454</v>
      </c>
      <c r="E158" s="41"/>
      <c r="F158" s="315" t="s">
        <v>802</v>
      </c>
      <c r="G158" s="41"/>
      <c r="H158" s="41"/>
      <c r="I158" s="211"/>
      <c r="J158" s="41"/>
      <c r="K158" s="41"/>
      <c r="L158" s="45"/>
      <c r="M158" s="258"/>
      <c r="N158" s="259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454</v>
      </c>
      <c r="AU158" s="18" t="s">
        <v>86</v>
      </c>
    </row>
    <row r="159" s="13" customFormat="1">
      <c r="A159" s="13"/>
      <c r="B159" s="262"/>
      <c r="C159" s="263"/>
      <c r="D159" s="256" t="s">
        <v>172</v>
      </c>
      <c r="E159" s="264" t="s">
        <v>1</v>
      </c>
      <c r="F159" s="265" t="s">
        <v>161</v>
      </c>
      <c r="G159" s="263"/>
      <c r="H159" s="266">
        <v>4</v>
      </c>
      <c r="I159" s="267"/>
      <c r="J159" s="263"/>
      <c r="K159" s="263"/>
      <c r="L159" s="268"/>
      <c r="M159" s="269"/>
      <c r="N159" s="270"/>
      <c r="O159" s="270"/>
      <c r="P159" s="270"/>
      <c r="Q159" s="270"/>
      <c r="R159" s="270"/>
      <c r="S159" s="270"/>
      <c r="T159" s="27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72" t="s">
        <v>172</v>
      </c>
      <c r="AU159" s="272" t="s">
        <v>86</v>
      </c>
      <c r="AV159" s="13" t="s">
        <v>86</v>
      </c>
      <c r="AW159" s="13" t="s">
        <v>32</v>
      </c>
      <c r="AX159" s="13" t="s">
        <v>76</v>
      </c>
      <c r="AY159" s="272" t="s">
        <v>154</v>
      </c>
    </row>
    <row r="160" s="14" customFormat="1">
      <c r="A160" s="14"/>
      <c r="B160" s="273"/>
      <c r="C160" s="274"/>
      <c r="D160" s="256" t="s">
        <v>172</v>
      </c>
      <c r="E160" s="275" t="s">
        <v>1</v>
      </c>
      <c r="F160" s="276" t="s">
        <v>803</v>
      </c>
      <c r="G160" s="274"/>
      <c r="H160" s="277">
        <v>4</v>
      </c>
      <c r="I160" s="278"/>
      <c r="J160" s="274"/>
      <c r="K160" s="274"/>
      <c r="L160" s="279"/>
      <c r="M160" s="280"/>
      <c r="N160" s="281"/>
      <c r="O160" s="281"/>
      <c r="P160" s="281"/>
      <c r="Q160" s="281"/>
      <c r="R160" s="281"/>
      <c r="S160" s="281"/>
      <c r="T160" s="28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83" t="s">
        <v>172</v>
      </c>
      <c r="AU160" s="283" t="s">
        <v>86</v>
      </c>
      <c r="AV160" s="14" t="s">
        <v>101</v>
      </c>
      <c r="AW160" s="14" t="s">
        <v>32</v>
      </c>
      <c r="AX160" s="14" t="s">
        <v>76</v>
      </c>
      <c r="AY160" s="283" t="s">
        <v>154</v>
      </c>
    </row>
    <row r="161" s="16" customFormat="1">
      <c r="A161" s="16"/>
      <c r="B161" s="294"/>
      <c r="C161" s="295"/>
      <c r="D161" s="256" t="s">
        <v>172</v>
      </c>
      <c r="E161" s="296" t="s">
        <v>1</v>
      </c>
      <c r="F161" s="297" t="s">
        <v>234</v>
      </c>
      <c r="G161" s="295"/>
      <c r="H161" s="298">
        <v>4</v>
      </c>
      <c r="I161" s="299"/>
      <c r="J161" s="295"/>
      <c r="K161" s="295"/>
      <c r="L161" s="300"/>
      <c r="M161" s="301"/>
      <c r="N161" s="302"/>
      <c r="O161" s="302"/>
      <c r="P161" s="302"/>
      <c r="Q161" s="302"/>
      <c r="R161" s="302"/>
      <c r="S161" s="302"/>
      <c r="T161" s="303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304" t="s">
        <v>172</v>
      </c>
      <c r="AU161" s="304" t="s">
        <v>86</v>
      </c>
      <c r="AV161" s="16" t="s">
        <v>161</v>
      </c>
      <c r="AW161" s="16" t="s">
        <v>32</v>
      </c>
      <c r="AX161" s="16" t="s">
        <v>84</v>
      </c>
      <c r="AY161" s="304" t="s">
        <v>154</v>
      </c>
    </row>
    <row r="162" s="2" customFormat="1" ht="16.5" customHeight="1">
      <c r="A162" s="39"/>
      <c r="B162" s="40"/>
      <c r="C162" s="243" t="s">
        <v>189</v>
      </c>
      <c r="D162" s="243" t="s">
        <v>156</v>
      </c>
      <c r="E162" s="244" t="s">
        <v>804</v>
      </c>
      <c r="F162" s="245" t="s">
        <v>805</v>
      </c>
      <c r="G162" s="246" t="s">
        <v>383</v>
      </c>
      <c r="H162" s="247">
        <v>5</v>
      </c>
      <c r="I162" s="248"/>
      <c r="J162" s="249">
        <f>ROUND(I162*H162,2)</f>
        <v>0</v>
      </c>
      <c r="K162" s="245" t="s">
        <v>1</v>
      </c>
      <c r="L162" s="45"/>
      <c r="M162" s="250" t="s">
        <v>1</v>
      </c>
      <c r="N162" s="251" t="s">
        <v>41</v>
      </c>
      <c r="O162" s="92"/>
      <c r="P162" s="252">
        <f>O162*H162</f>
        <v>0</v>
      </c>
      <c r="Q162" s="252">
        <v>0</v>
      </c>
      <c r="R162" s="252">
        <f>Q162*H162</f>
        <v>0</v>
      </c>
      <c r="S162" s="252">
        <v>0</v>
      </c>
      <c r="T162" s="25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4" t="s">
        <v>161</v>
      </c>
      <c r="AT162" s="254" t="s">
        <v>156</v>
      </c>
      <c r="AU162" s="254" t="s">
        <v>86</v>
      </c>
      <c r="AY162" s="18" t="s">
        <v>154</v>
      </c>
      <c r="BE162" s="255">
        <f>IF(N162="základní",J162,0)</f>
        <v>0</v>
      </c>
      <c r="BF162" s="255">
        <f>IF(N162="snížená",J162,0)</f>
        <v>0</v>
      </c>
      <c r="BG162" s="255">
        <f>IF(N162="zákl. přenesená",J162,0)</f>
        <v>0</v>
      </c>
      <c r="BH162" s="255">
        <f>IF(N162="sníž. přenesená",J162,0)</f>
        <v>0</v>
      </c>
      <c r="BI162" s="255">
        <f>IF(N162="nulová",J162,0)</f>
        <v>0</v>
      </c>
      <c r="BJ162" s="18" t="s">
        <v>84</v>
      </c>
      <c r="BK162" s="255">
        <f>ROUND(I162*H162,2)</f>
        <v>0</v>
      </c>
      <c r="BL162" s="18" t="s">
        <v>161</v>
      </c>
      <c r="BM162" s="254" t="s">
        <v>806</v>
      </c>
    </row>
    <row r="163" s="2" customFormat="1">
      <c r="A163" s="39"/>
      <c r="B163" s="40"/>
      <c r="C163" s="41"/>
      <c r="D163" s="256" t="s">
        <v>163</v>
      </c>
      <c r="E163" s="41"/>
      <c r="F163" s="257" t="s">
        <v>805</v>
      </c>
      <c r="G163" s="41"/>
      <c r="H163" s="41"/>
      <c r="I163" s="211"/>
      <c r="J163" s="41"/>
      <c r="K163" s="41"/>
      <c r="L163" s="45"/>
      <c r="M163" s="258"/>
      <c r="N163" s="259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163</v>
      </c>
      <c r="AU163" s="18" t="s">
        <v>86</v>
      </c>
    </row>
    <row r="164" s="2" customFormat="1">
      <c r="A164" s="39"/>
      <c r="B164" s="40"/>
      <c r="C164" s="41"/>
      <c r="D164" s="256" t="s">
        <v>454</v>
      </c>
      <c r="E164" s="41"/>
      <c r="F164" s="315" t="s">
        <v>802</v>
      </c>
      <c r="G164" s="41"/>
      <c r="H164" s="41"/>
      <c r="I164" s="211"/>
      <c r="J164" s="41"/>
      <c r="K164" s="41"/>
      <c r="L164" s="45"/>
      <c r="M164" s="258"/>
      <c r="N164" s="259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454</v>
      </c>
      <c r="AU164" s="18" t="s">
        <v>86</v>
      </c>
    </row>
    <row r="165" s="13" customFormat="1">
      <c r="A165" s="13"/>
      <c r="B165" s="262"/>
      <c r="C165" s="263"/>
      <c r="D165" s="256" t="s">
        <v>172</v>
      </c>
      <c r="E165" s="264" t="s">
        <v>1</v>
      </c>
      <c r="F165" s="265" t="s">
        <v>189</v>
      </c>
      <c r="G165" s="263"/>
      <c r="H165" s="266">
        <v>5</v>
      </c>
      <c r="I165" s="267"/>
      <c r="J165" s="263"/>
      <c r="K165" s="263"/>
      <c r="L165" s="268"/>
      <c r="M165" s="269"/>
      <c r="N165" s="270"/>
      <c r="O165" s="270"/>
      <c r="P165" s="270"/>
      <c r="Q165" s="270"/>
      <c r="R165" s="270"/>
      <c r="S165" s="270"/>
      <c r="T165" s="27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72" t="s">
        <v>172</v>
      </c>
      <c r="AU165" s="272" t="s">
        <v>86</v>
      </c>
      <c r="AV165" s="13" t="s">
        <v>86</v>
      </c>
      <c r="AW165" s="13" t="s">
        <v>32</v>
      </c>
      <c r="AX165" s="13" t="s">
        <v>76</v>
      </c>
      <c r="AY165" s="272" t="s">
        <v>154</v>
      </c>
    </row>
    <row r="166" s="14" customFormat="1">
      <c r="A166" s="14"/>
      <c r="B166" s="273"/>
      <c r="C166" s="274"/>
      <c r="D166" s="256" t="s">
        <v>172</v>
      </c>
      <c r="E166" s="275" t="s">
        <v>1</v>
      </c>
      <c r="F166" s="276" t="s">
        <v>807</v>
      </c>
      <c r="G166" s="274"/>
      <c r="H166" s="277">
        <v>5</v>
      </c>
      <c r="I166" s="278"/>
      <c r="J166" s="274"/>
      <c r="K166" s="274"/>
      <c r="L166" s="279"/>
      <c r="M166" s="280"/>
      <c r="N166" s="281"/>
      <c r="O166" s="281"/>
      <c r="P166" s="281"/>
      <c r="Q166" s="281"/>
      <c r="R166" s="281"/>
      <c r="S166" s="281"/>
      <c r="T166" s="28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83" t="s">
        <v>172</v>
      </c>
      <c r="AU166" s="283" t="s">
        <v>86</v>
      </c>
      <c r="AV166" s="14" t="s">
        <v>101</v>
      </c>
      <c r="AW166" s="14" t="s">
        <v>32</v>
      </c>
      <c r="AX166" s="14" t="s">
        <v>76</v>
      </c>
      <c r="AY166" s="283" t="s">
        <v>154</v>
      </c>
    </row>
    <row r="167" s="16" customFormat="1">
      <c r="A167" s="16"/>
      <c r="B167" s="294"/>
      <c r="C167" s="295"/>
      <c r="D167" s="256" t="s">
        <v>172</v>
      </c>
      <c r="E167" s="296" t="s">
        <v>1</v>
      </c>
      <c r="F167" s="297" t="s">
        <v>234</v>
      </c>
      <c r="G167" s="295"/>
      <c r="H167" s="298">
        <v>5</v>
      </c>
      <c r="I167" s="299"/>
      <c r="J167" s="295"/>
      <c r="K167" s="295"/>
      <c r="L167" s="300"/>
      <c r="M167" s="301"/>
      <c r="N167" s="302"/>
      <c r="O167" s="302"/>
      <c r="P167" s="302"/>
      <c r="Q167" s="302"/>
      <c r="R167" s="302"/>
      <c r="S167" s="302"/>
      <c r="T167" s="303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T167" s="304" t="s">
        <v>172</v>
      </c>
      <c r="AU167" s="304" t="s">
        <v>86</v>
      </c>
      <c r="AV167" s="16" t="s">
        <v>161</v>
      </c>
      <c r="AW167" s="16" t="s">
        <v>32</v>
      </c>
      <c r="AX167" s="16" t="s">
        <v>84</v>
      </c>
      <c r="AY167" s="304" t="s">
        <v>154</v>
      </c>
    </row>
    <row r="168" s="2" customFormat="1" ht="16.5" customHeight="1">
      <c r="A168" s="39"/>
      <c r="B168" s="40"/>
      <c r="C168" s="243" t="s">
        <v>195</v>
      </c>
      <c r="D168" s="243" t="s">
        <v>156</v>
      </c>
      <c r="E168" s="244" t="s">
        <v>808</v>
      </c>
      <c r="F168" s="245" t="s">
        <v>809</v>
      </c>
      <c r="G168" s="246" t="s">
        <v>159</v>
      </c>
      <c r="H168" s="247">
        <v>5.1500000000000004</v>
      </c>
      <c r="I168" s="248"/>
      <c r="J168" s="249">
        <f>ROUND(I168*H168,2)</f>
        <v>0</v>
      </c>
      <c r="K168" s="245" t="s">
        <v>1</v>
      </c>
      <c r="L168" s="45"/>
      <c r="M168" s="250" t="s">
        <v>1</v>
      </c>
      <c r="N168" s="251" t="s">
        <v>41</v>
      </c>
      <c r="O168" s="92"/>
      <c r="P168" s="252">
        <f>O168*H168</f>
        <v>0</v>
      </c>
      <c r="Q168" s="252">
        <v>0</v>
      </c>
      <c r="R168" s="252">
        <f>Q168*H168</f>
        <v>0</v>
      </c>
      <c r="S168" s="252">
        <v>0</v>
      </c>
      <c r="T168" s="25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54" t="s">
        <v>161</v>
      </c>
      <c r="AT168" s="254" t="s">
        <v>156</v>
      </c>
      <c r="AU168" s="254" t="s">
        <v>86</v>
      </c>
      <c r="AY168" s="18" t="s">
        <v>154</v>
      </c>
      <c r="BE168" s="255">
        <f>IF(N168="základní",J168,0)</f>
        <v>0</v>
      </c>
      <c r="BF168" s="255">
        <f>IF(N168="snížená",J168,0)</f>
        <v>0</v>
      </c>
      <c r="BG168" s="255">
        <f>IF(N168="zákl. přenesená",J168,0)</f>
        <v>0</v>
      </c>
      <c r="BH168" s="255">
        <f>IF(N168="sníž. přenesená",J168,0)</f>
        <v>0</v>
      </c>
      <c r="BI168" s="255">
        <f>IF(N168="nulová",J168,0)</f>
        <v>0</v>
      </c>
      <c r="BJ168" s="18" t="s">
        <v>84</v>
      </c>
      <c r="BK168" s="255">
        <f>ROUND(I168*H168,2)</f>
        <v>0</v>
      </c>
      <c r="BL168" s="18" t="s">
        <v>161</v>
      </c>
      <c r="BM168" s="254" t="s">
        <v>810</v>
      </c>
    </row>
    <row r="169" s="2" customFormat="1">
      <c r="A169" s="39"/>
      <c r="B169" s="40"/>
      <c r="C169" s="41"/>
      <c r="D169" s="256" t="s">
        <v>163</v>
      </c>
      <c r="E169" s="41"/>
      <c r="F169" s="257" t="s">
        <v>811</v>
      </c>
      <c r="G169" s="41"/>
      <c r="H169" s="41"/>
      <c r="I169" s="211"/>
      <c r="J169" s="41"/>
      <c r="K169" s="41"/>
      <c r="L169" s="45"/>
      <c r="M169" s="258"/>
      <c r="N169" s="259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163</v>
      </c>
      <c r="AU169" s="18" t="s">
        <v>86</v>
      </c>
    </row>
    <row r="170" s="13" customFormat="1">
      <c r="A170" s="13"/>
      <c r="B170" s="262"/>
      <c r="C170" s="263"/>
      <c r="D170" s="256" t="s">
        <v>172</v>
      </c>
      <c r="E170" s="264" t="s">
        <v>1</v>
      </c>
      <c r="F170" s="265" t="s">
        <v>812</v>
      </c>
      <c r="G170" s="263"/>
      <c r="H170" s="266">
        <v>5.1500000000000004</v>
      </c>
      <c r="I170" s="267"/>
      <c r="J170" s="263"/>
      <c r="K170" s="263"/>
      <c r="L170" s="268"/>
      <c r="M170" s="269"/>
      <c r="N170" s="270"/>
      <c r="O170" s="270"/>
      <c r="P170" s="270"/>
      <c r="Q170" s="270"/>
      <c r="R170" s="270"/>
      <c r="S170" s="270"/>
      <c r="T170" s="27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72" t="s">
        <v>172</v>
      </c>
      <c r="AU170" s="272" t="s">
        <v>86</v>
      </c>
      <c r="AV170" s="13" t="s">
        <v>86</v>
      </c>
      <c r="AW170" s="13" t="s">
        <v>32</v>
      </c>
      <c r="AX170" s="13" t="s">
        <v>76</v>
      </c>
      <c r="AY170" s="272" t="s">
        <v>154</v>
      </c>
    </row>
    <row r="171" s="14" customFormat="1">
      <c r="A171" s="14"/>
      <c r="B171" s="273"/>
      <c r="C171" s="274"/>
      <c r="D171" s="256" t="s">
        <v>172</v>
      </c>
      <c r="E171" s="275" t="s">
        <v>1</v>
      </c>
      <c r="F171" s="276" t="s">
        <v>813</v>
      </c>
      <c r="G171" s="274"/>
      <c r="H171" s="277">
        <v>5.1500000000000004</v>
      </c>
      <c r="I171" s="278"/>
      <c r="J171" s="274"/>
      <c r="K171" s="274"/>
      <c r="L171" s="279"/>
      <c r="M171" s="280"/>
      <c r="N171" s="281"/>
      <c r="O171" s="281"/>
      <c r="P171" s="281"/>
      <c r="Q171" s="281"/>
      <c r="R171" s="281"/>
      <c r="S171" s="281"/>
      <c r="T171" s="28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83" t="s">
        <v>172</v>
      </c>
      <c r="AU171" s="283" t="s">
        <v>86</v>
      </c>
      <c r="AV171" s="14" t="s">
        <v>101</v>
      </c>
      <c r="AW171" s="14" t="s">
        <v>32</v>
      </c>
      <c r="AX171" s="14" t="s">
        <v>76</v>
      </c>
      <c r="AY171" s="283" t="s">
        <v>154</v>
      </c>
    </row>
    <row r="172" s="16" customFormat="1">
      <c r="A172" s="16"/>
      <c r="B172" s="294"/>
      <c r="C172" s="295"/>
      <c r="D172" s="256" t="s">
        <v>172</v>
      </c>
      <c r="E172" s="296" t="s">
        <v>1</v>
      </c>
      <c r="F172" s="297" t="s">
        <v>234</v>
      </c>
      <c r="G172" s="295"/>
      <c r="H172" s="298">
        <v>5.1500000000000004</v>
      </c>
      <c r="I172" s="299"/>
      <c r="J172" s="295"/>
      <c r="K172" s="295"/>
      <c r="L172" s="300"/>
      <c r="M172" s="301"/>
      <c r="N172" s="302"/>
      <c r="O172" s="302"/>
      <c r="P172" s="302"/>
      <c r="Q172" s="302"/>
      <c r="R172" s="302"/>
      <c r="S172" s="302"/>
      <c r="T172" s="303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304" t="s">
        <v>172</v>
      </c>
      <c r="AU172" s="304" t="s">
        <v>86</v>
      </c>
      <c r="AV172" s="16" t="s">
        <v>161</v>
      </c>
      <c r="AW172" s="16" t="s">
        <v>32</v>
      </c>
      <c r="AX172" s="16" t="s">
        <v>84</v>
      </c>
      <c r="AY172" s="304" t="s">
        <v>154</v>
      </c>
    </row>
    <row r="173" s="2" customFormat="1" ht="16.5" customHeight="1">
      <c r="A173" s="39"/>
      <c r="B173" s="40"/>
      <c r="C173" s="305" t="s">
        <v>201</v>
      </c>
      <c r="D173" s="305" t="s">
        <v>365</v>
      </c>
      <c r="E173" s="306" t="s">
        <v>366</v>
      </c>
      <c r="F173" s="307" t="s">
        <v>814</v>
      </c>
      <c r="G173" s="308" t="s">
        <v>252</v>
      </c>
      <c r="H173" s="309">
        <v>0.77300000000000002</v>
      </c>
      <c r="I173" s="310"/>
      <c r="J173" s="311">
        <f>ROUND(I173*H173,2)</f>
        <v>0</v>
      </c>
      <c r="K173" s="307" t="s">
        <v>1</v>
      </c>
      <c r="L173" s="312"/>
      <c r="M173" s="313" t="s">
        <v>1</v>
      </c>
      <c r="N173" s="314" t="s">
        <v>41</v>
      </c>
      <c r="O173" s="92"/>
      <c r="P173" s="252">
        <f>O173*H173</f>
        <v>0</v>
      </c>
      <c r="Q173" s="252">
        <v>0.20000000000000001</v>
      </c>
      <c r="R173" s="252">
        <f>Q173*H173</f>
        <v>0.15460000000000002</v>
      </c>
      <c r="S173" s="252">
        <v>0</v>
      </c>
      <c r="T173" s="25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54" t="s">
        <v>207</v>
      </c>
      <c r="AT173" s="254" t="s">
        <v>365</v>
      </c>
      <c r="AU173" s="254" t="s">
        <v>86</v>
      </c>
      <c r="AY173" s="18" t="s">
        <v>154</v>
      </c>
      <c r="BE173" s="255">
        <f>IF(N173="základní",J173,0)</f>
        <v>0</v>
      </c>
      <c r="BF173" s="255">
        <f>IF(N173="snížená",J173,0)</f>
        <v>0</v>
      </c>
      <c r="BG173" s="255">
        <f>IF(N173="zákl. přenesená",J173,0)</f>
        <v>0</v>
      </c>
      <c r="BH173" s="255">
        <f>IF(N173="sníž. přenesená",J173,0)</f>
        <v>0</v>
      </c>
      <c r="BI173" s="255">
        <f>IF(N173="nulová",J173,0)</f>
        <v>0</v>
      </c>
      <c r="BJ173" s="18" t="s">
        <v>84</v>
      </c>
      <c r="BK173" s="255">
        <f>ROUND(I173*H173,2)</f>
        <v>0</v>
      </c>
      <c r="BL173" s="18" t="s">
        <v>161</v>
      </c>
      <c r="BM173" s="254" t="s">
        <v>815</v>
      </c>
    </row>
    <row r="174" s="2" customFormat="1">
      <c r="A174" s="39"/>
      <c r="B174" s="40"/>
      <c r="C174" s="41"/>
      <c r="D174" s="256" t="s">
        <v>163</v>
      </c>
      <c r="E174" s="41"/>
      <c r="F174" s="257" t="s">
        <v>816</v>
      </c>
      <c r="G174" s="41"/>
      <c r="H174" s="41"/>
      <c r="I174" s="211"/>
      <c r="J174" s="41"/>
      <c r="K174" s="41"/>
      <c r="L174" s="45"/>
      <c r="M174" s="258"/>
      <c r="N174" s="259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163</v>
      </c>
      <c r="AU174" s="18" t="s">
        <v>86</v>
      </c>
    </row>
    <row r="175" s="13" customFormat="1">
      <c r="A175" s="13"/>
      <c r="B175" s="262"/>
      <c r="C175" s="263"/>
      <c r="D175" s="256" t="s">
        <v>172</v>
      </c>
      <c r="E175" s="263"/>
      <c r="F175" s="265" t="s">
        <v>817</v>
      </c>
      <c r="G175" s="263"/>
      <c r="H175" s="266">
        <v>0.77300000000000002</v>
      </c>
      <c r="I175" s="267"/>
      <c r="J175" s="263"/>
      <c r="K175" s="263"/>
      <c r="L175" s="268"/>
      <c r="M175" s="269"/>
      <c r="N175" s="270"/>
      <c r="O175" s="270"/>
      <c r="P175" s="270"/>
      <c r="Q175" s="270"/>
      <c r="R175" s="270"/>
      <c r="S175" s="270"/>
      <c r="T175" s="27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72" t="s">
        <v>172</v>
      </c>
      <c r="AU175" s="272" t="s">
        <v>86</v>
      </c>
      <c r="AV175" s="13" t="s">
        <v>86</v>
      </c>
      <c r="AW175" s="13" t="s">
        <v>4</v>
      </c>
      <c r="AX175" s="13" t="s">
        <v>84</v>
      </c>
      <c r="AY175" s="272" t="s">
        <v>154</v>
      </c>
    </row>
    <row r="176" s="2" customFormat="1" ht="16.5" customHeight="1">
      <c r="A176" s="39"/>
      <c r="B176" s="40"/>
      <c r="C176" s="243" t="s">
        <v>207</v>
      </c>
      <c r="D176" s="243" t="s">
        <v>156</v>
      </c>
      <c r="E176" s="244" t="s">
        <v>818</v>
      </c>
      <c r="F176" s="245" t="s">
        <v>819</v>
      </c>
      <c r="G176" s="246" t="s">
        <v>518</v>
      </c>
      <c r="H176" s="247">
        <v>1</v>
      </c>
      <c r="I176" s="248"/>
      <c r="J176" s="249">
        <f>ROUND(I176*H176,2)</f>
        <v>0</v>
      </c>
      <c r="K176" s="245" t="s">
        <v>1</v>
      </c>
      <c r="L176" s="45"/>
      <c r="M176" s="250" t="s">
        <v>1</v>
      </c>
      <c r="N176" s="251" t="s">
        <v>41</v>
      </c>
      <c r="O176" s="92"/>
      <c r="P176" s="252">
        <f>O176*H176</f>
        <v>0</v>
      </c>
      <c r="Q176" s="252">
        <v>0</v>
      </c>
      <c r="R176" s="252">
        <f>Q176*H176</f>
        <v>0</v>
      </c>
      <c r="S176" s="252">
        <v>0</v>
      </c>
      <c r="T176" s="25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54" t="s">
        <v>161</v>
      </c>
      <c r="AT176" s="254" t="s">
        <v>156</v>
      </c>
      <c r="AU176" s="254" t="s">
        <v>86</v>
      </c>
      <c r="AY176" s="18" t="s">
        <v>154</v>
      </c>
      <c r="BE176" s="255">
        <f>IF(N176="základní",J176,0)</f>
        <v>0</v>
      </c>
      <c r="BF176" s="255">
        <f>IF(N176="snížená",J176,0)</f>
        <v>0</v>
      </c>
      <c r="BG176" s="255">
        <f>IF(N176="zákl. přenesená",J176,0)</f>
        <v>0</v>
      </c>
      <c r="BH176" s="255">
        <f>IF(N176="sníž. přenesená",J176,0)</f>
        <v>0</v>
      </c>
      <c r="BI176" s="255">
        <f>IF(N176="nulová",J176,0)</f>
        <v>0</v>
      </c>
      <c r="BJ176" s="18" t="s">
        <v>84</v>
      </c>
      <c r="BK176" s="255">
        <f>ROUND(I176*H176,2)</f>
        <v>0</v>
      </c>
      <c r="BL176" s="18" t="s">
        <v>161</v>
      </c>
      <c r="BM176" s="254" t="s">
        <v>820</v>
      </c>
    </row>
    <row r="177" s="2" customFormat="1">
      <c r="A177" s="39"/>
      <c r="B177" s="40"/>
      <c r="C177" s="41"/>
      <c r="D177" s="256" t="s">
        <v>163</v>
      </c>
      <c r="E177" s="41"/>
      <c r="F177" s="257" t="s">
        <v>821</v>
      </c>
      <c r="G177" s="41"/>
      <c r="H177" s="41"/>
      <c r="I177" s="211"/>
      <c r="J177" s="41"/>
      <c r="K177" s="41"/>
      <c r="L177" s="45"/>
      <c r="M177" s="258"/>
      <c r="N177" s="259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163</v>
      </c>
      <c r="AU177" s="18" t="s">
        <v>86</v>
      </c>
    </row>
    <row r="178" s="2" customFormat="1" ht="16.5" customHeight="1">
      <c r="A178" s="39"/>
      <c r="B178" s="40"/>
      <c r="C178" s="243" t="s">
        <v>213</v>
      </c>
      <c r="D178" s="243" t="s">
        <v>156</v>
      </c>
      <c r="E178" s="244" t="s">
        <v>822</v>
      </c>
      <c r="F178" s="245" t="s">
        <v>823</v>
      </c>
      <c r="G178" s="246" t="s">
        <v>518</v>
      </c>
      <c r="H178" s="247">
        <v>1</v>
      </c>
      <c r="I178" s="248"/>
      <c r="J178" s="249">
        <f>ROUND(I178*H178,2)</f>
        <v>0</v>
      </c>
      <c r="K178" s="245" t="s">
        <v>1</v>
      </c>
      <c r="L178" s="45"/>
      <c r="M178" s="250" t="s">
        <v>1</v>
      </c>
      <c r="N178" s="251" t="s">
        <v>41</v>
      </c>
      <c r="O178" s="92"/>
      <c r="P178" s="252">
        <f>O178*H178</f>
        <v>0</v>
      </c>
      <c r="Q178" s="252">
        <v>0</v>
      </c>
      <c r="R178" s="252">
        <f>Q178*H178</f>
        <v>0</v>
      </c>
      <c r="S178" s="252">
        <v>0</v>
      </c>
      <c r="T178" s="253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4" t="s">
        <v>161</v>
      </c>
      <c r="AT178" s="254" t="s">
        <v>156</v>
      </c>
      <c r="AU178" s="254" t="s">
        <v>86</v>
      </c>
      <c r="AY178" s="18" t="s">
        <v>154</v>
      </c>
      <c r="BE178" s="255">
        <f>IF(N178="základní",J178,0)</f>
        <v>0</v>
      </c>
      <c r="BF178" s="255">
        <f>IF(N178="snížená",J178,0)</f>
        <v>0</v>
      </c>
      <c r="BG178" s="255">
        <f>IF(N178="zákl. přenesená",J178,0)</f>
        <v>0</v>
      </c>
      <c r="BH178" s="255">
        <f>IF(N178="sníž. přenesená",J178,0)</f>
        <v>0</v>
      </c>
      <c r="BI178" s="255">
        <f>IF(N178="nulová",J178,0)</f>
        <v>0</v>
      </c>
      <c r="BJ178" s="18" t="s">
        <v>84</v>
      </c>
      <c r="BK178" s="255">
        <f>ROUND(I178*H178,2)</f>
        <v>0</v>
      </c>
      <c r="BL178" s="18" t="s">
        <v>161</v>
      </c>
      <c r="BM178" s="254" t="s">
        <v>824</v>
      </c>
    </row>
    <row r="179" s="2" customFormat="1">
      <c r="A179" s="39"/>
      <c r="B179" s="40"/>
      <c r="C179" s="41"/>
      <c r="D179" s="256" t="s">
        <v>163</v>
      </c>
      <c r="E179" s="41"/>
      <c r="F179" s="257" t="s">
        <v>823</v>
      </c>
      <c r="G179" s="41"/>
      <c r="H179" s="41"/>
      <c r="I179" s="211"/>
      <c r="J179" s="41"/>
      <c r="K179" s="41"/>
      <c r="L179" s="45"/>
      <c r="M179" s="258"/>
      <c r="N179" s="259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163</v>
      </c>
      <c r="AU179" s="18" t="s">
        <v>86</v>
      </c>
    </row>
    <row r="180" s="2" customFormat="1">
      <c r="A180" s="39"/>
      <c r="B180" s="40"/>
      <c r="C180" s="41"/>
      <c r="D180" s="256" t="s">
        <v>454</v>
      </c>
      <c r="E180" s="41"/>
      <c r="F180" s="315" t="s">
        <v>825</v>
      </c>
      <c r="G180" s="41"/>
      <c r="H180" s="41"/>
      <c r="I180" s="211"/>
      <c r="J180" s="41"/>
      <c r="K180" s="41"/>
      <c r="L180" s="45"/>
      <c r="M180" s="316"/>
      <c r="N180" s="317"/>
      <c r="O180" s="318"/>
      <c r="P180" s="318"/>
      <c r="Q180" s="318"/>
      <c r="R180" s="318"/>
      <c r="S180" s="318"/>
      <c r="T180" s="31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454</v>
      </c>
      <c r="AU180" s="18" t="s">
        <v>86</v>
      </c>
    </row>
    <row r="181" s="2" customFormat="1" ht="6.96" customHeight="1">
      <c r="A181" s="39"/>
      <c r="B181" s="67"/>
      <c r="C181" s="68"/>
      <c r="D181" s="68"/>
      <c r="E181" s="68"/>
      <c r="F181" s="68"/>
      <c r="G181" s="68"/>
      <c r="H181" s="68"/>
      <c r="I181" s="68"/>
      <c r="J181" s="68"/>
      <c r="K181" s="68"/>
      <c r="L181" s="45"/>
      <c r="M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</row>
  </sheetData>
  <sheetProtection sheet="1" autoFilter="0" formatColumns="0" formatRows="0" objects="1" scenarios="1" spinCount="100000" saltValue="AYMwkPHRODk012aPtxcnN5tNZlpZ3K3lv+gh1g1IHbXxPS6YR3uTEnPrsghaBvTUuLyZNS7C3qg7AvHq8Qlbrw==" hashValue="o6+h4j1UQ1yGeVyJK8cNTXpt7knwkihpcuPeOtOj3qsH99+liF+IqEEUW0f5qc10E1X5itdd3Rg4fR6M+O0uEg==" algorithmName="SHA-512" password="CC35"/>
  <autoFilter ref="C135:K180"/>
  <mergeCells count="20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D106:F106"/>
    <mergeCell ref="D107:F107"/>
    <mergeCell ref="D108:F108"/>
    <mergeCell ref="D109:F109"/>
    <mergeCell ref="D110:F110"/>
    <mergeCell ref="E122:H122"/>
    <mergeCell ref="E126:H126"/>
    <mergeCell ref="E124:H124"/>
    <mergeCell ref="E128:H128"/>
    <mergeCell ref="L2:V2"/>
  </mergeCells>
  <hyperlinks>
    <hyperlink ref="F141" r:id="rId1" display="https://podminky.urs.cz/item/CS_URS_2025_02/111151331"/>
    <hyperlink ref="F147" r:id="rId2" display="https://podminky.urs.cz/item/CS_URS_2025_02/1848011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86</v>
      </c>
    </row>
    <row r="4" s="1" customFormat="1" ht="24.96" customHeight="1">
      <c r="B4" s="21"/>
      <c r="D4" s="150" t="s">
        <v>112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Revitalizace vodní plochy Šutráky</v>
      </c>
      <c r="F7" s="152"/>
      <c r="G7" s="152"/>
      <c r="H7" s="152"/>
      <c r="L7" s="21"/>
    </row>
    <row r="8">
      <c r="B8" s="21"/>
      <c r="D8" s="152" t="s">
        <v>113</v>
      </c>
      <c r="L8" s="21"/>
    </row>
    <row r="9" s="1" customFormat="1" ht="16.5" customHeight="1">
      <c r="B9" s="21"/>
      <c r="E9" s="153" t="s">
        <v>737</v>
      </c>
      <c r="F9" s="1"/>
      <c r="G9" s="1"/>
      <c r="H9" s="1"/>
      <c r="L9" s="21"/>
    </row>
    <row r="10" s="1" customFormat="1" ht="12" customHeight="1">
      <c r="B10" s="21"/>
      <c r="D10" s="152" t="s">
        <v>738</v>
      </c>
      <c r="L10" s="21"/>
    </row>
    <row r="11" s="2" customFormat="1" ht="16.5" customHeight="1">
      <c r="A11" s="39"/>
      <c r="B11" s="45"/>
      <c r="C11" s="39"/>
      <c r="D11" s="39"/>
      <c r="E11" s="166" t="s">
        <v>775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776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826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20. 1. 2026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tr">
        <f>IF('Rekapitulace stavby'!AN16="","",'Rekapitulace stavby'!AN16)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tr">
        <f>IF('Rekapitulace stavby'!E17="","",'Rekapitulace stavby'!E17)</f>
        <v xml:space="preserve"> </v>
      </c>
      <c r="F25" s="39"/>
      <c r="G25" s="39"/>
      <c r="H25" s="39"/>
      <c r="I25" s="152" t="s">
        <v>27</v>
      </c>
      <c r="J25" s="142" t="str">
        <f>IF('Rekapitulace stavby'!AN17="","",'Rekapitulace stavby'!AN17)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33</v>
      </c>
      <c r="E27" s="39"/>
      <c r="F27" s="39"/>
      <c r="G27" s="39"/>
      <c r="H27" s="39"/>
      <c r="I27" s="152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34</v>
      </c>
      <c r="F28" s="39"/>
      <c r="G28" s="39"/>
      <c r="H28" s="39"/>
      <c r="I28" s="152" t="s">
        <v>27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35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142" t="s">
        <v>115</v>
      </c>
      <c r="E34" s="39"/>
      <c r="F34" s="39"/>
      <c r="G34" s="39"/>
      <c r="H34" s="39"/>
      <c r="I34" s="39"/>
      <c r="J34" s="161">
        <f>J100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2" t="s">
        <v>116</v>
      </c>
      <c r="E35" s="39"/>
      <c r="F35" s="39"/>
      <c r="G35" s="39"/>
      <c r="H35" s="39"/>
      <c r="I35" s="39"/>
      <c r="J35" s="161">
        <f>J105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25.44" customHeight="1">
      <c r="A36" s="39"/>
      <c r="B36" s="45"/>
      <c r="C36" s="39"/>
      <c r="D36" s="163" t="s">
        <v>36</v>
      </c>
      <c r="E36" s="39"/>
      <c r="F36" s="39"/>
      <c r="G36" s="39"/>
      <c r="H36" s="39"/>
      <c r="I36" s="39"/>
      <c r="J36" s="164">
        <f>ROUND(J34 + J35,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6.96" customHeight="1">
      <c r="A37" s="39"/>
      <c r="B37" s="45"/>
      <c r="C37" s="39"/>
      <c r="D37" s="160"/>
      <c r="E37" s="160"/>
      <c r="F37" s="160"/>
      <c r="G37" s="160"/>
      <c r="H37" s="160"/>
      <c r="I37" s="160"/>
      <c r="J37" s="160"/>
      <c r="K37" s="160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39"/>
      <c r="F38" s="165" t="s">
        <v>38</v>
      </c>
      <c r="G38" s="39"/>
      <c r="H38" s="39"/>
      <c r="I38" s="165" t="s">
        <v>37</v>
      </c>
      <c r="J38" s="165" t="s">
        <v>39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14.4" customHeight="1">
      <c r="A39" s="39"/>
      <c r="B39" s="45"/>
      <c r="C39" s="39"/>
      <c r="D39" s="166" t="s">
        <v>40</v>
      </c>
      <c r="E39" s="152" t="s">
        <v>41</v>
      </c>
      <c r="F39" s="167">
        <f>ROUND((SUM(BE105:BE112) + SUM(BE136:BE180)),  2)</f>
        <v>0</v>
      </c>
      <c r="G39" s="39"/>
      <c r="H39" s="39"/>
      <c r="I39" s="168">
        <v>0.20999999999999999</v>
      </c>
      <c r="J39" s="167">
        <f>ROUND(((SUM(BE105:BE112) + SUM(BE136:BE180))*I39),  2)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152" t="s">
        <v>42</v>
      </c>
      <c r="F40" s="167">
        <f>ROUND((SUM(BF105:BF112) + SUM(BF136:BF180)),  2)</f>
        <v>0</v>
      </c>
      <c r="G40" s="39"/>
      <c r="H40" s="39"/>
      <c r="I40" s="168">
        <v>0.12</v>
      </c>
      <c r="J40" s="167">
        <f>ROUND(((SUM(BF105:BF112) + SUM(BF136:BF180))*I40),  2)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43</v>
      </c>
      <c r="F41" s="167">
        <f>ROUND((SUM(BG105:BG112) + SUM(BG136:BG180)),  2)</f>
        <v>0</v>
      </c>
      <c r="G41" s="39"/>
      <c r="H41" s="39"/>
      <c r="I41" s="168">
        <v>0.20999999999999999</v>
      </c>
      <c r="J41" s="167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hidden="1" s="2" customFormat="1" ht="14.4" customHeight="1">
      <c r="A42" s="39"/>
      <c r="B42" s="45"/>
      <c r="C42" s="39"/>
      <c r="D42" s="39"/>
      <c r="E42" s="152" t="s">
        <v>44</v>
      </c>
      <c r="F42" s="167">
        <f>ROUND((SUM(BH105:BH112) + SUM(BH136:BH180)),  2)</f>
        <v>0</v>
      </c>
      <c r="G42" s="39"/>
      <c r="H42" s="39"/>
      <c r="I42" s="168">
        <v>0.12</v>
      </c>
      <c r="J42" s="167">
        <f>0</f>
        <v>0</v>
      </c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hidden="1" s="2" customFormat="1" ht="14.4" customHeight="1">
      <c r="A43" s="39"/>
      <c r="B43" s="45"/>
      <c r="C43" s="39"/>
      <c r="D43" s="39"/>
      <c r="E43" s="152" t="s">
        <v>45</v>
      </c>
      <c r="F43" s="167">
        <f>ROUND((SUM(BI105:BI112) + SUM(BI136:BI180)),  2)</f>
        <v>0</v>
      </c>
      <c r="G43" s="39"/>
      <c r="H43" s="39"/>
      <c r="I43" s="168">
        <v>0</v>
      </c>
      <c r="J43" s="167">
        <f>0</f>
        <v>0</v>
      </c>
      <c r="K43" s="39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5.44" customHeight="1">
      <c r="A45" s="39"/>
      <c r="B45" s="45"/>
      <c r="C45" s="169"/>
      <c r="D45" s="170" t="s">
        <v>46</v>
      </c>
      <c r="E45" s="171"/>
      <c r="F45" s="171"/>
      <c r="G45" s="172" t="s">
        <v>47</v>
      </c>
      <c r="H45" s="173" t="s">
        <v>48</v>
      </c>
      <c r="I45" s="171"/>
      <c r="J45" s="174">
        <f>SUM(J36:J43)</f>
        <v>0</v>
      </c>
      <c r="K45" s="175"/>
      <c r="L45" s="64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14.4" customHeight="1">
      <c r="A46" s="39"/>
      <c r="B46" s="45"/>
      <c r="C46" s="39"/>
      <c r="D46" s="39"/>
      <c r="E46" s="39"/>
      <c r="F46" s="39"/>
      <c r="G46" s="39"/>
      <c r="H46" s="39"/>
      <c r="I46" s="39"/>
      <c r="J46" s="39"/>
      <c r="K46" s="39"/>
      <c r="L46" s="64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6" t="s">
        <v>49</v>
      </c>
      <c r="E50" s="177"/>
      <c r="F50" s="177"/>
      <c r="G50" s="176" t="s">
        <v>50</v>
      </c>
      <c r="H50" s="177"/>
      <c r="I50" s="177"/>
      <c r="J50" s="177"/>
      <c r="K50" s="177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8" t="s">
        <v>51</v>
      </c>
      <c r="E61" s="179"/>
      <c r="F61" s="180" t="s">
        <v>52</v>
      </c>
      <c r="G61" s="178" t="s">
        <v>51</v>
      </c>
      <c r="H61" s="179"/>
      <c r="I61" s="179"/>
      <c r="J61" s="181" t="s">
        <v>52</v>
      </c>
      <c r="K61" s="179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6" t="s">
        <v>53</v>
      </c>
      <c r="E65" s="182"/>
      <c r="F65" s="182"/>
      <c r="G65" s="176" t="s">
        <v>54</v>
      </c>
      <c r="H65" s="182"/>
      <c r="I65" s="182"/>
      <c r="J65" s="182"/>
      <c r="K65" s="182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8" t="s">
        <v>51</v>
      </c>
      <c r="E76" s="179"/>
      <c r="F76" s="180" t="s">
        <v>52</v>
      </c>
      <c r="G76" s="178" t="s">
        <v>51</v>
      </c>
      <c r="H76" s="179"/>
      <c r="I76" s="179"/>
      <c r="J76" s="181" t="s">
        <v>52</v>
      </c>
      <c r="K76" s="179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7" t="str">
        <f>E7</f>
        <v>Revitalizace vodní plochy Šutráky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7" t="s">
        <v>737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738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320" t="s">
        <v>775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776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SO 03.2.2 - Následná péče 2. rok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Podivín</v>
      </c>
      <c r="G93" s="41"/>
      <c r="H93" s="41"/>
      <c r="I93" s="33" t="s">
        <v>22</v>
      </c>
      <c r="J93" s="80" t="str">
        <f>IF(J16="","",J16)</f>
        <v>20. 1. 2026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Město Podivín</v>
      </c>
      <c r="G95" s="41"/>
      <c r="H95" s="41"/>
      <c r="I95" s="33" t="s">
        <v>30</v>
      </c>
      <c r="J95" s="37" t="str">
        <f>E25</f>
        <v xml:space="preserve"> 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>VZD INVEST, s.r.o.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8" t="s">
        <v>118</v>
      </c>
      <c r="D98" s="189"/>
      <c r="E98" s="189"/>
      <c r="F98" s="189"/>
      <c r="G98" s="189"/>
      <c r="H98" s="189"/>
      <c r="I98" s="189"/>
      <c r="J98" s="190" t="s">
        <v>119</v>
      </c>
      <c r="K98" s="189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1" t="s">
        <v>120</v>
      </c>
      <c r="D100" s="41"/>
      <c r="E100" s="41"/>
      <c r="F100" s="41"/>
      <c r="G100" s="41"/>
      <c r="H100" s="41"/>
      <c r="I100" s="41"/>
      <c r="J100" s="111">
        <f>J136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121</v>
      </c>
    </row>
    <row r="101" s="9" customFormat="1" ht="24.96" customHeight="1">
      <c r="A101" s="9"/>
      <c r="B101" s="192"/>
      <c r="C101" s="193"/>
      <c r="D101" s="194" t="s">
        <v>122</v>
      </c>
      <c r="E101" s="195"/>
      <c r="F101" s="195"/>
      <c r="G101" s="195"/>
      <c r="H101" s="195"/>
      <c r="I101" s="195"/>
      <c r="J101" s="196">
        <f>J137</f>
        <v>0</v>
      </c>
      <c r="K101" s="193"/>
      <c r="L101" s="19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8"/>
      <c r="C102" s="134"/>
      <c r="D102" s="199" t="s">
        <v>123</v>
      </c>
      <c r="E102" s="200"/>
      <c r="F102" s="200"/>
      <c r="G102" s="200"/>
      <c r="H102" s="200"/>
      <c r="I102" s="200"/>
      <c r="J102" s="201">
        <f>J138</f>
        <v>0</v>
      </c>
      <c r="K102" s="134"/>
      <c r="L102" s="20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9.28" customHeight="1">
      <c r="A105" s="39"/>
      <c r="B105" s="40"/>
      <c r="C105" s="191" t="s">
        <v>130</v>
      </c>
      <c r="D105" s="41"/>
      <c r="E105" s="41"/>
      <c r="F105" s="41"/>
      <c r="G105" s="41"/>
      <c r="H105" s="41"/>
      <c r="I105" s="41"/>
      <c r="J105" s="203">
        <f>ROUND(J106 + J107 + J108 + J109 + J110 + J111,2)</f>
        <v>0</v>
      </c>
      <c r="K105" s="41"/>
      <c r="L105" s="64"/>
      <c r="N105" s="204" t="s">
        <v>40</v>
      </c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8" customHeight="1">
      <c r="A106" s="39"/>
      <c r="B106" s="40"/>
      <c r="C106" s="41"/>
      <c r="D106" s="205" t="s">
        <v>131</v>
      </c>
      <c r="E106" s="206"/>
      <c r="F106" s="206"/>
      <c r="G106" s="41"/>
      <c r="H106" s="41"/>
      <c r="I106" s="41"/>
      <c r="J106" s="207">
        <v>0</v>
      </c>
      <c r="K106" s="41"/>
      <c r="L106" s="208"/>
      <c r="M106" s="209"/>
      <c r="N106" s="210" t="s">
        <v>41</v>
      </c>
      <c r="O106" s="209"/>
      <c r="P106" s="209"/>
      <c r="Q106" s="209"/>
      <c r="R106" s="209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12" t="s">
        <v>109</v>
      </c>
      <c r="AZ106" s="209"/>
      <c r="BA106" s="209"/>
      <c r="BB106" s="209"/>
      <c r="BC106" s="209"/>
      <c r="BD106" s="209"/>
      <c r="BE106" s="213">
        <f>IF(N106="základní",J106,0)</f>
        <v>0</v>
      </c>
      <c r="BF106" s="213">
        <f>IF(N106="snížená",J106,0)</f>
        <v>0</v>
      </c>
      <c r="BG106" s="213">
        <f>IF(N106="zákl. přenesená",J106,0)</f>
        <v>0</v>
      </c>
      <c r="BH106" s="213">
        <f>IF(N106="sníž. přenesená",J106,0)</f>
        <v>0</v>
      </c>
      <c r="BI106" s="213">
        <f>IF(N106="nulová",J106,0)</f>
        <v>0</v>
      </c>
      <c r="BJ106" s="212" t="s">
        <v>84</v>
      </c>
      <c r="BK106" s="209"/>
      <c r="BL106" s="209"/>
      <c r="BM106" s="209"/>
    </row>
    <row r="107" s="2" customFormat="1" ht="18" customHeight="1">
      <c r="A107" s="39"/>
      <c r="B107" s="40"/>
      <c r="C107" s="41"/>
      <c r="D107" s="205" t="s">
        <v>132</v>
      </c>
      <c r="E107" s="206"/>
      <c r="F107" s="206"/>
      <c r="G107" s="41"/>
      <c r="H107" s="41"/>
      <c r="I107" s="41"/>
      <c r="J107" s="207">
        <v>0</v>
      </c>
      <c r="K107" s="41"/>
      <c r="L107" s="208"/>
      <c r="M107" s="209"/>
      <c r="N107" s="210" t="s">
        <v>41</v>
      </c>
      <c r="O107" s="209"/>
      <c r="P107" s="209"/>
      <c r="Q107" s="209"/>
      <c r="R107" s="209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12" t="s">
        <v>109</v>
      </c>
      <c r="AZ107" s="209"/>
      <c r="BA107" s="209"/>
      <c r="BB107" s="209"/>
      <c r="BC107" s="209"/>
      <c r="BD107" s="209"/>
      <c r="BE107" s="213">
        <f>IF(N107="základní",J107,0)</f>
        <v>0</v>
      </c>
      <c r="BF107" s="213">
        <f>IF(N107="snížená",J107,0)</f>
        <v>0</v>
      </c>
      <c r="BG107" s="213">
        <f>IF(N107="zákl. přenesená",J107,0)</f>
        <v>0</v>
      </c>
      <c r="BH107" s="213">
        <f>IF(N107="sníž. přenesená",J107,0)</f>
        <v>0</v>
      </c>
      <c r="BI107" s="213">
        <f>IF(N107="nulová",J107,0)</f>
        <v>0</v>
      </c>
      <c r="BJ107" s="212" t="s">
        <v>84</v>
      </c>
      <c r="BK107" s="209"/>
      <c r="BL107" s="209"/>
      <c r="BM107" s="209"/>
    </row>
    <row r="108" s="2" customFormat="1" ht="18" customHeight="1">
      <c r="A108" s="39"/>
      <c r="B108" s="40"/>
      <c r="C108" s="41"/>
      <c r="D108" s="205" t="s">
        <v>133</v>
      </c>
      <c r="E108" s="206"/>
      <c r="F108" s="206"/>
      <c r="G108" s="41"/>
      <c r="H108" s="41"/>
      <c r="I108" s="41"/>
      <c r="J108" s="207">
        <v>0</v>
      </c>
      <c r="K108" s="41"/>
      <c r="L108" s="208"/>
      <c r="M108" s="209"/>
      <c r="N108" s="210" t="s">
        <v>41</v>
      </c>
      <c r="O108" s="209"/>
      <c r="P108" s="209"/>
      <c r="Q108" s="209"/>
      <c r="R108" s="209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12" t="s">
        <v>109</v>
      </c>
      <c r="AZ108" s="209"/>
      <c r="BA108" s="209"/>
      <c r="BB108" s="209"/>
      <c r="BC108" s="209"/>
      <c r="BD108" s="209"/>
      <c r="BE108" s="213">
        <f>IF(N108="základní",J108,0)</f>
        <v>0</v>
      </c>
      <c r="BF108" s="213">
        <f>IF(N108="snížená",J108,0)</f>
        <v>0</v>
      </c>
      <c r="BG108" s="213">
        <f>IF(N108="zákl. přenesená",J108,0)</f>
        <v>0</v>
      </c>
      <c r="BH108" s="213">
        <f>IF(N108="sníž. přenesená",J108,0)</f>
        <v>0</v>
      </c>
      <c r="BI108" s="213">
        <f>IF(N108="nulová",J108,0)</f>
        <v>0</v>
      </c>
      <c r="BJ108" s="212" t="s">
        <v>84</v>
      </c>
      <c r="BK108" s="209"/>
      <c r="BL108" s="209"/>
      <c r="BM108" s="209"/>
    </row>
    <row r="109" s="2" customFormat="1" ht="18" customHeight="1">
      <c r="A109" s="39"/>
      <c r="B109" s="40"/>
      <c r="C109" s="41"/>
      <c r="D109" s="205" t="s">
        <v>134</v>
      </c>
      <c r="E109" s="206"/>
      <c r="F109" s="206"/>
      <c r="G109" s="41"/>
      <c r="H109" s="41"/>
      <c r="I109" s="41"/>
      <c r="J109" s="207">
        <v>0</v>
      </c>
      <c r="K109" s="41"/>
      <c r="L109" s="208"/>
      <c r="M109" s="209"/>
      <c r="N109" s="210" t="s">
        <v>41</v>
      </c>
      <c r="O109" s="209"/>
      <c r="P109" s="209"/>
      <c r="Q109" s="209"/>
      <c r="R109" s="209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09"/>
      <c r="AG109" s="209"/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12" t="s">
        <v>109</v>
      </c>
      <c r="AZ109" s="209"/>
      <c r="BA109" s="209"/>
      <c r="BB109" s="209"/>
      <c r="BC109" s="209"/>
      <c r="BD109" s="209"/>
      <c r="BE109" s="213">
        <f>IF(N109="základní",J109,0)</f>
        <v>0</v>
      </c>
      <c r="BF109" s="213">
        <f>IF(N109="snížená",J109,0)</f>
        <v>0</v>
      </c>
      <c r="BG109" s="213">
        <f>IF(N109="zákl. přenesená",J109,0)</f>
        <v>0</v>
      </c>
      <c r="BH109" s="213">
        <f>IF(N109="sníž. přenesená",J109,0)</f>
        <v>0</v>
      </c>
      <c r="BI109" s="213">
        <f>IF(N109="nulová",J109,0)</f>
        <v>0</v>
      </c>
      <c r="BJ109" s="212" t="s">
        <v>84</v>
      </c>
      <c r="BK109" s="209"/>
      <c r="BL109" s="209"/>
      <c r="BM109" s="209"/>
    </row>
    <row r="110" s="2" customFormat="1" ht="18" customHeight="1">
      <c r="A110" s="39"/>
      <c r="B110" s="40"/>
      <c r="C110" s="41"/>
      <c r="D110" s="205" t="s">
        <v>135</v>
      </c>
      <c r="E110" s="206"/>
      <c r="F110" s="206"/>
      <c r="G110" s="41"/>
      <c r="H110" s="41"/>
      <c r="I110" s="41"/>
      <c r="J110" s="207">
        <v>0</v>
      </c>
      <c r="K110" s="41"/>
      <c r="L110" s="208"/>
      <c r="M110" s="209"/>
      <c r="N110" s="210" t="s">
        <v>41</v>
      </c>
      <c r="O110" s="209"/>
      <c r="P110" s="209"/>
      <c r="Q110" s="209"/>
      <c r="R110" s="209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09"/>
      <c r="AG110" s="209"/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12" t="s">
        <v>109</v>
      </c>
      <c r="AZ110" s="209"/>
      <c r="BA110" s="209"/>
      <c r="BB110" s="209"/>
      <c r="BC110" s="209"/>
      <c r="BD110" s="209"/>
      <c r="BE110" s="213">
        <f>IF(N110="základní",J110,0)</f>
        <v>0</v>
      </c>
      <c r="BF110" s="213">
        <f>IF(N110="snížená",J110,0)</f>
        <v>0</v>
      </c>
      <c r="BG110" s="213">
        <f>IF(N110="zákl. přenesená",J110,0)</f>
        <v>0</v>
      </c>
      <c r="BH110" s="213">
        <f>IF(N110="sníž. přenesená",J110,0)</f>
        <v>0</v>
      </c>
      <c r="BI110" s="213">
        <f>IF(N110="nulová",J110,0)</f>
        <v>0</v>
      </c>
      <c r="BJ110" s="212" t="s">
        <v>84</v>
      </c>
      <c r="BK110" s="209"/>
      <c r="BL110" s="209"/>
      <c r="BM110" s="209"/>
    </row>
    <row r="111" s="2" customFormat="1" ht="18" customHeight="1">
      <c r="A111" s="39"/>
      <c r="B111" s="40"/>
      <c r="C111" s="41"/>
      <c r="D111" s="206" t="s">
        <v>136</v>
      </c>
      <c r="E111" s="41"/>
      <c r="F111" s="41"/>
      <c r="G111" s="41"/>
      <c r="H111" s="41"/>
      <c r="I111" s="41"/>
      <c r="J111" s="207">
        <f>ROUND(J34*T111,2)</f>
        <v>0</v>
      </c>
      <c r="K111" s="41"/>
      <c r="L111" s="208"/>
      <c r="M111" s="209"/>
      <c r="N111" s="210" t="s">
        <v>41</v>
      </c>
      <c r="O111" s="209"/>
      <c r="P111" s="209"/>
      <c r="Q111" s="209"/>
      <c r="R111" s="209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09"/>
      <c r="AG111" s="209"/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12" t="s">
        <v>137</v>
      </c>
      <c r="AZ111" s="209"/>
      <c r="BA111" s="209"/>
      <c r="BB111" s="209"/>
      <c r="BC111" s="209"/>
      <c r="BD111" s="209"/>
      <c r="BE111" s="213">
        <f>IF(N111="základní",J111,0)</f>
        <v>0</v>
      </c>
      <c r="BF111" s="213">
        <f>IF(N111="snížená",J111,0)</f>
        <v>0</v>
      </c>
      <c r="BG111" s="213">
        <f>IF(N111="zákl. přenesená",J111,0)</f>
        <v>0</v>
      </c>
      <c r="BH111" s="213">
        <f>IF(N111="sníž. přenesená",J111,0)</f>
        <v>0</v>
      </c>
      <c r="BI111" s="213">
        <f>IF(N111="nulová",J111,0)</f>
        <v>0</v>
      </c>
      <c r="BJ111" s="212" t="s">
        <v>84</v>
      </c>
      <c r="BK111" s="209"/>
      <c r="BL111" s="209"/>
      <c r="BM111" s="209"/>
    </row>
    <row r="112" s="2" customForma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9.28" customHeight="1">
      <c r="A113" s="39"/>
      <c r="B113" s="40"/>
      <c r="C113" s="214" t="s">
        <v>138</v>
      </c>
      <c r="D113" s="189"/>
      <c r="E113" s="189"/>
      <c r="F113" s="189"/>
      <c r="G113" s="189"/>
      <c r="H113" s="189"/>
      <c r="I113" s="189"/>
      <c r="J113" s="215">
        <f>ROUND(J100+J105,2)</f>
        <v>0</v>
      </c>
      <c r="K113" s="189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8" s="2" customFormat="1" ht="6.96" customHeight="1">
      <c r="A118" s="39"/>
      <c r="B118" s="69"/>
      <c r="C118" s="70"/>
      <c r="D118" s="70"/>
      <c r="E118" s="70"/>
      <c r="F118" s="70"/>
      <c r="G118" s="70"/>
      <c r="H118" s="70"/>
      <c r="I118" s="70"/>
      <c r="J118" s="70"/>
      <c r="K118" s="70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4.96" customHeight="1">
      <c r="A119" s="39"/>
      <c r="B119" s="40"/>
      <c r="C119" s="24" t="s">
        <v>139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16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187" t="str">
        <f>E7</f>
        <v>Revitalizace vodní plochy Šutráky</v>
      </c>
      <c r="F122" s="33"/>
      <c r="G122" s="33"/>
      <c r="H122" s="33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" customFormat="1" ht="12" customHeight="1">
      <c r="B123" s="22"/>
      <c r="C123" s="33" t="s">
        <v>113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1" customFormat="1" ht="16.5" customHeight="1">
      <c r="B124" s="22"/>
      <c r="C124" s="23"/>
      <c r="D124" s="23"/>
      <c r="E124" s="187" t="s">
        <v>737</v>
      </c>
      <c r="F124" s="23"/>
      <c r="G124" s="23"/>
      <c r="H124" s="23"/>
      <c r="I124" s="23"/>
      <c r="J124" s="23"/>
      <c r="K124" s="23"/>
      <c r="L124" s="21"/>
    </row>
    <row r="125" s="1" customFormat="1" ht="12" customHeight="1">
      <c r="B125" s="22"/>
      <c r="C125" s="33" t="s">
        <v>738</v>
      </c>
      <c r="D125" s="23"/>
      <c r="E125" s="23"/>
      <c r="F125" s="23"/>
      <c r="G125" s="23"/>
      <c r="H125" s="23"/>
      <c r="I125" s="23"/>
      <c r="J125" s="23"/>
      <c r="K125" s="23"/>
      <c r="L125" s="21"/>
    </row>
    <row r="126" s="2" customFormat="1" ht="16.5" customHeight="1">
      <c r="A126" s="39"/>
      <c r="B126" s="40"/>
      <c r="C126" s="41"/>
      <c r="D126" s="41"/>
      <c r="E126" s="320" t="s">
        <v>775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776</v>
      </c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6.5" customHeight="1">
      <c r="A128" s="39"/>
      <c r="B128" s="40"/>
      <c r="C128" s="41"/>
      <c r="D128" s="41"/>
      <c r="E128" s="77" t="str">
        <f>E13</f>
        <v>SO 03.2.2 - Následná péče 2. rok</v>
      </c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20</v>
      </c>
      <c r="D130" s="41"/>
      <c r="E130" s="41"/>
      <c r="F130" s="28" t="str">
        <f>F16</f>
        <v>Podivín</v>
      </c>
      <c r="G130" s="41"/>
      <c r="H130" s="41"/>
      <c r="I130" s="33" t="s">
        <v>22</v>
      </c>
      <c r="J130" s="80" t="str">
        <f>IF(J16="","",J16)</f>
        <v>20. 1. 2026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24</v>
      </c>
      <c r="D132" s="41"/>
      <c r="E132" s="41"/>
      <c r="F132" s="28" t="str">
        <f>E19</f>
        <v>Město Podivín</v>
      </c>
      <c r="G132" s="41"/>
      <c r="H132" s="41"/>
      <c r="I132" s="33" t="s">
        <v>30</v>
      </c>
      <c r="J132" s="37" t="str">
        <f>E25</f>
        <v xml:space="preserve"> 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5.15" customHeight="1">
      <c r="A133" s="39"/>
      <c r="B133" s="40"/>
      <c r="C133" s="33" t="s">
        <v>28</v>
      </c>
      <c r="D133" s="41"/>
      <c r="E133" s="41"/>
      <c r="F133" s="28" t="str">
        <f>IF(E22="","",E22)</f>
        <v>Vyplň údaj</v>
      </c>
      <c r="G133" s="41"/>
      <c r="H133" s="41"/>
      <c r="I133" s="33" t="s">
        <v>33</v>
      </c>
      <c r="J133" s="37" t="str">
        <f>E28</f>
        <v>VZD INVEST, s.r.o.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0.32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11" customFormat="1" ht="29.28" customHeight="1">
      <c r="A135" s="216"/>
      <c r="B135" s="217"/>
      <c r="C135" s="218" t="s">
        <v>140</v>
      </c>
      <c r="D135" s="219" t="s">
        <v>61</v>
      </c>
      <c r="E135" s="219" t="s">
        <v>57</v>
      </c>
      <c r="F135" s="219" t="s">
        <v>58</v>
      </c>
      <c r="G135" s="219" t="s">
        <v>141</v>
      </c>
      <c r="H135" s="219" t="s">
        <v>142</v>
      </c>
      <c r="I135" s="219" t="s">
        <v>143</v>
      </c>
      <c r="J135" s="219" t="s">
        <v>119</v>
      </c>
      <c r="K135" s="220" t="s">
        <v>144</v>
      </c>
      <c r="L135" s="221"/>
      <c r="M135" s="101" t="s">
        <v>1</v>
      </c>
      <c r="N135" s="102" t="s">
        <v>40</v>
      </c>
      <c r="O135" s="102" t="s">
        <v>145</v>
      </c>
      <c r="P135" s="102" t="s">
        <v>146</v>
      </c>
      <c r="Q135" s="102" t="s">
        <v>147</v>
      </c>
      <c r="R135" s="102" t="s">
        <v>148</v>
      </c>
      <c r="S135" s="102" t="s">
        <v>149</v>
      </c>
      <c r="T135" s="103" t="s">
        <v>150</v>
      </c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16"/>
      <c r="AE135" s="216"/>
    </row>
    <row r="136" s="2" customFormat="1" ht="22.8" customHeight="1">
      <c r="A136" s="39"/>
      <c r="B136" s="40"/>
      <c r="C136" s="108" t="s">
        <v>151</v>
      </c>
      <c r="D136" s="41"/>
      <c r="E136" s="41"/>
      <c r="F136" s="41"/>
      <c r="G136" s="41"/>
      <c r="H136" s="41"/>
      <c r="I136" s="41"/>
      <c r="J136" s="222">
        <f>BK136</f>
        <v>0</v>
      </c>
      <c r="K136" s="41"/>
      <c r="L136" s="45"/>
      <c r="M136" s="104"/>
      <c r="N136" s="223"/>
      <c r="O136" s="105"/>
      <c r="P136" s="224">
        <f>P137</f>
        <v>0</v>
      </c>
      <c r="Q136" s="105"/>
      <c r="R136" s="224">
        <f>R137</f>
        <v>0.15460000000000002</v>
      </c>
      <c r="S136" s="105"/>
      <c r="T136" s="225">
        <f>T137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75</v>
      </c>
      <c r="AU136" s="18" t="s">
        <v>121</v>
      </c>
      <c r="BK136" s="226">
        <f>BK137</f>
        <v>0</v>
      </c>
    </row>
    <row r="137" s="12" customFormat="1" ht="25.92" customHeight="1">
      <c r="A137" s="12"/>
      <c r="B137" s="227"/>
      <c r="C137" s="228"/>
      <c r="D137" s="229" t="s">
        <v>75</v>
      </c>
      <c r="E137" s="230" t="s">
        <v>152</v>
      </c>
      <c r="F137" s="230" t="s">
        <v>153</v>
      </c>
      <c r="G137" s="228"/>
      <c r="H137" s="228"/>
      <c r="I137" s="231"/>
      <c r="J137" s="232">
        <f>BK137</f>
        <v>0</v>
      </c>
      <c r="K137" s="228"/>
      <c r="L137" s="233"/>
      <c r="M137" s="234"/>
      <c r="N137" s="235"/>
      <c r="O137" s="235"/>
      <c r="P137" s="236">
        <f>P138</f>
        <v>0</v>
      </c>
      <c r="Q137" s="235"/>
      <c r="R137" s="236">
        <f>R138</f>
        <v>0.15460000000000002</v>
      </c>
      <c r="S137" s="235"/>
      <c r="T137" s="237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38" t="s">
        <v>84</v>
      </c>
      <c r="AT137" s="239" t="s">
        <v>75</v>
      </c>
      <c r="AU137" s="239" t="s">
        <v>76</v>
      </c>
      <c r="AY137" s="238" t="s">
        <v>154</v>
      </c>
      <c r="BK137" s="240">
        <f>BK138</f>
        <v>0</v>
      </c>
    </row>
    <row r="138" s="12" customFormat="1" ht="22.8" customHeight="1">
      <c r="A138" s="12"/>
      <c r="B138" s="227"/>
      <c r="C138" s="228"/>
      <c r="D138" s="229" t="s">
        <v>75</v>
      </c>
      <c r="E138" s="241" t="s">
        <v>84</v>
      </c>
      <c r="F138" s="241" t="s">
        <v>155</v>
      </c>
      <c r="G138" s="228"/>
      <c r="H138" s="228"/>
      <c r="I138" s="231"/>
      <c r="J138" s="242">
        <f>BK138</f>
        <v>0</v>
      </c>
      <c r="K138" s="228"/>
      <c r="L138" s="233"/>
      <c r="M138" s="234"/>
      <c r="N138" s="235"/>
      <c r="O138" s="235"/>
      <c r="P138" s="236">
        <f>SUM(P139:P180)</f>
        <v>0</v>
      </c>
      <c r="Q138" s="235"/>
      <c r="R138" s="236">
        <f>SUM(R139:R180)</f>
        <v>0.15460000000000002</v>
      </c>
      <c r="S138" s="235"/>
      <c r="T138" s="237">
        <f>SUM(T139:T180)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38" t="s">
        <v>84</v>
      </c>
      <c r="AT138" s="239" t="s">
        <v>75</v>
      </c>
      <c r="AU138" s="239" t="s">
        <v>84</v>
      </c>
      <c r="AY138" s="238" t="s">
        <v>154</v>
      </c>
      <c r="BK138" s="240">
        <f>SUM(BK139:BK180)</f>
        <v>0</v>
      </c>
    </row>
    <row r="139" s="2" customFormat="1" ht="24.15" customHeight="1">
      <c r="A139" s="39"/>
      <c r="B139" s="40"/>
      <c r="C139" s="243" t="s">
        <v>84</v>
      </c>
      <c r="D139" s="243" t="s">
        <v>156</v>
      </c>
      <c r="E139" s="244" t="s">
        <v>778</v>
      </c>
      <c r="F139" s="245" t="s">
        <v>779</v>
      </c>
      <c r="G139" s="246" t="s">
        <v>159</v>
      </c>
      <c r="H139" s="247">
        <v>44652</v>
      </c>
      <c r="I139" s="248"/>
      <c r="J139" s="249">
        <f>ROUND(I139*H139,2)</f>
        <v>0</v>
      </c>
      <c r="K139" s="245" t="s">
        <v>160</v>
      </c>
      <c r="L139" s="45"/>
      <c r="M139" s="250" t="s">
        <v>1</v>
      </c>
      <c r="N139" s="251" t="s">
        <v>41</v>
      </c>
      <c r="O139" s="92"/>
      <c r="P139" s="252">
        <f>O139*H139</f>
        <v>0</v>
      </c>
      <c r="Q139" s="252">
        <v>0</v>
      </c>
      <c r="R139" s="252">
        <f>Q139*H139</f>
        <v>0</v>
      </c>
      <c r="S139" s="252">
        <v>0</v>
      </c>
      <c r="T139" s="25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4" t="s">
        <v>161</v>
      </c>
      <c r="AT139" s="254" t="s">
        <v>156</v>
      </c>
      <c r="AU139" s="254" t="s">
        <v>86</v>
      </c>
      <c r="AY139" s="18" t="s">
        <v>154</v>
      </c>
      <c r="BE139" s="255">
        <f>IF(N139="základní",J139,0)</f>
        <v>0</v>
      </c>
      <c r="BF139" s="255">
        <f>IF(N139="snížená",J139,0)</f>
        <v>0</v>
      </c>
      <c r="BG139" s="255">
        <f>IF(N139="zákl. přenesená",J139,0)</f>
        <v>0</v>
      </c>
      <c r="BH139" s="255">
        <f>IF(N139="sníž. přenesená",J139,0)</f>
        <v>0</v>
      </c>
      <c r="BI139" s="255">
        <f>IF(N139="nulová",J139,0)</f>
        <v>0</v>
      </c>
      <c r="BJ139" s="18" t="s">
        <v>84</v>
      </c>
      <c r="BK139" s="255">
        <f>ROUND(I139*H139,2)</f>
        <v>0</v>
      </c>
      <c r="BL139" s="18" t="s">
        <v>161</v>
      </c>
      <c r="BM139" s="254" t="s">
        <v>827</v>
      </c>
    </row>
    <row r="140" s="2" customFormat="1">
      <c r="A140" s="39"/>
      <c r="B140" s="40"/>
      <c r="C140" s="41"/>
      <c r="D140" s="256" t="s">
        <v>163</v>
      </c>
      <c r="E140" s="41"/>
      <c r="F140" s="257" t="s">
        <v>781</v>
      </c>
      <c r="G140" s="41"/>
      <c r="H140" s="41"/>
      <c r="I140" s="211"/>
      <c r="J140" s="41"/>
      <c r="K140" s="41"/>
      <c r="L140" s="45"/>
      <c r="M140" s="258"/>
      <c r="N140" s="259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163</v>
      </c>
      <c r="AU140" s="18" t="s">
        <v>86</v>
      </c>
    </row>
    <row r="141" s="2" customFormat="1">
      <c r="A141" s="39"/>
      <c r="B141" s="40"/>
      <c r="C141" s="41"/>
      <c r="D141" s="260" t="s">
        <v>165</v>
      </c>
      <c r="E141" s="41"/>
      <c r="F141" s="261" t="s">
        <v>782</v>
      </c>
      <c r="G141" s="41"/>
      <c r="H141" s="41"/>
      <c r="I141" s="211"/>
      <c r="J141" s="41"/>
      <c r="K141" s="41"/>
      <c r="L141" s="45"/>
      <c r="M141" s="258"/>
      <c r="N141" s="259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165</v>
      </c>
      <c r="AU141" s="18" t="s">
        <v>86</v>
      </c>
    </row>
    <row r="142" s="13" customFormat="1">
      <c r="A142" s="13"/>
      <c r="B142" s="262"/>
      <c r="C142" s="263"/>
      <c r="D142" s="256" t="s">
        <v>172</v>
      </c>
      <c r="E142" s="264" t="s">
        <v>1</v>
      </c>
      <c r="F142" s="265" t="s">
        <v>783</v>
      </c>
      <c r="G142" s="263"/>
      <c r="H142" s="266">
        <v>44652</v>
      </c>
      <c r="I142" s="267"/>
      <c r="J142" s="263"/>
      <c r="K142" s="263"/>
      <c r="L142" s="268"/>
      <c r="M142" s="269"/>
      <c r="N142" s="270"/>
      <c r="O142" s="270"/>
      <c r="P142" s="270"/>
      <c r="Q142" s="270"/>
      <c r="R142" s="270"/>
      <c r="S142" s="270"/>
      <c r="T142" s="27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72" t="s">
        <v>172</v>
      </c>
      <c r="AU142" s="272" t="s">
        <v>86</v>
      </c>
      <c r="AV142" s="13" t="s">
        <v>86</v>
      </c>
      <c r="AW142" s="13" t="s">
        <v>32</v>
      </c>
      <c r="AX142" s="13" t="s">
        <v>76</v>
      </c>
      <c r="AY142" s="272" t="s">
        <v>154</v>
      </c>
    </row>
    <row r="143" s="14" customFormat="1">
      <c r="A143" s="14"/>
      <c r="B143" s="273"/>
      <c r="C143" s="274"/>
      <c r="D143" s="256" t="s">
        <v>172</v>
      </c>
      <c r="E143" s="275" t="s">
        <v>1</v>
      </c>
      <c r="F143" s="276" t="s">
        <v>784</v>
      </c>
      <c r="G143" s="274"/>
      <c r="H143" s="277">
        <v>44652</v>
      </c>
      <c r="I143" s="278"/>
      <c r="J143" s="274"/>
      <c r="K143" s="274"/>
      <c r="L143" s="279"/>
      <c r="M143" s="280"/>
      <c r="N143" s="281"/>
      <c r="O143" s="281"/>
      <c r="P143" s="281"/>
      <c r="Q143" s="281"/>
      <c r="R143" s="281"/>
      <c r="S143" s="281"/>
      <c r="T143" s="28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83" t="s">
        <v>172</v>
      </c>
      <c r="AU143" s="283" t="s">
        <v>86</v>
      </c>
      <c r="AV143" s="14" t="s">
        <v>101</v>
      </c>
      <c r="AW143" s="14" t="s">
        <v>32</v>
      </c>
      <c r="AX143" s="14" t="s">
        <v>76</v>
      </c>
      <c r="AY143" s="283" t="s">
        <v>154</v>
      </c>
    </row>
    <row r="144" s="16" customFormat="1">
      <c r="A144" s="16"/>
      <c r="B144" s="294"/>
      <c r="C144" s="295"/>
      <c r="D144" s="256" t="s">
        <v>172</v>
      </c>
      <c r="E144" s="296" t="s">
        <v>1</v>
      </c>
      <c r="F144" s="297" t="s">
        <v>234</v>
      </c>
      <c r="G144" s="295"/>
      <c r="H144" s="298">
        <v>44652</v>
      </c>
      <c r="I144" s="299"/>
      <c r="J144" s="295"/>
      <c r="K144" s="295"/>
      <c r="L144" s="300"/>
      <c r="M144" s="301"/>
      <c r="N144" s="302"/>
      <c r="O144" s="302"/>
      <c r="P144" s="302"/>
      <c r="Q144" s="302"/>
      <c r="R144" s="302"/>
      <c r="S144" s="302"/>
      <c r="T144" s="303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T144" s="304" t="s">
        <v>172</v>
      </c>
      <c r="AU144" s="304" t="s">
        <v>86</v>
      </c>
      <c r="AV144" s="16" t="s">
        <v>161</v>
      </c>
      <c r="AW144" s="16" t="s">
        <v>32</v>
      </c>
      <c r="AX144" s="16" t="s">
        <v>84</v>
      </c>
      <c r="AY144" s="304" t="s">
        <v>154</v>
      </c>
    </row>
    <row r="145" s="2" customFormat="1" ht="24.15" customHeight="1">
      <c r="A145" s="39"/>
      <c r="B145" s="40"/>
      <c r="C145" s="243" t="s">
        <v>86</v>
      </c>
      <c r="D145" s="243" t="s">
        <v>156</v>
      </c>
      <c r="E145" s="244" t="s">
        <v>785</v>
      </c>
      <c r="F145" s="245" t="s">
        <v>786</v>
      </c>
      <c r="G145" s="246" t="s">
        <v>177</v>
      </c>
      <c r="H145" s="247">
        <v>39</v>
      </c>
      <c r="I145" s="248"/>
      <c r="J145" s="249">
        <f>ROUND(I145*H145,2)</f>
        <v>0</v>
      </c>
      <c r="K145" s="245" t="s">
        <v>160</v>
      </c>
      <c r="L145" s="45"/>
      <c r="M145" s="250" t="s">
        <v>1</v>
      </c>
      <c r="N145" s="251" t="s">
        <v>41</v>
      </c>
      <c r="O145" s="92"/>
      <c r="P145" s="252">
        <f>O145*H145</f>
        <v>0</v>
      </c>
      <c r="Q145" s="252">
        <v>0</v>
      </c>
      <c r="R145" s="252">
        <f>Q145*H145</f>
        <v>0</v>
      </c>
      <c r="S145" s="252">
        <v>0</v>
      </c>
      <c r="T145" s="25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4" t="s">
        <v>161</v>
      </c>
      <c r="AT145" s="254" t="s">
        <v>156</v>
      </c>
      <c r="AU145" s="254" t="s">
        <v>86</v>
      </c>
      <c r="AY145" s="18" t="s">
        <v>154</v>
      </c>
      <c r="BE145" s="255">
        <f>IF(N145="základní",J145,0)</f>
        <v>0</v>
      </c>
      <c r="BF145" s="255">
        <f>IF(N145="snížená",J145,0)</f>
        <v>0</v>
      </c>
      <c r="BG145" s="255">
        <f>IF(N145="zákl. přenesená",J145,0)</f>
        <v>0</v>
      </c>
      <c r="BH145" s="255">
        <f>IF(N145="sníž. přenesená",J145,0)</f>
        <v>0</v>
      </c>
      <c r="BI145" s="255">
        <f>IF(N145="nulová",J145,0)</f>
        <v>0</v>
      </c>
      <c r="BJ145" s="18" t="s">
        <v>84</v>
      </c>
      <c r="BK145" s="255">
        <f>ROUND(I145*H145,2)</f>
        <v>0</v>
      </c>
      <c r="BL145" s="18" t="s">
        <v>161</v>
      </c>
      <c r="BM145" s="254" t="s">
        <v>828</v>
      </c>
    </row>
    <row r="146" s="2" customFormat="1">
      <c r="A146" s="39"/>
      <c r="B146" s="40"/>
      <c r="C146" s="41"/>
      <c r="D146" s="256" t="s">
        <v>163</v>
      </c>
      <c r="E146" s="41"/>
      <c r="F146" s="257" t="s">
        <v>788</v>
      </c>
      <c r="G146" s="41"/>
      <c r="H146" s="41"/>
      <c r="I146" s="211"/>
      <c r="J146" s="41"/>
      <c r="K146" s="41"/>
      <c r="L146" s="45"/>
      <c r="M146" s="258"/>
      <c r="N146" s="259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163</v>
      </c>
      <c r="AU146" s="18" t="s">
        <v>86</v>
      </c>
    </row>
    <row r="147" s="2" customFormat="1">
      <c r="A147" s="39"/>
      <c r="B147" s="40"/>
      <c r="C147" s="41"/>
      <c r="D147" s="260" t="s">
        <v>165</v>
      </c>
      <c r="E147" s="41"/>
      <c r="F147" s="261" t="s">
        <v>789</v>
      </c>
      <c r="G147" s="41"/>
      <c r="H147" s="41"/>
      <c r="I147" s="211"/>
      <c r="J147" s="41"/>
      <c r="K147" s="41"/>
      <c r="L147" s="45"/>
      <c r="M147" s="258"/>
      <c r="N147" s="259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165</v>
      </c>
      <c r="AU147" s="18" t="s">
        <v>86</v>
      </c>
    </row>
    <row r="148" s="2" customFormat="1" ht="16.5" customHeight="1">
      <c r="A148" s="39"/>
      <c r="B148" s="40"/>
      <c r="C148" s="243" t="s">
        <v>101</v>
      </c>
      <c r="D148" s="243" t="s">
        <v>156</v>
      </c>
      <c r="E148" s="244" t="s">
        <v>790</v>
      </c>
      <c r="F148" s="245" t="s">
        <v>791</v>
      </c>
      <c r="G148" s="246" t="s">
        <v>252</v>
      </c>
      <c r="H148" s="247">
        <v>19.600000000000001</v>
      </c>
      <c r="I148" s="248"/>
      <c r="J148" s="249">
        <f>ROUND(I148*H148,2)</f>
        <v>0</v>
      </c>
      <c r="K148" s="245" t="s">
        <v>1</v>
      </c>
      <c r="L148" s="45"/>
      <c r="M148" s="250" t="s">
        <v>1</v>
      </c>
      <c r="N148" s="251" t="s">
        <v>41</v>
      </c>
      <c r="O148" s="92"/>
      <c r="P148" s="252">
        <f>O148*H148</f>
        <v>0</v>
      </c>
      <c r="Q148" s="252">
        <v>0</v>
      </c>
      <c r="R148" s="252">
        <f>Q148*H148</f>
        <v>0</v>
      </c>
      <c r="S148" s="252">
        <v>0</v>
      </c>
      <c r="T148" s="25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54" t="s">
        <v>161</v>
      </c>
      <c r="AT148" s="254" t="s">
        <v>156</v>
      </c>
      <c r="AU148" s="254" t="s">
        <v>86</v>
      </c>
      <c r="AY148" s="18" t="s">
        <v>154</v>
      </c>
      <c r="BE148" s="255">
        <f>IF(N148="základní",J148,0)</f>
        <v>0</v>
      </c>
      <c r="BF148" s="255">
        <f>IF(N148="snížená",J148,0)</f>
        <v>0</v>
      </c>
      <c r="BG148" s="255">
        <f>IF(N148="zákl. přenesená",J148,0)</f>
        <v>0</v>
      </c>
      <c r="BH148" s="255">
        <f>IF(N148="sníž. přenesená",J148,0)</f>
        <v>0</v>
      </c>
      <c r="BI148" s="255">
        <f>IF(N148="nulová",J148,0)</f>
        <v>0</v>
      </c>
      <c r="BJ148" s="18" t="s">
        <v>84</v>
      </c>
      <c r="BK148" s="255">
        <f>ROUND(I148*H148,2)</f>
        <v>0</v>
      </c>
      <c r="BL148" s="18" t="s">
        <v>161</v>
      </c>
      <c r="BM148" s="254" t="s">
        <v>829</v>
      </c>
    </row>
    <row r="149" s="2" customFormat="1">
      <c r="A149" s="39"/>
      <c r="B149" s="40"/>
      <c r="C149" s="41"/>
      <c r="D149" s="256" t="s">
        <v>163</v>
      </c>
      <c r="E149" s="41"/>
      <c r="F149" s="257" t="s">
        <v>793</v>
      </c>
      <c r="G149" s="41"/>
      <c r="H149" s="41"/>
      <c r="I149" s="211"/>
      <c r="J149" s="41"/>
      <c r="K149" s="41"/>
      <c r="L149" s="45"/>
      <c r="M149" s="258"/>
      <c r="N149" s="259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163</v>
      </c>
      <c r="AU149" s="18" t="s">
        <v>86</v>
      </c>
    </row>
    <row r="150" s="2" customFormat="1">
      <c r="A150" s="39"/>
      <c r="B150" s="40"/>
      <c r="C150" s="41"/>
      <c r="D150" s="256" t="s">
        <v>454</v>
      </c>
      <c r="E150" s="41"/>
      <c r="F150" s="315" t="s">
        <v>794</v>
      </c>
      <c r="G150" s="41"/>
      <c r="H150" s="41"/>
      <c r="I150" s="211"/>
      <c r="J150" s="41"/>
      <c r="K150" s="41"/>
      <c r="L150" s="45"/>
      <c r="M150" s="258"/>
      <c r="N150" s="259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454</v>
      </c>
      <c r="AU150" s="18" t="s">
        <v>86</v>
      </c>
    </row>
    <row r="151" s="13" customFormat="1">
      <c r="A151" s="13"/>
      <c r="B151" s="262"/>
      <c r="C151" s="263"/>
      <c r="D151" s="256" t="s">
        <v>172</v>
      </c>
      <c r="E151" s="264" t="s">
        <v>1</v>
      </c>
      <c r="F151" s="265" t="s">
        <v>795</v>
      </c>
      <c r="G151" s="263"/>
      <c r="H151" s="266">
        <v>15.6</v>
      </c>
      <c r="I151" s="267"/>
      <c r="J151" s="263"/>
      <c r="K151" s="263"/>
      <c r="L151" s="268"/>
      <c r="M151" s="269"/>
      <c r="N151" s="270"/>
      <c r="O151" s="270"/>
      <c r="P151" s="270"/>
      <c r="Q151" s="270"/>
      <c r="R151" s="270"/>
      <c r="S151" s="270"/>
      <c r="T151" s="27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72" t="s">
        <v>172</v>
      </c>
      <c r="AU151" s="272" t="s">
        <v>86</v>
      </c>
      <c r="AV151" s="13" t="s">
        <v>86</v>
      </c>
      <c r="AW151" s="13" t="s">
        <v>32</v>
      </c>
      <c r="AX151" s="13" t="s">
        <v>76</v>
      </c>
      <c r="AY151" s="272" t="s">
        <v>154</v>
      </c>
    </row>
    <row r="152" s="14" customFormat="1">
      <c r="A152" s="14"/>
      <c r="B152" s="273"/>
      <c r="C152" s="274"/>
      <c r="D152" s="256" t="s">
        <v>172</v>
      </c>
      <c r="E152" s="275" t="s">
        <v>1</v>
      </c>
      <c r="F152" s="276" t="s">
        <v>796</v>
      </c>
      <c r="G152" s="274"/>
      <c r="H152" s="277">
        <v>15.6</v>
      </c>
      <c r="I152" s="278"/>
      <c r="J152" s="274"/>
      <c r="K152" s="274"/>
      <c r="L152" s="279"/>
      <c r="M152" s="280"/>
      <c r="N152" s="281"/>
      <c r="O152" s="281"/>
      <c r="P152" s="281"/>
      <c r="Q152" s="281"/>
      <c r="R152" s="281"/>
      <c r="S152" s="281"/>
      <c r="T152" s="28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83" t="s">
        <v>172</v>
      </c>
      <c r="AU152" s="283" t="s">
        <v>86</v>
      </c>
      <c r="AV152" s="14" t="s">
        <v>101</v>
      </c>
      <c r="AW152" s="14" t="s">
        <v>32</v>
      </c>
      <c r="AX152" s="14" t="s">
        <v>76</v>
      </c>
      <c r="AY152" s="283" t="s">
        <v>154</v>
      </c>
    </row>
    <row r="153" s="13" customFormat="1">
      <c r="A153" s="13"/>
      <c r="B153" s="262"/>
      <c r="C153" s="263"/>
      <c r="D153" s="256" t="s">
        <v>172</v>
      </c>
      <c r="E153" s="264" t="s">
        <v>1</v>
      </c>
      <c r="F153" s="265" t="s">
        <v>797</v>
      </c>
      <c r="G153" s="263"/>
      <c r="H153" s="266">
        <v>4</v>
      </c>
      <c r="I153" s="267"/>
      <c r="J153" s="263"/>
      <c r="K153" s="263"/>
      <c r="L153" s="268"/>
      <c r="M153" s="269"/>
      <c r="N153" s="270"/>
      <c r="O153" s="270"/>
      <c r="P153" s="270"/>
      <c r="Q153" s="270"/>
      <c r="R153" s="270"/>
      <c r="S153" s="270"/>
      <c r="T153" s="27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72" t="s">
        <v>172</v>
      </c>
      <c r="AU153" s="272" t="s">
        <v>86</v>
      </c>
      <c r="AV153" s="13" t="s">
        <v>86</v>
      </c>
      <c r="AW153" s="13" t="s">
        <v>32</v>
      </c>
      <c r="AX153" s="13" t="s">
        <v>76</v>
      </c>
      <c r="AY153" s="272" t="s">
        <v>154</v>
      </c>
    </row>
    <row r="154" s="14" customFormat="1">
      <c r="A154" s="14"/>
      <c r="B154" s="273"/>
      <c r="C154" s="274"/>
      <c r="D154" s="256" t="s">
        <v>172</v>
      </c>
      <c r="E154" s="275" t="s">
        <v>1</v>
      </c>
      <c r="F154" s="276" t="s">
        <v>798</v>
      </c>
      <c r="G154" s="274"/>
      <c r="H154" s="277">
        <v>4</v>
      </c>
      <c r="I154" s="278"/>
      <c r="J154" s="274"/>
      <c r="K154" s="274"/>
      <c r="L154" s="279"/>
      <c r="M154" s="280"/>
      <c r="N154" s="281"/>
      <c r="O154" s="281"/>
      <c r="P154" s="281"/>
      <c r="Q154" s="281"/>
      <c r="R154" s="281"/>
      <c r="S154" s="281"/>
      <c r="T154" s="28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83" t="s">
        <v>172</v>
      </c>
      <c r="AU154" s="283" t="s">
        <v>86</v>
      </c>
      <c r="AV154" s="14" t="s">
        <v>101</v>
      </c>
      <c r="AW154" s="14" t="s">
        <v>32</v>
      </c>
      <c r="AX154" s="14" t="s">
        <v>76</v>
      </c>
      <c r="AY154" s="283" t="s">
        <v>154</v>
      </c>
    </row>
    <row r="155" s="16" customFormat="1">
      <c r="A155" s="16"/>
      <c r="B155" s="294"/>
      <c r="C155" s="295"/>
      <c r="D155" s="256" t="s">
        <v>172</v>
      </c>
      <c r="E155" s="296" t="s">
        <v>1</v>
      </c>
      <c r="F155" s="297" t="s">
        <v>234</v>
      </c>
      <c r="G155" s="295"/>
      <c r="H155" s="298">
        <v>19.600000000000001</v>
      </c>
      <c r="I155" s="299"/>
      <c r="J155" s="295"/>
      <c r="K155" s="295"/>
      <c r="L155" s="300"/>
      <c r="M155" s="301"/>
      <c r="N155" s="302"/>
      <c r="O155" s="302"/>
      <c r="P155" s="302"/>
      <c r="Q155" s="302"/>
      <c r="R155" s="302"/>
      <c r="S155" s="302"/>
      <c r="T155" s="303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T155" s="304" t="s">
        <v>172</v>
      </c>
      <c r="AU155" s="304" t="s">
        <v>86</v>
      </c>
      <c r="AV155" s="16" t="s">
        <v>161</v>
      </c>
      <c r="AW155" s="16" t="s">
        <v>32</v>
      </c>
      <c r="AX155" s="16" t="s">
        <v>84</v>
      </c>
      <c r="AY155" s="304" t="s">
        <v>154</v>
      </c>
    </row>
    <row r="156" s="2" customFormat="1" ht="16.5" customHeight="1">
      <c r="A156" s="39"/>
      <c r="B156" s="40"/>
      <c r="C156" s="243" t="s">
        <v>161</v>
      </c>
      <c r="D156" s="243" t="s">
        <v>156</v>
      </c>
      <c r="E156" s="244" t="s">
        <v>799</v>
      </c>
      <c r="F156" s="245" t="s">
        <v>800</v>
      </c>
      <c r="G156" s="246" t="s">
        <v>383</v>
      </c>
      <c r="H156" s="247">
        <v>4</v>
      </c>
      <c r="I156" s="248"/>
      <c r="J156" s="249">
        <f>ROUND(I156*H156,2)</f>
        <v>0</v>
      </c>
      <c r="K156" s="245" t="s">
        <v>1</v>
      </c>
      <c r="L156" s="45"/>
      <c r="M156" s="250" t="s">
        <v>1</v>
      </c>
      <c r="N156" s="251" t="s">
        <v>41</v>
      </c>
      <c r="O156" s="92"/>
      <c r="P156" s="252">
        <f>O156*H156</f>
        <v>0</v>
      </c>
      <c r="Q156" s="252">
        <v>0</v>
      </c>
      <c r="R156" s="252">
        <f>Q156*H156</f>
        <v>0</v>
      </c>
      <c r="S156" s="252">
        <v>0</v>
      </c>
      <c r="T156" s="25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4" t="s">
        <v>161</v>
      </c>
      <c r="AT156" s="254" t="s">
        <v>156</v>
      </c>
      <c r="AU156" s="254" t="s">
        <v>86</v>
      </c>
      <c r="AY156" s="18" t="s">
        <v>154</v>
      </c>
      <c r="BE156" s="255">
        <f>IF(N156="základní",J156,0)</f>
        <v>0</v>
      </c>
      <c r="BF156" s="255">
        <f>IF(N156="snížená",J156,0)</f>
        <v>0</v>
      </c>
      <c r="BG156" s="255">
        <f>IF(N156="zákl. přenesená",J156,0)</f>
        <v>0</v>
      </c>
      <c r="BH156" s="255">
        <f>IF(N156="sníž. přenesená",J156,0)</f>
        <v>0</v>
      </c>
      <c r="BI156" s="255">
        <f>IF(N156="nulová",J156,0)</f>
        <v>0</v>
      </c>
      <c r="BJ156" s="18" t="s">
        <v>84</v>
      </c>
      <c r="BK156" s="255">
        <f>ROUND(I156*H156,2)</f>
        <v>0</v>
      </c>
      <c r="BL156" s="18" t="s">
        <v>161</v>
      </c>
      <c r="BM156" s="254" t="s">
        <v>830</v>
      </c>
    </row>
    <row r="157" s="2" customFormat="1">
      <c r="A157" s="39"/>
      <c r="B157" s="40"/>
      <c r="C157" s="41"/>
      <c r="D157" s="256" t="s">
        <v>163</v>
      </c>
      <c r="E157" s="41"/>
      <c r="F157" s="257" t="s">
        <v>800</v>
      </c>
      <c r="G157" s="41"/>
      <c r="H157" s="41"/>
      <c r="I157" s="211"/>
      <c r="J157" s="41"/>
      <c r="K157" s="41"/>
      <c r="L157" s="45"/>
      <c r="M157" s="258"/>
      <c r="N157" s="259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163</v>
      </c>
      <c r="AU157" s="18" t="s">
        <v>86</v>
      </c>
    </row>
    <row r="158" s="2" customFormat="1">
      <c r="A158" s="39"/>
      <c r="B158" s="40"/>
      <c r="C158" s="41"/>
      <c r="D158" s="256" t="s">
        <v>454</v>
      </c>
      <c r="E158" s="41"/>
      <c r="F158" s="315" t="s">
        <v>802</v>
      </c>
      <c r="G158" s="41"/>
      <c r="H158" s="41"/>
      <c r="I158" s="211"/>
      <c r="J158" s="41"/>
      <c r="K158" s="41"/>
      <c r="L158" s="45"/>
      <c r="M158" s="258"/>
      <c r="N158" s="259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454</v>
      </c>
      <c r="AU158" s="18" t="s">
        <v>86</v>
      </c>
    </row>
    <row r="159" s="13" customFormat="1">
      <c r="A159" s="13"/>
      <c r="B159" s="262"/>
      <c r="C159" s="263"/>
      <c r="D159" s="256" t="s">
        <v>172</v>
      </c>
      <c r="E159" s="264" t="s">
        <v>1</v>
      </c>
      <c r="F159" s="265" t="s">
        <v>161</v>
      </c>
      <c r="G159" s="263"/>
      <c r="H159" s="266">
        <v>4</v>
      </c>
      <c r="I159" s="267"/>
      <c r="J159" s="263"/>
      <c r="K159" s="263"/>
      <c r="L159" s="268"/>
      <c r="M159" s="269"/>
      <c r="N159" s="270"/>
      <c r="O159" s="270"/>
      <c r="P159" s="270"/>
      <c r="Q159" s="270"/>
      <c r="R159" s="270"/>
      <c r="S159" s="270"/>
      <c r="T159" s="27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72" t="s">
        <v>172</v>
      </c>
      <c r="AU159" s="272" t="s">
        <v>86</v>
      </c>
      <c r="AV159" s="13" t="s">
        <v>86</v>
      </c>
      <c r="AW159" s="13" t="s">
        <v>32</v>
      </c>
      <c r="AX159" s="13" t="s">
        <v>76</v>
      </c>
      <c r="AY159" s="272" t="s">
        <v>154</v>
      </c>
    </row>
    <row r="160" s="14" customFormat="1">
      <c r="A160" s="14"/>
      <c r="B160" s="273"/>
      <c r="C160" s="274"/>
      <c r="D160" s="256" t="s">
        <v>172</v>
      </c>
      <c r="E160" s="275" t="s">
        <v>1</v>
      </c>
      <c r="F160" s="276" t="s">
        <v>803</v>
      </c>
      <c r="G160" s="274"/>
      <c r="H160" s="277">
        <v>4</v>
      </c>
      <c r="I160" s="278"/>
      <c r="J160" s="274"/>
      <c r="K160" s="274"/>
      <c r="L160" s="279"/>
      <c r="M160" s="280"/>
      <c r="N160" s="281"/>
      <c r="O160" s="281"/>
      <c r="P160" s="281"/>
      <c r="Q160" s="281"/>
      <c r="R160" s="281"/>
      <c r="S160" s="281"/>
      <c r="T160" s="28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83" t="s">
        <v>172</v>
      </c>
      <c r="AU160" s="283" t="s">
        <v>86</v>
      </c>
      <c r="AV160" s="14" t="s">
        <v>101</v>
      </c>
      <c r="AW160" s="14" t="s">
        <v>32</v>
      </c>
      <c r="AX160" s="14" t="s">
        <v>76</v>
      </c>
      <c r="AY160" s="283" t="s">
        <v>154</v>
      </c>
    </row>
    <row r="161" s="16" customFormat="1">
      <c r="A161" s="16"/>
      <c r="B161" s="294"/>
      <c r="C161" s="295"/>
      <c r="D161" s="256" t="s">
        <v>172</v>
      </c>
      <c r="E161" s="296" t="s">
        <v>1</v>
      </c>
      <c r="F161" s="297" t="s">
        <v>234</v>
      </c>
      <c r="G161" s="295"/>
      <c r="H161" s="298">
        <v>4</v>
      </c>
      <c r="I161" s="299"/>
      <c r="J161" s="295"/>
      <c r="K161" s="295"/>
      <c r="L161" s="300"/>
      <c r="M161" s="301"/>
      <c r="N161" s="302"/>
      <c r="O161" s="302"/>
      <c r="P161" s="302"/>
      <c r="Q161" s="302"/>
      <c r="R161" s="302"/>
      <c r="S161" s="302"/>
      <c r="T161" s="303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304" t="s">
        <v>172</v>
      </c>
      <c r="AU161" s="304" t="s">
        <v>86</v>
      </c>
      <c r="AV161" s="16" t="s">
        <v>161</v>
      </c>
      <c r="AW161" s="16" t="s">
        <v>32</v>
      </c>
      <c r="AX161" s="16" t="s">
        <v>84</v>
      </c>
      <c r="AY161" s="304" t="s">
        <v>154</v>
      </c>
    </row>
    <row r="162" s="2" customFormat="1" ht="16.5" customHeight="1">
      <c r="A162" s="39"/>
      <c r="B162" s="40"/>
      <c r="C162" s="243" t="s">
        <v>189</v>
      </c>
      <c r="D162" s="243" t="s">
        <v>156</v>
      </c>
      <c r="E162" s="244" t="s">
        <v>804</v>
      </c>
      <c r="F162" s="245" t="s">
        <v>805</v>
      </c>
      <c r="G162" s="246" t="s">
        <v>383</v>
      </c>
      <c r="H162" s="247">
        <v>5</v>
      </c>
      <c r="I162" s="248"/>
      <c r="J162" s="249">
        <f>ROUND(I162*H162,2)</f>
        <v>0</v>
      </c>
      <c r="K162" s="245" t="s">
        <v>1</v>
      </c>
      <c r="L162" s="45"/>
      <c r="M162" s="250" t="s">
        <v>1</v>
      </c>
      <c r="N162" s="251" t="s">
        <v>41</v>
      </c>
      <c r="O162" s="92"/>
      <c r="P162" s="252">
        <f>O162*H162</f>
        <v>0</v>
      </c>
      <c r="Q162" s="252">
        <v>0</v>
      </c>
      <c r="R162" s="252">
        <f>Q162*H162</f>
        <v>0</v>
      </c>
      <c r="S162" s="252">
        <v>0</v>
      </c>
      <c r="T162" s="25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4" t="s">
        <v>161</v>
      </c>
      <c r="AT162" s="254" t="s">
        <v>156</v>
      </c>
      <c r="AU162" s="254" t="s">
        <v>86</v>
      </c>
      <c r="AY162" s="18" t="s">
        <v>154</v>
      </c>
      <c r="BE162" s="255">
        <f>IF(N162="základní",J162,0)</f>
        <v>0</v>
      </c>
      <c r="BF162" s="255">
        <f>IF(N162="snížená",J162,0)</f>
        <v>0</v>
      </c>
      <c r="BG162" s="255">
        <f>IF(N162="zákl. přenesená",J162,0)</f>
        <v>0</v>
      </c>
      <c r="BH162" s="255">
        <f>IF(N162="sníž. přenesená",J162,0)</f>
        <v>0</v>
      </c>
      <c r="BI162" s="255">
        <f>IF(N162="nulová",J162,0)</f>
        <v>0</v>
      </c>
      <c r="BJ162" s="18" t="s">
        <v>84</v>
      </c>
      <c r="BK162" s="255">
        <f>ROUND(I162*H162,2)</f>
        <v>0</v>
      </c>
      <c r="BL162" s="18" t="s">
        <v>161</v>
      </c>
      <c r="BM162" s="254" t="s">
        <v>831</v>
      </c>
    </row>
    <row r="163" s="2" customFormat="1">
      <c r="A163" s="39"/>
      <c r="B163" s="40"/>
      <c r="C163" s="41"/>
      <c r="D163" s="256" t="s">
        <v>163</v>
      </c>
      <c r="E163" s="41"/>
      <c r="F163" s="257" t="s">
        <v>805</v>
      </c>
      <c r="G163" s="41"/>
      <c r="H163" s="41"/>
      <c r="I163" s="211"/>
      <c r="J163" s="41"/>
      <c r="K163" s="41"/>
      <c r="L163" s="45"/>
      <c r="M163" s="258"/>
      <c r="N163" s="259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163</v>
      </c>
      <c r="AU163" s="18" t="s">
        <v>86</v>
      </c>
    </row>
    <row r="164" s="2" customFormat="1">
      <c r="A164" s="39"/>
      <c r="B164" s="40"/>
      <c r="C164" s="41"/>
      <c r="D164" s="256" t="s">
        <v>454</v>
      </c>
      <c r="E164" s="41"/>
      <c r="F164" s="315" t="s">
        <v>802</v>
      </c>
      <c r="G164" s="41"/>
      <c r="H164" s="41"/>
      <c r="I164" s="211"/>
      <c r="J164" s="41"/>
      <c r="K164" s="41"/>
      <c r="L164" s="45"/>
      <c r="M164" s="258"/>
      <c r="N164" s="259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454</v>
      </c>
      <c r="AU164" s="18" t="s">
        <v>86</v>
      </c>
    </row>
    <row r="165" s="13" customFormat="1">
      <c r="A165" s="13"/>
      <c r="B165" s="262"/>
      <c r="C165" s="263"/>
      <c r="D165" s="256" t="s">
        <v>172</v>
      </c>
      <c r="E165" s="264" t="s">
        <v>1</v>
      </c>
      <c r="F165" s="265" t="s">
        <v>189</v>
      </c>
      <c r="G165" s="263"/>
      <c r="H165" s="266">
        <v>5</v>
      </c>
      <c r="I165" s="267"/>
      <c r="J165" s="263"/>
      <c r="K165" s="263"/>
      <c r="L165" s="268"/>
      <c r="M165" s="269"/>
      <c r="N165" s="270"/>
      <c r="O165" s="270"/>
      <c r="P165" s="270"/>
      <c r="Q165" s="270"/>
      <c r="R165" s="270"/>
      <c r="S165" s="270"/>
      <c r="T165" s="27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72" t="s">
        <v>172</v>
      </c>
      <c r="AU165" s="272" t="s">
        <v>86</v>
      </c>
      <c r="AV165" s="13" t="s">
        <v>86</v>
      </c>
      <c r="AW165" s="13" t="s">
        <v>32</v>
      </c>
      <c r="AX165" s="13" t="s">
        <v>76</v>
      </c>
      <c r="AY165" s="272" t="s">
        <v>154</v>
      </c>
    </row>
    <row r="166" s="14" customFormat="1">
      <c r="A166" s="14"/>
      <c r="B166" s="273"/>
      <c r="C166" s="274"/>
      <c r="D166" s="256" t="s">
        <v>172</v>
      </c>
      <c r="E166" s="275" t="s">
        <v>1</v>
      </c>
      <c r="F166" s="276" t="s">
        <v>807</v>
      </c>
      <c r="G166" s="274"/>
      <c r="H166" s="277">
        <v>5</v>
      </c>
      <c r="I166" s="278"/>
      <c r="J166" s="274"/>
      <c r="K166" s="274"/>
      <c r="L166" s="279"/>
      <c r="M166" s="280"/>
      <c r="N166" s="281"/>
      <c r="O166" s="281"/>
      <c r="P166" s="281"/>
      <c r="Q166" s="281"/>
      <c r="R166" s="281"/>
      <c r="S166" s="281"/>
      <c r="T166" s="28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83" t="s">
        <v>172</v>
      </c>
      <c r="AU166" s="283" t="s">
        <v>86</v>
      </c>
      <c r="AV166" s="14" t="s">
        <v>101</v>
      </c>
      <c r="AW166" s="14" t="s">
        <v>32</v>
      </c>
      <c r="AX166" s="14" t="s">
        <v>76</v>
      </c>
      <c r="AY166" s="283" t="s">
        <v>154</v>
      </c>
    </row>
    <row r="167" s="16" customFormat="1">
      <c r="A167" s="16"/>
      <c r="B167" s="294"/>
      <c r="C167" s="295"/>
      <c r="D167" s="256" t="s">
        <v>172</v>
      </c>
      <c r="E167" s="296" t="s">
        <v>1</v>
      </c>
      <c r="F167" s="297" t="s">
        <v>234</v>
      </c>
      <c r="G167" s="295"/>
      <c r="H167" s="298">
        <v>5</v>
      </c>
      <c r="I167" s="299"/>
      <c r="J167" s="295"/>
      <c r="K167" s="295"/>
      <c r="L167" s="300"/>
      <c r="M167" s="301"/>
      <c r="N167" s="302"/>
      <c r="O167" s="302"/>
      <c r="P167" s="302"/>
      <c r="Q167" s="302"/>
      <c r="R167" s="302"/>
      <c r="S167" s="302"/>
      <c r="T167" s="303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T167" s="304" t="s">
        <v>172</v>
      </c>
      <c r="AU167" s="304" t="s">
        <v>86</v>
      </c>
      <c r="AV167" s="16" t="s">
        <v>161</v>
      </c>
      <c r="AW167" s="16" t="s">
        <v>32</v>
      </c>
      <c r="AX167" s="16" t="s">
        <v>84</v>
      </c>
      <c r="AY167" s="304" t="s">
        <v>154</v>
      </c>
    </row>
    <row r="168" s="2" customFormat="1" ht="16.5" customHeight="1">
      <c r="A168" s="39"/>
      <c r="B168" s="40"/>
      <c r="C168" s="243" t="s">
        <v>195</v>
      </c>
      <c r="D168" s="243" t="s">
        <v>156</v>
      </c>
      <c r="E168" s="244" t="s">
        <v>808</v>
      </c>
      <c r="F168" s="245" t="s">
        <v>809</v>
      </c>
      <c r="G168" s="246" t="s">
        <v>159</v>
      </c>
      <c r="H168" s="247">
        <v>5.1500000000000004</v>
      </c>
      <c r="I168" s="248"/>
      <c r="J168" s="249">
        <f>ROUND(I168*H168,2)</f>
        <v>0</v>
      </c>
      <c r="K168" s="245" t="s">
        <v>1</v>
      </c>
      <c r="L168" s="45"/>
      <c r="M168" s="250" t="s">
        <v>1</v>
      </c>
      <c r="N168" s="251" t="s">
        <v>41</v>
      </c>
      <c r="O168" s="92"/>
      <c r="P168" s="252">
        <f>O168*H168</f>
        <v>0</v>
      </c>
      <c r="Q168" s="252">
        <v>0</v>
      </c>
      <c r="R168" s="252">
        <f>Q168*H168</f>
        <v>0</v>
      </c>
      <c r="S168" s="252">
        <v>0</v>
      </c>
      <c r="T168" s="25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54" t="s">
        <v>161</v>
      </c>
      <c r="AT168" s="254" t="s">
        <v>156</v>
      </c>
      <c r="AU168" s="254" t="s">
        <v>86</v>
      </c>
      <c r="AY168" s="18" t="s">
        <v>154</v>
      </c>
      <c r="BE168" s="255">
        <f>IF(N168="základní",J168,0)</f>
        <v>0</v>
      </c>
      <c r="BF168" s="255">
        <f>IF(N168="snížená",J168,0)</f>
        <v>0</v>
      </c>
      <c r="BG168" s="255">
        <f>IF(N168="zákl. přenesená",J168,0)</f>
        <v>0</v>
      </c>
      <c r="BH168" s="255">
        <f>IF(N168="sníž. přenesená",J168,0)</f>
        <v>0</v>
      </c>
      <c r="BI168" s="255">
        <f>IF(N168="nulová",J168,0)</f>
        <v>0</v>
      </c>
      <c r="BJ168" s="18" t="s">
        <v>84</v>
      </c>
      <c r="BK168" s="255">
        <f>ROUND(I168*H168,2)</f>
        <v>0</v>
      </c>
      <c r="BL168" s="18" t="s">
        <v>161</v>
      </c>
      <c r="BM168" s="254" t="s">
        <v>832</v>
      </c>
    </row>
    <row r="169" s="2" customFormat="1">
      <c r="A169" s="39"/>
      <c r="B169" s="40"/>
      <c r="C169" s="41"/>
      <c r="D169" s="256" t="s">
        <v>163</v>
      </c>
      <c r="E169" s="41"/>
      <c r="F169" s="257" t="s">
        <v>811</v>
      </c>
      <c r="G169" s="41"/>
      <c r="H169" s="41"/>
      <c r="I169" s="211"/>
      <c r="J169" s="41"/>
      <c r="K169" s="41"/>
      <c r="L169" s="45"/>
      <c r="M169" s="258"/>
      <c r="N169" s="259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163</v>
      </c>
      <c r="AU169" s="18" t="s">
        <v>86</v>
      </c>
    </row>
    <row r="170" s="13" customFormat="1">
      <c r="A170" s="13"/>
      <c r="B170" s="262"/>
      <c r="C170" s="263"/>
      <c r="D170" s="256" t="s">
        <v>172</v>
      </c>
      <c r="E170" s="264" t="s">
        <v>1</v>
      </c>
      <c r="F170" s="265" t="s">
        <v>812</v>
      </c>
      <c r="G170" s="263"/>
      <c r="H170" s="266">
        <v>5.1500000000000004</v>
      </c>
      <c r="I170" s="267"/>
      <c r="J170" s="263"/>
      <c r="K170" s="263"/>
      <c r="L170" s="268"/>
      <c r="M170" s="269"/>
      <c r="N170" s="270"/>
      <c r="O170" s="270"/>
      <c r="P170" s="270"/>
      <c r="Q170" s="270"/>
      <c r="R170" s="270"/>
      <c r="S170" s="270"/>
      <c r="T170" s="27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72" t="s">
        <v>172</v>
      </c>
      <c r="AU170" s="272" t="s">
        <v>86</v>
      </c>
      <c r="AV170" s="13" t="s">
        <v>86</v>
      </c>
      <c r="AW170" s="13" t="s">
        <v>32</v>
      </c>
      <c r="AX170" s="13" t="s">
        <v>76</v>
      </c>
      <c r="AY170" s="272" t="s">
        <v>154</v>
      </c>
    </row>
    <row r="171" s="14" customFormat="1">
      <c r="A171" s="14"/>
      <c r="B171" s="273"/>
      <c r="C171" s="274"/>
      <c r="D171" s="256" t="s">
        <v>172</v>
      </c>
      <c r="E171" s="275" t="s">
        <v>1</v>
      </c>
      <c r="F171" s="276" t="s">
        <v>813</v>
      </c>
      <c r="G171" s="274"/>
      <c r="H171" s="277">
        <v>5.1500000000000004</v>
      </c>
      <c r="I171" s="278"/>
      <c r="J171" s="274"/>
      <c r="K171" s="274"/>
      <c r="L171" s="279"/>
      <c r="M171" s="280"/>
      <c r="N171" s="281"/>
      <c r="O171" s="281"/>
      <c r="P171" s="281"/>
      <c r="Q171" s="281"/>
      <c r="R171" s="281"/>
      <c r="S171" s="281"/>
      <c r="T171" s="28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83" t="s">
        <v>172</v>
      </c>
      <c r="AU171" s="283" t="s">
        <v>86</v>
      </c>
      <c r="AV171" s="14" t="s">
        <v>101</v>
      </c>
      <c r="AW171" s="14" t="s">
        <v>32</v>
      </c>
      <c r="AX171" s="14" t="s">
        <v>76</v>
      </c>
      <c r="AY171" s="283" t="s">
        <v>154</v>
      </c>
    </row>
    <row r="172" s="16" customFormat="1">
      <c r="A172" s="16"/>
      <c r="B172" s="294"/>
      <c r="C172" s="295"/>
      <c r="D172" s="256" t="s">
        <v>172</v>
      </c>
      <c r="E172" s="296" t="s">
        <v>1</v>
      </c>
      <c r="F172" s="297" t="s">
        <v>234</v>
      </c>
      <c r="G172" s="295"/>
      <c r="H172" s="298">
        <v>5.1500000000000004</v>
      </c>
      <c r="I172" s="299"/>
      <c r="J172" s="295"/>
      <c r="K172" s="295"/>
      <c r="L172" s="300"/>
      <c r="M172" s="301"/>
      <c r="N172" s="302"/>
      <c r="O172" s="302"/>
      <c r="P172" s="302"/>
      <c r="Q172" s="302"/>
      <c r="R172" s="302"/>
      <c r="S172" s="302"/>
      <c r="T172" s="303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304" t="s">
        <v>172</v>
      </c>
      <c r="AU172" s="304" t="s">
        <v>86</v>
      </c>
      <c r="AV172" s="16" t="s">
        <v>161</v>
      </c>
      <c r="AW172" s="16" t="s">
        <v>32</v>
      </c>
      <c r="AX172" s="16" t="s">
        <v>84</v>
      </c>
      <c r="AY172" s="304" t="s">
        <v>154</v>
      </c>
    </row>
    <row r="173" s="2" customFormat="1" ht="16.5" customHeight="1">
      <c r="A173" s="39"/>
      <c r="B173" s="40"/>
      <c r="C173" s="305" t="s">
        <v>201</v>
      </c>
      <c r="D173" s="305" t="s">
        <v>365</v>
      </c>
      <c r="E173" s="306" t="s">
        <v>366</v>
      </c>
      <c r="F173" s="307" t="s">
        <v>814</v>
      </c>
      <c r="G173" s="308" t="s">
        <v>252</v>
      </c>
      <c r="H173" s="309">
        <v>0.77300000000000002</v>
      </c>
      <c r="I173" s="310"/>
      <c r="J173" s="311">
        <f>ROUND(I173*H173,2)</f>
        <v>0</v>
      </c>
      <c r="K173" s="307" t="s">
        <v>1</v>
      </c>
      <c r="L173" s="312"/>
      <c r="M173" s="313" t="s">
        <v>1</v>
      </c>
      <c r="N173" s="314" t="s">
        <v>41</v>
      </c>
      <c r="O173" s="92"/>
      <c r="P173" s="252">
        <f>O173*H173</f>
        <v>0</v>
      </c>
      <c r="Q173" s="252">
        <v>0.20000000000000001</v>
      </c>
      <c r="R173" s="252">
        <f>Q173*H173</f>
        <v>0.15460000000000002</v>
      </c>
      <c r="S173" s="252">
        <v>0</v>
      </c>
      <c r="T173" s="25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54" t="s">
        <v>207</v>
      </c>
      <c r="AT173" s="254" t="s">
        <v>365</v>
      </c>
      <c r="AU173" s="254" t="s">
        <v>86</v>
      </c>
      <c r="AY173" s="18" t="s">
        <v>154</v>
      </c>
      <c r="BE173" s="255">
        <f>IF(N173="základní",J173,0)</f>
        <v>0</v>
      </c>
      <c r="BF173" s="255">
        <f>IF(N173="snížená",J173,0)</f>
        <v>0</v>
      </c>
      <c r="BG173" s="255">
        <f>IF(N173="zákl. přenesená",J173,0)</f>
        <v>0</v>
      </c>
      <c r="BH173" s="255">
        <f>IF(N173="sníž. přenesená",J173,0)</f>
        <v>0</v>
      </c>
      <c r="BI173" s="255">
        <f>IF(N173="nulová",J173,0)</f>
        <v>0</v>
      </c>
      <c r="BJ173" s="18" t="s">
        <v>84</v>
      </c>
      <c r="BK173" s="255">
        <f>ROUND(I173*H173,2)</f>
        <v>0</v>
      </c>
      <c r="BL173" s="18" t="s">
        <v>161</v>
      </c>
      <c r="BM173" s="254" t="s">
        <v>833</v>
      </c>
    </row>
    <row r="174" s="2" customFormat="1">
      <c r="A174" s="39"/>
      <c r="B174" s="40"/>
      <c r="C174" s="41"/>
      <c r="D174" s="256" t="s">
        <v>163</v>
      </c>
      <c r="E174" s="41"/>
      <c r="F174" s="257" t="s">
        <v>816</v>
      </c>
      <c r="G174" s="41"/>
      <c r="H174" s="41"/>
      <c r="I174" s="211"/>
      <c r="J174" s="41"/>
      <c r="K174" s="41"/>
      <c r="L174" s="45"/>
      <c r="M174" s="258"/>
      <c r="N174" s="259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163</v>
      </c>
      <c r="AU174" s="18" t="s">
        <v>86</v>
      </c>
    </row>
    <row r="175" s="13" customFormat="1">
      <c r="A175" s="13"/>
      <c r="B175" s="262"/>
      <c r="C175" s="263"/>
      <c r="D175" s="256" t="s">
        <v>172</v>
      </c>
      <c r="E175" s="263"/>
      <c r="F175" s="265" t="s">
        <v>817</v>
      </c>
      <c r="G175" s="263"/>
      <c r="H175" s="266">
        <v>0.77300000000000002</v>
      </c>
      <c r="I175" s="267"/>
      <c r="J175" s="263"/>
      <c r="K175" s="263"/>
      <c r="L175" s="268"/>
      <c r="M175" s="269"/>
      <c r="N175" s="270"/>
      <c r="O175" s="270"/>
      <c r="P175" s="270"/>
      <c r="Q175" s="270"/>
      <c r="R175" s="270"/>
      <c r="S175" s="270"/>
      <c r="T175" s="27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72" t="s">
        <v>172</v>
      </c>
      <c r="AU175" s="272" t="s">
        <v>86</v>
      </c>
      <c r="AV175" s="13" t="s">
        <v>86</v>
      </c>
      <c r="AW175" s="13" t="s">
        <v>4</v>
      </c>
      <c r="AX175" s="13" t="s">
        <v>84</v>
      </c>
      <c r="AY175" s="272" t="s">
        <v>154</v>
      </c>
    </row>
    <row r="176" s="2" customFormat="1" ht="16.5" customHeight="1">
      <c r="A176" s="39"/>
      <c r="B176" s="40"/>
      <c r="C176" s="243" t="s">
        <v>207</v>
      </c>
      <c r="D176" s="243" t="s">
        <v>156</v>
      </c>
      <c r="E176" s="244" t="s">
        <v>818</v>
      </c>
      <c r="F176" s="245" t="s">
        <v>819</v>
      </c>
      <c r="G176" s="246" t="s">
        <v>518</v>
      </c>
      <c r="H176" s="247">
        <v>1</v>
      </c>
      <c r="I176" s="248"/>
      <c r="J176" s="249">
        <f>ROUND(I176*H176,2)</f>
        <v>0</v>
      </c>
      <c r="K176" s="245" t="s">
        <v>1</v>
      </c>
      <c r="L176" s="45"/>
      <c r="M176" s="250" t="s">
        <v>1</v>
      </c>
      <c r="N176" s="251" t="s">
        <v>41</v>
      </c>
      <c r="O176" s="92"/>
      <c r="P176" s="252">
        <f>O176*H176</f>
        <v>0</v>
      </c>
      <c r="Q176" s="252">
        <v>0</v>
      </c>
      <c r="R176" s="252">
        <f>Q176*H176</f>
        <v>0</v>
      </c>
      <c r="S176" s="252">
        <v>0</v>
      </c>
      <c r="T176" s="25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54" t="s">
        <v>161</v>
      </c>
      <c r="AT176" s="254" t="s">
        <v>156</v>
      </c>
      <c r="AU176" s="254" t="s">
        <v>86</v>
      </c>
      <c r="AY176" s="18" t="s">
        <v>154</v>
      </c>
      <c r="BE176" s="255">
        <f>IF(N176="základní",J176,0)</f>
        <v>0</v>
      </c>
      <c r="BF176" s="255">
        <f>IF(N176="snížená",J176,0)</f>
        <v>0</v>
      </c>
      <c r="BG176" s="255">
        <f>IF(N176="zákl. přenesená",J176,0)</f>
        <v>0</v>
      </c>
      <c r="BH176" s="255">
        <f>IF(N176="sníž. přenesená",J176,0)</f>
        <v>0</v>
      </c>
      <c r="BI176" s="255">
        <f>IF(N176="nulová",J176,0)</f>
        <v>0</v>
      </c>
      <c r="BJ176" s="18" t="s">
        <v>84</v>
      </c>
      <c r="BK176" s="255">
        <f>ROUND(I176*H176,2)</f>
        <v>0</v>
      </c>
      <c r="BL176" s="18" t="s">
        <v>161</v>
      </c>
      <c r="BM176" s="254" t="s">
        <v>834</v>
      </c>
    </row>
    <row r="177" s="2" customFormat="1">
      <c r="A177" s="39"/>
      <c r="B177" s="40"/>
      <c r="C177" s="41"/>
      <c r="D177" s="256" t="s">
        <v>163</v>
      </c>
      <c r="E177" s="41"/>
      <c r="F177" s="257" t="s">
        <v>821</v>
      </c>
      <c r="G177" s="41"/>
      <c r="H177" s="41"/>
      <c r="I177" s="211"/>
      <c r="J177" s="41"/>
      <c r="K177" s="41"/>
      <c r="L177" s="45"/>
      <c r="M177" s="258"/>
      <c r="N177" s="259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163</v>
      </c>
      <c r="AU177" s="18" t="s">
        <v>86</v>
      </c>
    </row>
    <row r="178" s="2" customFormat="1" ht="16.5" customHeight="1">
      <c r="A178" s="39"/>
      <c r="B178" s="40"/>
      <c r="C178" s="243" t="s">
        <v>213</v>
      </c>
      <c r="D178" s="243" t="s">
        <v>156</v>
      </c>
      <c r="E178" s="244" t="s">
        <v>822</v>
      </c>
      <c r="F178" s="245" t="s">
        <v>823</v>
      </c>
      <c r="G178" s="246" t="s">
        <v>518</v>
      </c>
      <c r="H178" s="247">
        <v>1</v>
      </c>
      <c r="I178" s="248"/>
      <c r="J178" s="249">
        <f>ROUND(I178*H178,2)</f>
        <v>0</v>
      </c>
      <c r="K178" s="245" t="s">
        <v>1</v>
      </c>
      <c r="L178" s="45"/>
      <c r="M178" s="250" t="s">
        <v>1</v>
      </c>
      <c r="N178" s="251" t="s">
        <v>41</v>
      </c>
      <c r="O178" s="92"/>
      <c r="P178" s="252">
        <f>O178*H178</f>
        <v>0</v>
      </c>
      <c r="Q178" s="252">
        <v>0</v>
      </c>
      <c r="R178" s="252">
        <f>Q178*H178</f>
        <v>0</v>
      </c>
      <c r="S178" s="252">
        <v>0</v>
      </c>
      <c r="T178" s="253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4" t="s">
        <v>161</v>
      </c>
      <c r="AT178" s="254" t="s">
        <v>156</v>
      </c>
      <c r="AU178" s="254" t="s">
        <v>86</v>
      </c>
      <c r="AY178" s="18" t="s">
        <v>154</v>
      </c>
      <c r="BE178" s="255">
        <f>IF(N178="základní",J178,0)</f>
        <v>0</v>
      </c>
      <c r="BF178" s="255">
        <f>IF(N178="snížená",J178,0)</f>
        <v>0</v>
      </c>
      <c r="BG178" s="255">
        <f>IF(N178="zákl. přenesená",J178,0)</f>
        <v>0</v>
      </c>
      <c r="BH178" s="255">
        <f>IF(N178="sníž. přenesená",J178,0)</f>
        <v>0</v>
      </c>
      <c r="BI178" s="255">
        <f>IF(N178="nulová",J178,0)</f>
        <v>0</v>
      </c>
      <c r="BJ178" s="18" t="s">
        <v>84</v>
      </c>
      <c r="BK178" s="255">
        <f>ROUND(I178*H178,2)</f>
        <v>0</v>
      </c>
      <c r="BL178" s="18" t="s">
        <v>161</v>
      </c>
      <c r="BM178" s="254" t="s">
        <v>835</v>
      </c>
    </row>
    <row r="179" s="2" customFormat="1">
      <c r="A179" s="39"/>
      <c r="B179" s="40"/>
      <c r="C179" s="41"/>
      <c r="D179" s="256" t="s">
        <v>163</v>
      </c>
      <c r="E179" s="41"/>
      <c r="F179" s="257" t="s">
        <v>823</v>
      </c>
      <c r="G179" s="41"/>
      <c r="H179" s="41"/>
      <c r="I179" s="211"/>
      <c r="J179" s="41"/>
      <c r="K179" s="41"/>
      <c r="L179" s="45"/>
      <c r="M179" s="258"/>
      <c r="N179" s="259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163</v>
      </c>
      <c r="AU179" s="18" t="s">
        <v>86</v>
      </c>
    </row>
    <row r="180" s="2" customFormat="1">
      <c r="A180" s="39"/>
      <c r="B180" s="40"/>
      <c r="C180" s="41"/>
      <c r="D180" s="256" t="s">
        <v>454</v>
      </c>
      <c r="E180" s="41"/>
      <c r="F180" s="315" t="s">
        <v>825</v>
      </c>
      <c r="G180" s="41"/>
      <c r="H180" s="41"/>
      <c r="I180" s="211"/>
      <c r="J180" s="41"/>
      <c r="K180" s="41"/>
      <c r="L180" s="45"/>
      <c r="M180" s="316"/>
      <c r="N180" s="317"/>
      <c r="O180" s="318"/>
      <c r="P180" s="318"/>
      <c r="Q180" s="318"/>
      <c r="R180" s="318"/>
      <c r="S180" s="318"/>
      <c r="T180" s="31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454</v>
      </c>
      <c r="AU180" s="18" t="s">
        <v>86</v>
      </c>
    </row>
    <row r="181" s="2" customFormat="1" ht="6.96" customHeight="1">
      <c r="A181" s="39"/>
      <c r="B181" s="67"/>
      <c r="C181" s="68"/>
      <c r="D181" s="68"/>
      <c r="E181" s="68"/>
      <c r="F181" s="68"/>
      <c r="G181" s="68"/>
      <c r="H181" s="68"/>
      <c r="I181" s="68"/>
      <c r="J181" s="68"/>
      <c r="K181" s="68"/>
      <c r="L181" s="45"/>
      <c r="M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</row>
  </sheetData>
  <sheetProtection sheet="1" autoFilter="0" formatColumns="0" formatRows="0" objects="1" scenarios="1" spinCount="100000" saltValue="AUq0v9AnZA0avLLIHlhCcdWwus0RV3Eq41gjsSXhW8XIW+tLHQE3mG0BBge6K8sXZe7MX4I0smqbet4S1/Ji3w==" hashValue="8Zex5Z9qXtiXcsw2c2WsjD3pHrax80BgO1h9c/MWgVMpLx/AOFG9A0/anX9gV1NVFjFDbaw8RGS4QUhmSgOQRg==" algorithmName="SHA-512" password="CC35"/>
  <autoFilter ref="C135:K180"/>
  <mergeCells count="20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D106:F106"/>
    <mergeCell ref="D107:F107"/>
    <mergeCell ref="D108:F108"/>
    <mergeCell ref="D109:F109"/>
    <mergeCell ref="D110:F110"/>
    <mergeCell ref="E122:H122"/>
    <mergeCell ref="E126:H126"/>
    <mergeCell ref="E124:H124"/>
    <mergeCell ref="E128:H128"/>
    <mergeCell ref="L2:V2"/>
  </mergeCells>
  <hyperlinks>
    <hyperlink ref="F141" r:id="rId1" display="https://podminky.urs.cz/item/CS_URS_2025_02/111151331"/>
    <hyperlink ref="F147" r:id="rId2" display="https://podminky.urs.cz/item/CS_URS_2025_02/1848011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86</v>
      </c>
    </row>
    <row r="4" s="1" customFormat="1" ht="24.96" customHeight="1">
      <c r="B4" s="21"/>
      <c r="D4" s="150" t="s">
        <v>112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Revitalizace vodní plochy Šutráky</v>
      </c>
      <c r="F7" s="152"/>
      <c r="G7" s="152"/>
      <c r="H7" s="152"/>
      <c r="L7" s="21"/>
    </row>
    <row r="8">
      <c r="B8" s="21"/>
      <c r="D8" s="152" t="s">
        <v>113</v>
      </c>
      <c r="L8" s="21"/>
    </row>
    <row r="9" s="1" customFormat="1" ht="16.5" customHeight="1">
      <c r="B9" s="21"/>
      <c r="E9" s="153" t="s">
        <v>737</v>
      </c>
      <c r="F9" s="1"/>
      <c r="G9" s="1"/>
      <c r="H9" s="1"/>
      <c r="L9" s="21"/>
    </row>
    <row r="10" s="1" customFormat="1" ht="12" customHeight="1">
      <c r="B10" s="21"/>
      <c r="D10" s="152" t="s">
        <v>738</v>
      </c>
      <c r="L10" s="21"/>
    </row>
    <row r="11" s="2" customFormat="1" ht="16.5" customHeight="1">
      <c r="A11" s="39"/>
      <c r="B11" s="45"/>
      <c r="C11" s="39"/>
      <c r="D11" s="39"/>
      <c r="E11" s="166" t="s">
        <v>775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776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836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20. 1. 2026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tr">
        <f>IF('Rekapitulace stavby'!AN16="","",'Rekapitulace stavby'!AN16)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tr">
        <f>IF('Rekapitulace stavby'!E17="","",'Rekapitulace stavby'!E17)</f>
        <v xml:space="preserve"> </v>
      </c>
      <c r="F25" s="39"/>
      <c r="G25" s="39"/>
      <c r="H25" s="39"/>
      <c r="I25" s="152" t="s">
        <v>27</v>
      </c>
      <c r="J25" s="142" t="str">
        <f>IF('Rekapitulace stavby'!AN17="","",'Rekapitulace stavby'!AN17)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33</v>
      </c>
      <c r="E27" s="39"/>
      <c r="F27" s="39"/>
      <c r="G27" s="39"/>
      <c r="H27" s="39"/>
      <c r="I27" s="152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34</v>
      </c>
      <c r="F28" s="39"/>
      <c r="G28" s="39"/>
      <c r="H28" s="39"/>
      <c r="I28" s="152" t="s">
        <v>27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35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142" t="s">
        <v>115</v>
      </c>
      <c r="E34" s="39"/>
      <c r="F34" s="39"/>
      <c r="G34" s="39"/>
      <c r="H34" s="39"/>
      <c r="I34" s="39"/>
      <c r="J34" s="161">
        <f>J100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2" t="s">
        <v>116</v>
      </c>
      <c r="E35" s="39"/>
      <c r="F35" s="39"/>
      <c r="G35" s="39"/>
      <c r="H35" s="39"/>
      <c r="I35" s="39"/>
      <c r="J35" s="161">
        <f>J105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25.44" customHeight="1">
      <c r="A36" s="39"/>
      <c r="B36" s="45"/>
      <c r="C36" s="39"/>
      <c r="D36" s="163" t="s">
        <v>36</v>
      </c>
      <c r="E36" s="39"/>
      <c r="F36" s="39"/>
      <c r="G36" s="39"/>
      <c r="H36" s="39"/>
      <c r="I36" s="39"/>
      <c r="J36" s="164">
        <f>ROUND(J34 + J35,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6.96" customHeight="1">
      <c r="A37" s="39"/>
      <c r="B37" s="45"/>
      <c r="C37" s="39"/>
      <c r="D37" s="160"/>
      <c r="E37" s="160"/>
      <c r="F37" s="160"/>
      <c r="G37" s="160"/>
      <c r="H37" s="160"/>
      <c r="I37" s="160"/>
      <c r="J37" s="160"/>
      <c r="K37" s="160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39"/>
      <c r="F38" s="165" t="s">
        <v>38</v>
      </c>
      <c r="G38" s="39"/>
      <c r="H38" s="39"/>
      <c r="I38" s="165" t="s">
        <v>37</v>
      </c>
      <c r="J38" s="165" t="s">
        <v>39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14.4" customHeight="1">
      <c r="A39" s="39"/>
      <c r="B39" s="45"/>
      <c r="C39" s="39"/>
      <c r="D39" s="166" t="s">
        <v>40</v>
      </c>
      <c r="E39" s="152" t="s">
        <v>41</v>
      </c>
      <c r="F39" s="167">
        <f>ROUND((SUM(BE105:BE112) + SUM(BE136:BE180)),  2)</f>
        <v>0</v>
      </c>
      <c r="G39" s="39"/>
      <c r="H39" s="39"/>
      <c r="I39" s="168">
        <v>0.20999999999999999</v>
      </c>
      <c r="J39" s="167">
        <f>ROUND(((SUM(BE105:BE112) + SUM(BE136:BE180))*I39),  2)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152" t="s">
        <v>42</v>
      </c>
      <c r="F40" s="167">
        <f>ROUND((SUM(BF105:BF112) + SUM(BF136:BF180)),  2)</f>
        <v>0</v>
      </c>
      <c r="G40" s="39"/>
      <c r="H40" s="39"/>
      <c r="I40" s="168">
        <v>0.12</v>
      </c>
      <c r="J40" s="167">
        <f>ROUND(((SUM(BF105:BF112) + SUM(BF136:BF180))*I40),  2)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43</v>
      </c>
      <c r="F41" s="167">
        <f>ROUND((SUM(BG105:BG112) + SUM(BG136:BG180)),  2)</f>
        <v>0</v>
      </c>
      <c r="G41" s="39"/>
      <c r="H41" s="39"/>
      <c r="I41" s="168">
        <v>0.20999999999999999</v>
      </c>
      <c r="J41" s="167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hidden="1" s="2" customFormat="1" ht="14.4" customHeight="1">
      <c r="A42" s="39"/>
      <c r="B42" s="45"/>
      <c r="C42" s="39"/>
      <c r="D42" s="39"/>
      <c r="E42" s="152" t="s">
        <v>44</v>
      </c>
      <c r="F42" s="167">
        <f>ROUND((SUM(BH105:BH112) + SUM(BH136:BH180)),  2)</f>
        <v>0</v>
      </c>
      <c r="G42" s="39"/>
      <c r="H42" s="39"/>
      <c r="I42" s="168">
        <v>0.12</v>
      </c>
      <c r="J42" s="167">
        <f>0</f>
        <v>0</v>
      </c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hidden="1" s="2" customFormat="1" ht="14.4" customHeight="1">
      <c r="A43" s="39"/>
      <c r="B43" s="45"/>
      <c r="C43" s="39"/>
      <c r="D43" s="39"/>
      <c r="E43" s="152" t="s">
        <v>45</v>
      </c>
      <c r="F43" s="167">
        <f>ROUND((SUM(BI105:BI112) + SUM(BI136:BI180)),  2)</f>
        <v>0</v>
      </c>
      <c r="G43" s="39"/>
      <c r="H43" s="39"/>
      <c r="I43" s="168">
        <v>0</v>
      </c>
      <c r="J43" s="167">
        <f>0</f>
        <v>0</v>
      </c>
      <c r="K43" s="39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5.44" customHeight="1">
      <c r="A45" s="39"/>
      <c r="B45" s="45"/>
      <c r="C45" s="169"/>
      <c r="D45" s="170" t="s">
        <v>46</v>
      </c>
      <c r="E45" s="171"/>
      <c r="F45" s="171"/>
      <c r="G45" s="172" t="s">
        <v>47</v>
      </c>
      <c r="H45" s="173" t="s">
        <v>48</v>
      </c>
      <c r="I45" s="171"/>
      <c r="J45" s="174">
        <f>SUM(J36:J43)</f>
        <v>0</v>
      </c>
      <c r="K45" s="175"/>
      <c r="L45" s="64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14.4" customHeight="1">
      <c r="A46" s="39"/>
      <c r="B46" s="45"/>
      <c r="C46" s="39"/>
      <c r="D46" s="39"/>
      <c r="E46" s="39"/>
      <c r="F46" s="39"/>
      <c r="G46" s="39"/>
      <c r="H46" s="39"/>
      <c r="I46" s="39"/>
      <c r="J46" s="39"/>
      <c r="K46" s="39"/>
      <c r="L46" s="64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6" t="s">
        <v>49</v>
      </c>
      <c r="E50" s="177"/>
      <c r="F50" s="177"/>
      <c r="G50" s="176" t="s">
        <v>50</v>
      </c>
      <c r="H50" s="177"/>
      <c r="I50" s="177"/>
      <c r="J50" s="177"/>
      <c r="K50" s="177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8" t="s">
        <v>51</v>
      </c>
      <c r="E61" s="179"/>
      <c r="F61" s="180" t="s">
        <v>52</v>
      </c>
      <c r="G61" s="178" t="s">
        <v>51</v>
      </c>
      <c r="H61" s="179"/>
      <c r="I61" s="179"/>
      <c r="J61" s="181" t="s">
        <v>52</v>
      </c>
      <c r="K61" s="179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6" t="s">
        <v>53</v>
      </c>
      <c r="E65" s="182"/>
      <c r="F65" s="182"/>
      <c r="G65" s="176" t="s">
        <v>54</v>
      </c>
      <c r="H65" s="182"/>
      <c r="I65" s="182"/>
      <c r="J65" s="182"/>
      <c r="K65" s="182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8" t="s">
        <v>51</v>
      </c>
      <c r="E76" s="179"/>
      <c r="F76" s="180" t="s">
        <v>52</v>
      </c>
      <c r="G76" s="178" t="s">
        <v>51</v>
      </c>
      <c r="H76" s="179"/>
      <c r="I76" s="179"/>
      <c r="J76" s="181" t="s">
        <v>52</v>
      </c>
      <c r="K76" s="179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7" t="str">
        <f>E7</f>
        <v>Revitalizace vodní plochy Šutráky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7" t="s">
        <v>737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738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320" t="s">
        <v>775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776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SO 03.2.3 - Následná péče 3. rok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Podivín</v>
      </c>
      <c r="G93" s="41"/>
      <c r="H93" s="41"/>
      <c r="I93" s="33" t="s">
        <v>22</v>
      </c>
      <c r="J93" s="80" t="str">
        <f>IF(J16="","",J16)</f>
        <v>20. 1. 2026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Město Podivín</v>
      </c>
      <c r="G95" s="41"/>
      <c r="H95" s="41"/>
      <c r="I95" s="33" t="s">
        <v>30</v>
      </c>
      <c r="J95" s="37" t="str">
        <f>E25</f>
        <v xml:space="preserve"> 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>VZD INVEST, s.r.o.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8" t="s">
        <v>118</v>
      </c>
      <c r="D98" s="189"/>
      <c r="E98" s="189"/>
      <c r="F98" s="189"/>
      <c r="G98" s="189"/>
      <c r="H98" s="189"/>
      <c r="I98" s="189"/>
      <c r="J98" s="190" t="s">
        <v>119</v>
      </c>
      <c r="K98" s="189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1" t="s">
        <v>120</v>
      </c>
      <c r="D100" s="41"/>
      <c r="E100" s="41"/>
      <c r="F100" s="41"/>
      <c r="G100" s="41"/>
      <c r="H100" s="41"/>
      <c r="I100" s="41"/>
      <c r="J100" s="111">
        <f>J136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121</v>
      </c>
    </row>
    <row r="101" s="9" customFormat="1" ht="24.96" customHeight="1">
      <c r="A101" s="9"/>
      <c r="B101" s="192"/>
      <c r="C101" s="193"/>
      <c r="D101" s="194" t="s">
        <v>122</v>
      </c>
      <c r="E101" s="195"/>
      <c r="F101" s="195"/>
      <c r="G101" s="195"/>
      <c r="H101" s="195"/>
      <c r="I101" s="195"/>
      <c r="J101" s="196">
        <f>J137</f>
        <v>0</v>
      </c>
      <c r="K101" s="193"/>
      <c r="L101" s="19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8"/>
      <c r="C102" s="134"/>
      <c r="D102" s="199" t="s">
        <v>123</v>
      </c>
      <c r="E102" s="200"/>
      <c r="F102" s="200"/>
      <c r="G102" s="200"/>
      <c r="H102" s="200"/>
      <c r="I102" s="200"/>
      <c r="J102" s="201">
        <f>J138</f>
        <v>0</v>
      </c>
      <c r="K102" s="134"/>
      <c r="L102" s="20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9.28" customHeight="1">
      <c r="A105" s="39"/>
      <c r="B105" s="40"/>
      <c r="C105" s="191" t="s">
        <v>130</v>
      </c>
      <c r="D105" s="41"/>
      <c r="E105" s="41"/>
      <c r="F105" s="41"/>
      <c r="G105" s="41"/>
      <c r="H105" s="41"/>
      <c r="I105" s="41"/>
      <c r="J105" s="203">
        <f>ROUND(J106 + J107 + J108 + J109 + J110 + J111,2)</f>
        <v>0</v>
      </c>
      <c r="K105" s="41"/>
      <c r="L105" s="64"/>
      <c r="N105" s="204" t="s">
        <v>40</v>
      </c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8" customHeight="1">
      <c r="A106" s="39"/>
      <c r="B106" s="40"/>
      <c r="C106" s="41"/>
      <c r="D106" s="205" t="s">
        <v>131</v>
      </c>
      <c r="E106" s="206"/>
      <c r="F106" s="206"/>
      <c r="G106" s="41"/>
      <c r="H106" s="41"/>
      <c r="I106" s="41"/>
      <c r="J106" s="207">
        <v>0</v>
      </c>
      <c r="K106" s="41"/>
      <c r="L106" s="208"/>
      <c r="M106" s="209"/>
      <c r="N106" s="210" t="s">
        <v>41</v>
      </c>
      <c r="O106" s="209"/>
      <c r="P106" s="209"/>
      <c r="Q106" s="209"/>
      <c r="R106" s="209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12" t="s">
        <v>109</v>
      </c>
      <c r="AZ106" s="209"/>
      <c r="BA106" s="209"/>
      <c r="BB106" s="209"/>
      <c r="BC106" s="209"/>
      <c r="BD106" s="209"/>
      <c r="BE106" s="213">
        <f>IF(N106="základní",J106,0)</f>
        <v>0</v>
      </c>
      <c r="BF106" s="213">
        <f>IF(N106="snížená",J106,0)</f>
        <v>0</v>
      </c>
      <c r="BG106" s="213">
        <f>IF(N106="zákl. přenesená",J106,0)</f>
        <v>0</v>
      </c>
      <c r="BH106" s="213">
        <f>IF(N106="sníž. přenesená",J106,0)</f>
        <v>0</v>
      </c>
      <c r="BI106" s="213">
        <f>IF(N106="nulová",J106,0)</f>
        <v>0</v>
      </c>
      <c r="BJ106" s="212" t="s">
        <v>84</v>
      </c>
      <c r="BK106" s="209"/>
      <c r="BL106" s="209"/>
      <c r="BM106" s="209"/>
    </row>
    <row r="107" s="2" customFormat="1" ht="18" customHeight="1">
      <c r="A107" s="39"/>
      <c r="B107" s="40"/>
      <c r="C107" s="41"/>
      <c r="D107" s="205" t="s">
        <v>132</v>
      </c>
      <c r="E107" s="206"/>
      <c r="F107" s="206"/>
      <c r="G107" s="41"/>
      <c r="H107" s="41"/>
      <c r="I107" s="41"/>
      <c r="J107" s="207">
        <v>0</v>
      </c>
      <c r="K107" s="41"/>
      <c r="L107" s="208"/>
      <c r="M107" s="209"/>
      <c r="N107" s="210" t="s">
        <v>41</v>
      </c>
      <c r="O107" s="209"/>
      <c r="P107" s="209"/>
      <c r="Q107" s="209"/>
      <c r="R107" s="209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12" t="s">
        <v>109</v>
      </c>
      <c r="AZ107" s="209"/>
      <c r="BA107" s="209"/>
      <c r="BB107" s="209"/>
      <c r="BC107" s="209"/>
      <c r="BD107" s="209"/>
      <c r="BE107" s="213">
        <f>IF(N107="základní",J107,0)</f>
        <v>0</v>
      </c>
      <c r="BF107" s="213">
        <f>IF(N107="snížená",J107,0)</f>
        <v>0</v>
      </c>
      <c r="BG107" s="213">
        <f>IF(N107="zákl. přenesená",J107,0)</f>
        <v>0</v>
      </c>
      <c r="BH107" s="213">
        <f>IF(N107="sníž. přenesená",J107,0)</f>
        <v>0</v>
      </c>
      <c r="BI107" s="213">
        <f>IF(N107="nulová",J107,0)</f>
        <v>0</v>
      </c>
      <c r="BJ107" s="212" t="s">
        <v>84</v>
      </c>
      <c r="BK107" s="209"/>
      <c r="BL107" s="209"/>
      <c r="BM107" s="209"/>
    </row>
    <row r="108" s="2" customFormat="1" ht="18" customHeight="1">
      <c r="A108" s="39"/>
      <c r="B108" s="40"/>
      <c r="C108" s="41"/>
      <c r="D108" s="205" t="s">
        <v>133</v>
      </c>
      <c r="E108" s="206"/>
      <c r="F108" s="206"/>
      <c r="G108" s="41"/>
      <c r="H108" s="41"/>
      <c r="I108" s="41"/>
      <c r="J108" s="207">
        <v>0</v>
      </c>
      <c r="K108" s="41"/>
      <c r="L108" s="208"/>
      <c r="M108" s="209"/>
      <c r="N108" s="210" t="s">
        <v>41</v>
      </c>
      <c r="O108" s="209"/>
      <c r="P108" s="209"/>
      <c r="Q108" s="209"/>
      <c r="R108" s="209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12" t="s">
        <v>109</v>
      </c>
      <c r="AZ108" s="209"/>
      <c r="BA108" s="209"/>
      <c r="BB108" s="209"/>
      <c r="BC108" s="209"/>
      <c r="BD108" s="209"/>
      <c r="BE108" s="213">
        <f>IF(N108="základní",J108,0)</f>
        <v>0</v>
      </c>
      <c r="BF108" s="213">
        <f>IF(N108="snížená",J108,0)</f>
        <v>0</v>
      </c>
      <c r="BG108" s="213">
        <f>IF(N108="zákl. přenesená",J108,0)</f>
        <v>0</v>
      </c>
      <c r="BH108" s="213">
        <f>IF(N108="sníž. přenesená",J108,0)</f>
        <v>0</v>
      </c>
      <c r="BI108" s="213">
        <f>IF(N108="nulová",J108,0)</f>
        <v>0</v>
      </c>
      <c r="BJ108" s="212" t="s">
        <v>84</v>
      </c>
      <c r="BK108" s="209"/>
      <c r="BL108" s="209"/>
      <c r="BM108" s="209"/>
    </row>
    <row r="109" s="2" customFormat="1" ht="18" customHeight="1">
      <c r="A109" s="39"/>
      <c r="B109" s="40"/>
      <c r="C109" s="41"/>
      <c r="D109" s="205" t="s">
        <v>134</v>
      </c>
      <c r="E109" s="206"/>
      <c r="F109" s="206"/>
      <c r="G109" s="41"/>
      <c r="H109" s="41"/>
      <c r="I109" s="41"/>
      <c r="J109" s="207">
        <v>0</v>
      </c>
      <c r="K109" s="41"/>
      <c r="L109" s="208"/>
      <c r="M109" s="209"/>
      <c r="N109" s="210" t="s">
        <v>41</v>
      </c>
      <c r="O109" s="209"/>
      <c r="P109" s="209"/>
      <c r="Q109" s="209"/>
      <c r="R109" s="209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09"/>
      <c r="AG109" s="209"/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12" t="s">
        <v>109</v>
      </c>
      <c r="AZ109" s="209"/>
      <c r="BA109" s="209"/>
      <c r="BB109" s="209"/>
      <c r="BC109" s="209"/>
      <c r="BD109" s="209"/>
      <c r="BE109" s="213">
        <f>IF(N109="základní",J109,0)</f>
        <v>0</v>
      </c>
      <c r="BF109" s="213">
        <f>IF(N109="snížená",J109,0)</f>
        <v>0</v>
      </c>
      <c r="BG109" s="213">
        <f>IF(N109="zákl. přenesená",J109,0)</f>
        <v>0</v>
      </c>
      <c r="BH109" s="213">
        <f>IF(N109="sníž. přenesená",J109,0)</f>
        <v>0</v>
      </c>
      <c r="BI109" s="213">
        <f>IF(N109="nulová",J109,0)</f>
        <v>0</v>
      </c>
      <c r="BJ109" s="212" t="s">
        <v>84</v>
      </c>
      <c r="BK109" s="209"/>
      <c r="BL109" s="209"/>
      <c r="BM109" s="209"/>
    </row>
    <row r="110" s="2" customFormat="1" ht="18" customHeight="1">
      <c r="A110" s="39"/>
      <c r="B110" s="40"/>
      <c r="C110" s="41"/>
      <c r="D110" s="205" t="s">
        <v>135</v>
      </c>
      <c r="E110" s="206"/>
      <c r="F110" s="206"/>
      <c r="G110" s="41"/>
      <c r="H110" s="41"/>
      <c r="I110" s="41"/>
      <c r="J110" s="207">
        <v>0</v>
      </c>
      <c r="K110" s="41"/>
      <c r="L110" s="208"/>
      <c r="M110" s="209"/>
      <c r="N110" s="210" t="s">
        <v>41</v>
      </c>
      <c r="O110" s="209"/>
      <c r="P110" s="209"/>
      <c r="Q110" s="209"/>
      <c r="R110" s="209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09"/>
      <c r="AG110" s="209"/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12" t="s">
        <v>109</v>
      </c>
      <c r="AZ110" s="209"/>
      <c r="BA110" s="209"/>
      <c r="BB110" s="209"/>
      <c r="BC110" s="209"/>
      <c r="BD110" s="209"/>
      <c r="BE110" s="213">
        <f>IF(N110="základní",J110,0)</f>
        <v>0</v>
      </c>
      <c r="BF110" s="213">
        <f>IF(N110="snížená",J110,0)</f>
        <v>0</v>
      </c>
      <c r="BG110" s="213">
        <f>IF(N110="zákl. přenesená",J110,0)</f>
        <v>0</v>
      </c>
      <c r="BH110" s="213">
        <f>IF(N110="sníž. přenesená",J110,0)</f>
        <v>0</v>
      </c>
      <c r="BI110" s="213">
        <f>IF(N110="nulová",J110,0)</f>
        <v>0</v>
      </c>
      <c r="BJ110" s="212" t="s">
        <v>84</v>
      </c>
      <c r="BK110" s="209"/>
      <c r="BL110" s="209"/>
      <c r="BM110" s="209"/>
    </row>
    <row r="111" s="2" customFormat="1" ht="18" customHeight="1">
      <c r="A111" s="39"/>
      <c r="B111" s="40"/>
      <c r="C111" s="41"/>
      <c r="D111" s="206" t="s">
        <v>136</v>
      </c>
      <c r="E111" s="41"/>
      <c r="F111" s="41"/>
      <c r="G111" s="41"/>
      <c r="H111" s="41"/>
      <c r="I111" s="41"/>
      <c r="J111" s="207">
        <f>ROUND(J34*T111,2)</f>
        <v>0</v>
      </c>
      <c r="K111" s="41"/>
      <c r="L111" s="208"/>
      <c r="M111" s="209"/>
      <c r="N111" s="210" t="s">
        <v>41</v>
      </c>
      <c r="O111" s="209"/>
      <c r="P111" s="209"/>
      <c r="Q111" s="209"/>
      <c r="R111" s="209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09"/>
      <c r="AG111" s="209"/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12" t="s">
        <v>137</v>
      </c>
      <c r="AZ111" s="209"/>
      <c r="BA111" s="209"/>
      <c r="BB111" s="209"/>
      <c r="BC111" s="209"/>
      <c r="BD111" s="209"/>
      <c r="BE111" s="213">
        <f>IF(N111="základní",J111,0)</f>
        <v>0</v>
      </c>
      <c r="BF111" s="213">
        <f>IF(N111="snížená",J111,0)</f>
        <v>0</v>
      </c>
      <c r="BG111" s="213">
        <f>IF(N111="zákl. přenesená",J111,0)</f>
        <v>0</v>
      </c>
      <c r="BH111" s="213">
        <f>IF(N111="sníž. přenesená",J111,0)</f>
        <v>0</v>
      </c>
      <c r="BI111" s="213">
        <f>IF(N111="nulová",J111,0)</f>
        <v>0</v>
      </c>
      <c r="BJ111" s="212" t="s">
        <v>84</v>
      </c>
      <c r="BK111" s="209"/>
      <c r="BL111" s="209"/>
      <c r="BM111" s="209"/>
    </row>
    <row r="112" s="2" customForma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9.28" customHeight="1">
      <c r="A113" s="39"/>
      <c r="B113" s="40"/>
      <c r="C113" s="214" t="s">
        <v>138</v>
      </c>
      <c r="D113" s="189"/>
      <c r="E113" s="189"/>
      <c r="F113" s="189"/>
      <c r="G113" s="189"/>
      <c r="H113" s="189"/>
      <c r="I113" s="189"/>
      <c r="J113" s="215">
        <f>ROUND(J100+J105,2)</f>
        <v>0</v>
      </c>
      <c r="K113" s="189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8" s="2" customFormat="1" ht="6.96" customHeight="1">
      <c r="A118" s="39"/>
      <c r="B118" s="69"/>
      <c r="C118" s="70"/>
      <c r="D118" s="70"/>
      <c r="E118" s="70"/>
      <c r="F118" s="70"/>
      <c r="G118" s="70"/>
      <c r="H118" s="70"/>
      <c r="I118" s="70"/>
      <c r="J118" s="70"/>
      <c r="K118" s="70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4.96" customHeight="1">
      <c r="A119" s="39"/>
      <c r="B119" s="40"/>
      <c r="C119" s="24" t="s">
        <v>139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16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187" t="str">
        <f>E7</f>
        <v>Revitalizace vodní plochy Šutráky</v>
      </c>
      <c r="F122" s="33"/>
      <c r="G122" s="33"/>
      <c r="H122" s="33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" customFormat="1" ht="12" customHeight="1">
      <c r="B123" s="22"/>
      <c r="C123" s="33" t="s">
        <v>113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1" customFormat="1" ht="16.5" customHeight="1">
      <c r="B124" s="22"/>
      <c r="C124" s="23"/>
      <c r="D124" s="23"/>
      <c r="E124" s="187" t="s">
        <v>737</v>
      </c>
      <c r="F124" s="23"/>
      <c r="G124" s="23"/>
      <c r="H124" s="23"/>
      <c r="I124" s="23"/>
      <c r="J124" s="23"/>
      <c r="K124" s="23"/>
      <c r="L124" s="21"/>
    </row>
    <row r="125" s="1" customFormat="1" ht="12" customHeight="1">
      <c r="B125" s="22"/>
      <c r="C125" s="33" t="s">
        <v>738</v>
      </c>
      <c r="D125" s="23"/>
      <c r="E125" s="23"/>
      <c r="F125" s="23"/>
      <c r="G125" s="23"/>
      <c r="H125" s="23"/>
      <c r="I125" s="23"/>
      <c r="J125" s="23"/>
      <c r="K125" s="23"/>
      <c r="L125" s="21"/>
    </row>
    <row r="126" s="2" customFormat="1" ht="16.5" customHeight="1">
      <c r="A126" s="39"/>
      <c r="B126" s="40"/>
      <c r="C126" s="41"/>
      <c r="D126" s="41"/>
      <c r="E126" s="320" t="s">
        <v>775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776</v>
      </c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6.5" customHeight="1">
      <c r="A128" s="39"/>
      <c r="B128" s="40"/>
      <c r="C128" s="41"/>
      <c r="D128" s="41"/>
      <c r="E128" s="77" t="str">
        <f>E13</f>
        <v>SO 03.2.3 - Následná péče 3. rok</v>
      </c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20</v>
      </c>
      <c r="D130" s="41"/>
      <c r="E130" s="41"/>
      <c r="F130" s="28" t="str">
        <f>F16</f>
        <v>Podivín</v>
      </c>
      <c r="G130" s="41"/>
      <c r="H130" s="41"/>
      <c r="I130" s="33" t="s">
        <v>22</v>
      </c>
      <c r="J130" s="80" t="str">
        <f>IF(J16="","",J16)</f>
        <v>20. 1. 2026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24</v>
      </c>
      <c r="D132" s="41"/>
      <c r="E132" s="41"/>
      <c r="F132" s="28" t="str">
        <f>E19</f>
        <v>Město Podivín</v>
      </c>
      <c r="G132" s="41"/>
      <c r="H132" s="41"/>
      <c r="I132" s="33" t="s">
        <v>30</v>
      </c>
      <c r="J132" s="37" t="str">
        <f>E25</f>
        <v xml:space="preserve"> 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5.15" customHeight="1">
      <c r="A133" s="39"/>
      <c r="B133" s="40"/>
      <c r="C133" s="33" t="s">
        <v>28</v>
      </c>
      <c r="D133" s="41"/>
      <c r="E133" s="41"/>
      <c r="F133" s="28" t="str">
        <f>IF(E22="","",E22)</f>
        <v>Vyplň údaj</v>
      </c>
      <c r="G133" s="41"/>
      <c r="H133" s="41"/>
      <c r="I133" s="33" t="s">
        <v>33</v>
      </c>
      <c r="J133" s="37" t="str">
        <f>E28</f>
        <v>VZD INVEST, s.r.o.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0.32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11" customFormat="1" ht="29.28" customHeight="1">
      <c r="A135" s="216"/>
      <c r="B135" s="217"/>
      <c r="C135" s="218" t="s">
        <v>140</v>
      </c>
      <c r="D135" s="219" t="s">
        <v>61</v>
      </c>
      <c r="E135" s="219" t="s">
        <v>57</v>
      </c>
      <c r="F135" s="219" t="s">
        <v>58</v>
      </c>
      <c r="G135" s="219" t="s">
        <v>141</v>
      </c>
      <c r="H135" s="219" t="s">
        <v>142</v>
      </c>
      <c r="I135" s="219" t="s">
        <v>143</v>
      </c>
      <c r="J135" s="219" t="s">
        <v>119</v>
      </c>
      <c r="K135" s="220" t="s">
        <v>144</v>
      </c>
      <c r="L135" s="221"/>
      <c r="M135" s="101" t="s">
        <v>1</v>
      </c>
      <c r="N135" s="102" t="s">
        <v>40</v>
      </c>
      <c r="O135" s="102" t="s">
        <v>145</v>
      </c>
      <c r="P135" s="102" t="s">
        <v>146</v>
      </c>
      <c r="Q135" s="102" t="s">
        <v>147</v>
      </c>
      <c r="R135" s="102" t="s">
        <v>148</v>
      </c>
      <c r="S135" s="102" t="s">
        <v>149</v>
      </c>
      <c r="T135" s="103" t="s">
        <v>150</v>
      </c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16"/>
      <c r="AE135" s="216"/>
    </row>
    <row r="136" s="2" customFormat="1" ht="22.8" customHeight="1">
      <c r="A136" s="39"/>
      <c r="B136" s="40"/>
      <c r="C136" s="108" t="s">
        <v>151</v>
      </c>
      <c r="D136" s="41"/>
      <c r="E136" s="41"/>
      <c r="F136" s="41"/>
      <c r="G136" s="41"/>
      <c r="H136" s="41"/>
      <c r="I136" s="41"/>
      <c r="J136" s="222">
        <f>BK136</f>
        <v>0</v>
      </c>
      <c r="K136" s="41"/>
      <c r="L136" s="45"/>
      <c r="M136" s="104"/>
      <c r="N136" s="223"/>
      <c r="O136" s="105"/>
      <c r="P136" s="224">
        <f>P137</f>
        <v>0</v>
      </c>
      <c r="Q136" s="105"/>
      <c r="R136" s="224">
        <f>R137</f>
        <v>0.15460000000000002</v>
      </c>
      <c r="S136" s="105"/>
      <c r="T136" s="225">
        <f>T137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75</v>
      </c>
      <c r="AU136" s="18" t="s">
        <v>121</v>
      </c>
      <c r="BK136" s="226">
        <f>BK137</f>
        <v>0</v>
      </c>
    </row>
    <row r="137" s="12" customFormat="1" ht="25.92" customHeight="1">
      <c r="A137" s="12"/>
      <c r="B137" s="227"/>
      <c r="C137" s="228"/>
      <c r="D137" s="229" t="s">
        <v>75</v>
      </c>
      <c r="E137" s="230" t="s">
        <v>152</v>
      </c>
      <c r="F137" s="230" t="s">
        <v>153</v>
      </c>
      <c r="G137" s="228"/>
      <c r="H137" s="228"/>
      <c r="I137" s="231"/>
      <c r="J137" s="232">
        <f>BK137</f>
        <v>0</v>
      </c>
      <c r="K137" s="228"/>
      <c r="L137" s="233"/>
      <c r="M137" s="234"/>
      <c r="N137" s="235"/>
      <c r="O137" s="235"/>
      <c r="P137" s="236">
        <f>P138</f>
        <v>0</v>
      </c>
      <c r="Q137" s="235"/>
      <c r="R137" s="236">
        <f>R138</f>
        <v>0.15460000000000002</v>
      </c>
      <c r="S137" s="235"/>
      <c r="T137" s="237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38" t="s">
        <v>84</v>
      </c>
      <c r="AT137" s="239" t="s">
        <v>75</v>
      </c>
      <c r="AU137" s="239" t="s">
        <v>76</v>
      </c>
      <c r="AY137" s="238" t="s">
        <v>154</v>
      </c>
      <c r="BK137" s="240">
        <f>BK138</f>
        <v>0</v>
      </c>
    </row>
    <row r="138" s="12" customFormat="1" ht="22.8" customHeight="1">
      <c r="A138" s="12"/>
      <c r="B138" s="227"/>
      <c r="C138" s="228"/>
      <c r="D138" s="229" t="s">
        <v>75</v>
      </c>
      <c r="E138" s="241" t="s">
        <v>84</v>
      </c>
      <c r="F138" s="241" t="s">
        <v>155</v>
      </c>
      <c r="G138" s="228"/>
      <c r="H138" s="228"/>
      <c r="I138" s="231"/>
      <c r="J138" s="242">
        <f>BK138</f>
        <v>0</v>
      </c>
      <c r="K138" s="228"/>
      <c r="L138" s="233"/>
      <c r="M138" s="234"/>
      <c r="N138" s="235"/>
      <c r="O138" s="235"/>
      <c r="P138" s="236">
        <f>SUM(P139:P180)</f>
        <v>0</v>
      </c>
      <c r="Q138" s="235"/>
      <c r="R138" s="236">
        <f>SUM(R139:R180)</f>
        <v>0.15460000000000002</v>
      </c>
      <c r="S138" s="235"/>
      <c r="T138" s="237">
        <f>SUM(T139:T180)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38" t="s">
        <v>84</v>
      </c>
      <c r="AT138" s="239" t="s">
        <v>75</v>
      </c>
      <c r="AU138" s="239" t="s">
        <v>84</v>
      </c>
      <c r="AY138" s="238" t="s">
        <v>154</v>
      </c>
      <c r="BK138" s="240">
        <f>SUM(BK139:BK180)</f>
        <v>0</v>
      </c>
    </row>
    <row r="139" s="2" customFormat="1" ht="24.15" customHeight="1">
      <c r="A139" s="39"/>
      <c r="B139" s="40"/>
      <c r="C139" s="243" t="s">
        <v>84</v>
      </c>
      <c r="D139" s="243" t="s">
        <v>156</v>
      </c>
      <c r="E139" s="244" t="s">
        <v>778</v>
      </c>
      <c r="F139" s="245" t="s">
        <v>779</v>
      </c>
      <c r="G139" s="246" t="s">
        <v>159</v>
      </c>
      <c r="H139" s="247">
        <v>44652</v>
      </c>
      <c r="I139" s="248"/>
      <c r="J139" s="249">
        <f>ROUND(I139*H139,2)</f>
        <v>0</v>
      </c>
      <c r="K139" s="245" t="s">
        <v>160</v>
      </c>
      <c r="L139" s="45"/>
      <c r="M139" s="250" t="s">
        <v>1</v>
      </c>
      <c r="N139" s="251" t="s">
        <v>41</v>
      </c>
      <c r="O139" s="92"/>
      <c r="P139" s="252">
        <f>O139*H139</f>
        <v>0</v>
      </c>
      <c r="Q139" s="252">
        <v>0</v>
      </c>
      <c r="R139" s="252">
        <f>Q139*H139</f>
        <v>0</v>
      </c>
      <c r="S139" s="252">
        <v>0</v>
      </c>
      <c r="T139" s="25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4" t="s">
        <v>161</v>
      </c>
      <c r="AT139" s="254" t="s">
        <v>156</v>
      </c>
      <c r="AU139" s="254" t="s">
        <v>86</v>
      </c>
      <c r="AY139" s="18" t="s">
        <v>154</v>
      </c>
      <c r="BE139" s="255">
        <f>IF(N139="základní",J139,0)</f>
        <v>0</v>
      </c>
      <c r="BF139" s="255">
        <f>IF(N139="snížená",J139,0)</f>
        <v>0</v>
      </c>
      <c r="BG139" s="255">
        <f>IF(N139="zákl. přenesená",J139,0)</f>
        <v>0</v>
      </c>
      <c r="BH139" s="255">
        <f>IF(N139="sníž. přenesená",J139,0)</f>
        <v>0</v>
      </c>
      <c r="BI139" s="255">
        <f>IF(N139="nulová",J139,0)</f>
        <v>0</v>
      </c>
      <c r="BJ139" s="18" t="s">
        <v>84</v>
      </c>
      <c r="BK139" s="255">
        <f>ROUND(I139*H139,2)</f>
        <v>0</v>
      </c>
      <c r="BL139" s="18" t="s">
        <v>161</v>
      </c>
      <c r="BM139" s="254" t="s">
        <v>837</v>
      </c>
    </row>
    <row r="140" s="2" customFormat="1">
      <c r="A140" s="39"/>
      <c r="B140" s="40"/>
      <c r="C140" s="41"/>
      <c r="D140" s="256" t="s">
        <v>163</v>
      </c>
      <c r="E140" s="41"/>
      <c r="F140" s="257" t="s">
        <v>781</v>
      </c>
      <c r="G140" s="41"/>
      <c r="H140" s="41"/>
      <c r="I140" s="211"/>
      <c r="J140" s="41"/>
      <c r="K140" s="41"/>
      <c r="L140" s="45"/>
      <c r="M140" s="258"/>
      <c r="N140" s="259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163</v>
      </c>
      <c r="AU140" s="18" t="s">
        <v>86</v>
      </c>
    </row>
    <row r="141" s="2" customFormat="1">
      <c r="A141" s="39"/>
      <c r="B141" s="40"/>
      <c r="C141" s="41"/>
      <c r="D141" s="260" t="s">
        <v>165</v>
      </c>
      <c r="E141" s="41"/>
      <c r="F141" s="261" t="s">
        <v>782</v>
      </c>
      <c r="G141" s="41"/>
      <c r="H141" s="41"/>
      <c r="I141" s="211"/>
      <c r="J141" s="41"/>
      <c r="K141" s="41"/>
      <c r="L141" s="45"/>
      <c r="M141" s="258"/>
      <c r="N141" s="259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165</v>
      </c>
      <c r="AU141" s="18" t="s">
        <v>86</v>
      </c>
    </row>
    <row r="142" s="13" customFormat="1">
      <c r="A142" s="13"/>
      <c r="B142" s="262"/>
      <c r="C142" s="263"/>
      <c r="D142" s="256" t="s">
        <v>172</v>
      </c>
      <c r="E142" s="264" t="s">
        <v>1</v>
      </c>
      <c r="F142" s="265" t="s">
        <v>783</v>
      </c>
      <c r="G142" s="263"/>
      <c r="H142" s="266">
        <v>44652</v>
      </c>
      <c r="I142" s="267"/>
      <c r="J142" s="263"/>
      <c r="K142" s="263"/>
      <c r="L142" s="268"/>
      <c r="M142" s="269"/>
      <c r="N142" s="270"/>
      <c r="O142" s="270"/>
      <c r="P142" s="270"/>
      <c r="Q142" s="270"/>
      <c r="R142" s="270"/>
      <c r="S142" s="270"/>
      <c r="T142" s="27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72" t="s">
        <v>172</v>
      </c>
      <c r="AU142" s="272" t="s">
        <v>86</v>
      </c>
      <c r="AV142" s="13" t="s">
        <v>86</v>
      </c>
      <c r="AW142" s="13" t="s">
        <v>32</v>
      </c>
      <c r="AX142" s="13" t="s">
        <v>76</v>
      </c>
      <c r="AY142" s="272" t="s">
        <v>154</v>
      </c>
    </row>
    <row r="143" s="14" customFormat="1">
      <c r="A143" s="14"/>
      <c r="B143" s="273"/>
      <c r="C143" s="274"/>
      <c r="D143" s="256" t="s">
        <v>172</v>
      </c>
      <c r="E143" s="275" t="s">
        <v>1</v>
      </c>
      <c r="F143" s="276" t="s">
        <v>784</v>
      </c>
      <c r="G143" s="274"/>
      <c r="H143" s="277">
        <v>44652</v>
      </c>
      <c r="I143" s="278"/>
      <c r="J143" s="274"/>
      <c r="K143" s="274"/>
      <c r="L143" s="279"/>
      <c r="M143" s="280"/>
      <c r="N143" s="281"/>
      <c r="O143" s="281"/>
      <c r="P143" s="281"/>
      <c r="Q143" s="281"/>
      <c r="R143" s="281"/>
      <c r="S143" s="281"/>
      <c r="T143" s="28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83" t="s">
        <v>172</v>
      </c>
      <c r="AU143" s="283" t="s">
        <v>86</v>
      </c>
      <c r="AV143" s="14" t="s">
        <v>101</v>
      </c>
      <c r="AW143" s="14" t="s">
        <v>32</v>
      </c>
      <c r="AX143" s="14" t="s">
        <v>76</v>
      </c>
      <c r="AY143" s="283" t="s">
        <v>154</v>
      </c>
    </row>
    <row r="144" s="16" customFormat="1">
      <c r="A144" s="16"/>
      <c r="B144" s="294"/>
      <c r="C144" s="295"/>
      <c r="D144" s="256" t="s">
        <v>172</v>
      </c>
      <c r="E144" s="296" t="s">
        <v>1</v>
      </c>
      <c r="F144" s="297" t="s">
        <v>234</v>
      </c>
      <c r="G144" s="295"/>
      <c r="H144" s="298">
        <v>44652</v>
      </c>
      <c r="I144" s="299"/>
      <c r="J144" s="295"/>
      <c r="K144" s="295"/>
      <c r="L144" s="300"/>
      <c r="M144" s="301"/>
      <c r="N144" s="302"/>
      <c r="O144" s="302"/>
      <c r="P144" s="302"/>
      <c r="Q144" s="302"/>
      <c r="R144" s="302"/>
      <c r="S144" s="302"/>
      <c r="T144" s="303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T144" s="304" t="s">
        <v>172</v>
      </c>
      <c r="AU144" s="304" t="s">
        <v>86</v>
      </c>
      <c r="AV144" s="16" t="s">
        <v>161</v>
      </c>
      <c r="AW144" s="16" t="s">
        <v>32</v>
      </c>
      <c r="AX144" s="16" t="s">
        <v>84</v>
      </c>
      <c r="AY144" s="304" t="s">
        <v>154</v>
      </c>
    </row>
    <row r="145" s="2" customFormat="1" ht="24.15" customHeight="1">
      <c r="A145" s="39"/>
      <c r="B145" s="40"/>
      <c r="C145" s="243" t="s">
        <v>86</v>
      </c>
      <c r="D145" s="243" t="s">
        <v>156</v>
      </c>
      <c r="E145" s="244" t="s">
        <v>785</v>
      </c>
      <c r="F145" s="245" t="s">
        <v>786</v>
      </c>
      <c r="G145" s="246" t="s">
        <v>177</v>
      </c>
      <c r="H145" s="247">
        <v>39</v>
      </c>
      <c r="I145" s="248"/>
      <c r="J145" s="249">
        <f>ROUND(I145*H145,2)</f>
        <v>0</v>
      </c>
      <c r="K145" s="245" t="s">
        <v>160</v>
      </c>
      <c r="L145" s="45"/>
      <c r="M145" s="250" t="s">
        <v>1</v>
      </c>
      <c r="N145" s="251" t="s">
        <v>41</v>
      </c>
      <c r="O145" s="92"/>
      <c r="P145" s="252">
        <f>O145*H145</f>
        <v>0</v>
      </c>
      <c r="Q145" s="252">
        <v>0</v>
      </c>
      <c r="R145" s="252">
        <f>Q145*H145</f>
        <v>0</v>
      </c>
      <c r="S145" s="252">
        <v>0</v>
      </c>
      <c r="T145" s="25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4" t="s">
        <v>161</v>
      </c>
      <c r="AT145" s="254" t="s">
        <v>156</v>
      </c>
      <c r="AU145" s="254" t="s">
        <v>86</v>
      </c>
      <c r="AY145" s="18" t="s">
        <v>154</v>
      </c>
      <c r="BE145" s="255">
        <f>IF(N145="základní",J145,0)</f>
        <v>0</v>
      </c>
      <c r="BF145" s="255">
        <f>IF(N145="snížená",J145,0)</f>
        <v>0</v>
      </c>
      <c r="BG145" s="255">
        <f>IF(N145="zákl. přenesená",J145,0)</f>
        <v>0</v>
      </c>
      <c r="BH145" s="255">
        <f>IF(N145="sníž. přenesená",J145,0)</f>
        <v>0</v>
      </c>
      <c r="BI145" s="255">
        <f>IF(N145="nulová",J145,0)</f>
        <v>0</v>
      </c>
      <c r="BJ145" s="18" t="s">
        <v>84</v>
      </c>
      <c r="BK145" s="255">
        <f>ROUND(I145*H145,2)</f>
        <v>0</v>
      </c>
      <c r="BL145" s="18" t="s">
        <v>161</v>
      </c>
      <c r="BM145" s="254" t="s">
        <v>838</v>
      </c>
    </row>
    <row r="146" s="2" customFormat="1">
      <c r="A146" s="39"/>
      <c r="B146" s="40"/>
      <c r="C146" s="41"/>
      <c r="D146" s="256" t="s">
        <v>163</v>
      </c>
      <c r="E146" s="41"/>
      <c r="F146" s="257" t="s">
        <v>788</v>
      </c>
      <c r="G146" s="41"/>
      <c r="H146" s="41"/>
      <c r="I146" s="211"/>
      <c r="J146" s="41"/>
      <c r="K146" s="41"/>
      <c r="L146" s="45"/>
      <c r="M146" s="258"/>
      <c r="N146" s="259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163</v>
      </c>
      <c r="AU146" s="18" t="s">
        <v>86</v>
      </c>
    </row>
    <row r="147" s="2" customFormat="1">
      <c r="A147" s="39"/>
      <c r="B147" s="40"/>
      <c r="C147" s="41"/>
      <c r="D147" s="260" t="s">
        <v>165</v>
      </c>
      <c r="E147" s="41"/>
      <c r="F147" s="261" t="s">
        <v>789</v>
      </c>
      <c r="G147" s="41"/>
      <c r="H147" s="41"/>
      <c r="I147" s="211"/>
      <c r="J147" s="41"/>
      <c r="K147" s="41"/>
      <c r="L147" s="45"/>
      <c r="M147" s="258"/>
      <c r="N147" s="259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165</v>
      </c>
      <c r="AU147" s="18" t="s">
        <v>86</v>
      </c>
    </row>
    <row r="148" s="2" customFormat="1" ht="16.5" customHeight="1">
      <c r="A148" s="39"/>
      <c r="B148" s="40"/>
      <c r="C148" s="243" t="s">
        <v>101</v>
      </c>
      <c r="D148" s="243" t="s">
        <v>156</v>
      </c>
      <c r="E148" s="244" t="s">
        <v>790</v>
      </c>
      <c r="F148" s="245" t="s">
        <v>791</v>
      </c>
      <c r="G148" s="246" t="s">
        <v>252</v>
      </c>
      <c r="H148" s="247">
        <v>19.600000000000001</v>
      </c>
      <c r="I148" s="248"/>
      <c r="J148" s="249">
        <f>ROUND(I148*H148,2)</f>
        <v>0</v>
      </c>
      <c r="K148" s="245" t="s">
        <v>1</v>
      </c>
      <c r="L148" s="45"/>
      <c r="M148" s="250" t="s">
        <v>1</v>
      </c>
      <c r="N148" s="251" t="s">
        <v>41</v>
      </c>
      <c r="O148" s="92"/>
      <c r="P148" s="252">
        <f>O148*H148</f>
        <v>0</v>
      </c>
      <c r="Q148" s="252">
        <v>0</v>
      </c>
      <c r="R148" s="252">
        <f>Q148*H148</f>
        <v>0</v>
      </c>
      <c r="S148" s="252">
        <v>0</v>
      </c>
      <c r="T148" s="25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54" t="s">
        <v>161</v>
      </c>
      <c r="AT148" s="254" t="s">
        <v>156</v>
      </c>
      <c r="AU148" s="254" t="s">
        <v>86</v>
      </c>
      <c r="AY148" s="18" t="s">
        <v>154</v>
      </c>
      <c r="BE148" s="255">
        <f>IF(N148="základní",J148,0)</f>
        <v>0</v>
      </c>
      <c r="BF148" s="255">
        <f>IF(N148="snížená",J148,0)</f>
        <v>0</v>
      </c>
      <c r="BG148" s="255">
        <f>IF(N148="zákl. přenesená",J148,0)</f>
        <v>0</v>
      </c>
      <c r="BH148" s="255">
        <f>IF(N148="sníž. přenesená",J148,0)</f>
        <v>0</v>
      </c>
      <c r="BI148" s="255">
        <f>IF(N148="nulová",J148,0)</f>
        <v>0</v>
      </c>
      <c r="BJ148" s="18" t="s">
        <v>84</v>
      </c>
      <c r="BK148" s="255">
        <f>ROUND(I148*H148,2)</f>
        <v>0</v>
      </c>
      <c r="BL148" s="18" t="s">
        <v>161</v>
      </c>
      <c r="BM148" s="254" t="s">
        <v>839</v>
      </c>
    </row>
    <row r="149" s="2" customFormat="1">
      <c r="A149" s="39"/>
      <c r="B149" s="40"/>
      <c r="C149" s="41"/>
      <c r="D149" s="256" t="s">
        <v>163</v>
      </c>
      <c r="E149" s="41"/>
      <c r="F149" s="257" t="s">
        <v>793</v>
      </c>
      <c r="G149" s="41"/>
      <c r="H149" s="41"/>
      <c r="I149" s="211"/>
      <c r="J149" s="41"/>
      <c r="K149" s="41"/>
      <c r="L149" s="45"/>
      <c r="M149" s="258"/>
      <c r="N149" s="259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163</v>
      </c>
      <c r="AU149" s="18" t="s">
        <v>86</v>
      </c>
    </row>
    <row r="150" s="2" customFormat="1">
      <c r="A150" s="39"/>
      <c r="B150" s="40"/>
      <c r="C150" s="41"/>
      <c r="D150" s="256" t="s">
        <v>454</v>
      </c>
      <c r="E150" s="41"/>
      <c r="F150" s="315" t="s">
        <v>794</v>
      </c>
      <c r="G150" s="41"/>
      <c r="H150" s="41"/>
      <c r="I150" s="211"/>
      <c r="J150" s="41"/>
      <c r="K150" s="41"/>
      <c r="L150" s="45"/>
      <c r="M150" s="258"/>
      <c r="N150" s="259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454</v>
      </c>
      <c r="AU150" s="18" t="s">
        <v>86</v>
      </c>
    </row>
    <row r="151" s="13" customFormat="1">
      <c r="A151" s="13"/>
      <c r="B151" s="262"/>
      <c r="C151" s="263"/>
      <c r="D151" s="256" t="s">
        <v>172</v>
      </c>
      <c r="E151" s="264" t="s">
        <v>1</v>
      </c>
      <c r="F151" s="265" t="s">
        <v>795</v>
      </c>
      <c r="G151" s="263"/>
      <c r="H151" s="266">
        <v>15.6</v>
      </c>
      <c r="I151" s="267"/>
      <c r="J151" s="263"/>
      <c r="K151" s="263"/>
      <c r="L151" s="268"/>
      <c r="M151" s="269"/>
      <c r="N151" s="270"/>
      <c r="O151" s="270"/>
      <c r="P151" s="270"/>
      <c r="Q151" s="270"/>
      <c r="R151" s="270"/>
      <c r="S151" s="270"/>
      <c r="T151" s="27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72" t="s">
        <v>172</v>
      </c>
      <c r="AU151" s="272" t="s">
        <v>86</v>
      </c>
      <c r="AV151" s="13" t="s">
        <v>86</v>
      </c>
      <c r="AW151" s="13" t="s">
        <v>32</v>
      </c>
      <c r="AX151" s="13" t="s">
        <v>76</v>
      </c>
      <c r="AY151" s="272" t="s">
        <v>154</v>
      </c>
    </row>
    <row r="152" s="14" customFormat="1">
      <c r="A152" s="14"/>
      <c r="B152" s="273"/>
      <c r="C152" s="274"/>
      <c r="D152" s="256" t="s">
        <v>172</v>
      </c>
      <c r="E152" s="275" t="s">
        <v>1</v>
      </c>
      <c r="F152" s="276" t="s">
        <v>796</v>
      </c>
      <c r="G152" s="274"/>
      <c r="H152" s="277">
        <v>15.6</v>
      </c>
      <c r="I152" s="278"/>
      <c r="J152" s="274"/>
      <c r="K152" s="274"/>
      <c r="L152" s="279"/>
      <c r="M152" s="280"/>
      <c r="N152" s="281"/>
      <c r="O152" s="281"/>
      <c r="P152" s="281"/>
      <c r="Q152" s="281"/>
      <c r="R152" s="281"/>
      <c r="S152" s="281"/>
      <c r="T152" s="28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83" t="s">
        <v>172</v>
      </c>
      <c r="AU152" s="283" t="s">
        <v>86</v>
      </c>
      <c r="AV152" s="14" t="s">
        <v>101</v>
      </c>
      <c r="AW152" s="14" t="s">
        <v>32</v>
      </c>
      <c r="AX152" s="14" t="s">
        <v>76</v>
      </c>
      <c r="AY152" s="283" t="s">
        <v>154</v>
      </c>
    </row>
    <row r="153" s="13" customFormat="1">
      <c r="A153" s="13"/>
      <c r="B153" s="262"/>
      <c r="C153" s="263"/>
      <c r="D153" s="256" t="s">
        <v>172</v>
      </c>
      <c r="E153" s="264" t="s">
        <v>1</v>
      </c>
      <c r="F153" s="265" t="s">
        <v>797</v>
      </c>
      <c r="G153" s="263"/>
      <c r="H153" s="266">
        <v>4</v>
      </c>
      <c r="I153" s="267"/>
      <c r="J153" s="263"/>
      <c r="K153" s="263"/>
      <c r="L153" s="268"/>
      <c r="M153" s="269"/>
      <c r="N153" s="270"/>
      <c r="O153" s="270"/>
      <c r="P153" s="270"/>
      <c r="Q153" s="270"/>
      <c r="R153" s="270"/>
      <c r="S153" s="270"/>
      <c r="T153" s="27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72" t="s">
        <v>172</v>
      </c>
      <c r="AU153" s="272" t="s">
        <v>86</v>
      </c>
      <c r="AV153" s="13" t="s">
        <v>86</v>
      </c>
      <c r="AW153" s="13" t="s">
        <v>32</v>
      </c>
      <c r="AX153" s="13" t="s">
        <v>76</v>
      </c>
      <c r="AY153" s="272" t="s">
        <v>154</v>
      </c>
    </row>
    <row r="154" s="14" customFormat="1">
      <c r="A154" s="14"/>
      <c r="B154" s="273"/>
      <c r="C154" s="274"/>
      <c r="D154" s="256" t="s">
        <v>172</v>
      </c>
      <c r="E154" s="275" t="s">
        <v>1</v>
      </c>
      <c r="F154" s="276" t="s">
        <v>798</v>
      </c>
      <c r="G154" s="274"/>
      <c r="H154" s="277">
        <v>4</v>
      </c>
      <c r="I154" s="278"/>
      <c r="J154" s="274"/>
      <c r="K154" s="274"/>
      <c r="L154" s="279"/>
      <c r="M154" s="280"/>
      <c r="N154" s="281"/>
      <c r="O154" s="281"/>
      <c r="P154" s="281"/>
      <c r="Q154" s="281"/>
      <c r="R154" s="281"/>
      <c r="S154" s="281"/>
      <c r="T154" s="28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83" t="s">
        <v>172</v>
      </c>
      <c r="AU154" s="283" t="s">
        <v>86</v>
      </c>
      <c r="AV154" s="14" t="s">
        <v>101</v>
      </c>
      <c r="AW154" s="14" t="s">
        <v>32</v>
      </c>
      <c r="AX154" s="14" t="s">
        <v>76</v>
      </c>
      <c r="AY154" s="283" t="s">
        <v>154</v>
      </c>
    </row>
    <row r="155" s="16" customFormat="1">
      <c r="A155" s="16"/>
      <c r="B155" s="294"/>
      <c r="C155" s="295"/>
      <c r="D155" s="256" t="s">
        <v>172</v>
      </c>
      <c r="E155" s="296" t="s">
        <v>1</v>
      </c>
      <c r="F155" s="297" t="s">
        <v>234</v>
      </c>
      <c r="G155" s="295"/>
      <c r="H155" s="298">
        <v>19.600000000000001</v>
      </c>
      <c r="I155" s="299"/>
      <c r="J155" s="295"/>
      <c r="K155" s="295"/>
      <c r="L155" s="300"/>
      <c r="M155" s="301"/>
      <c r="N155" s="302"/>
      <c r="O155" s="302"/>
      <c r="P155" s="302"/>
      <c r="Q155" s="302"/>
      <c r="R155" s="302"/>
      <c r="S155" s="302"/>
      <c r="T155" s="303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T155" s="304" t="s">
        <v>172</v>
      </c>
      <c r="AU155" s="304" t="s">
        <v>86</v>
      </c>
      <c r="AV155" s="16" t="s">
        <v>161</v>
      </c>
      <c r="AW155" s="16" t="s">
        <v>32</v>
      </c>
      <c r="AX155" s="16" t="s">
        <v>84</v>
      </c>
      <c r="AY155" s="304" t="s">
        <v>154</v>
      </c>
    </row>
    <row r="156" s="2" customFormat="1" ht="16.5" customHeight="1">
      <c r="A156" s="39"/>
      <c r="B156" s="40"/>
      <c r="C156" s="243" t="s">
        <v>161</v>
      </c>
      <c r="D156" s="243" t="s">
        <v>156</v>
      </c>
      <c r="E156" s="244" t="s">
        <v>799</v>
      </c>
      <c r="F156" s="245" t="s">
        <v>800</v>
      </c>
      <c r="G156" s="246" t="s">
        <v>383</v>
      </c>
      <c r="H156" s="247">
        <v>4</v>
      </c>
      <c r="I156" s="248"/>
      <c r="J156" s="249">
        <f>ROUND(I156*H156,2)</f>
        <v>0</v>
      </c>
      <c r="K156" s="245" t="s">
        <v>1</v>
      </c>
      <c r="L156" s="45"/>
      <c r="M156" s="250" t="s">
        <v>1</v>
      </c>
      <c r="N156" s="251" t="s">
        <v>41</v>
      </c>
      <c r="O156" s="92"/>
      <c r="P156" s="252">
        <f>O156*H156</f>
        <v>0</v>
      </c>
      <c r="Q156" s="252">
        <v>0</v>
      </c>
      <c r="R156" s="252">
        <f>Q156*H156</f>
        <v>0</v>
      </c>
      <c r="S156" s="252">
        <v>0</v>
      </c>
      <c r="T156" s="25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4" t="s">
        <v>161</v>
      </c>
      <c r="AT156" s="254" t="s">
        <v>156</v>
      </c>
      <c r="AU156" s="254" t="s">
        <v>86</v>
      </c>
      <c r="AY156" s="18" t="s">
        <v>154</v>
      </c>
      <c r="BE156" s="255">
        <f>IF(N156="základní",J156,0)</f>
        <v>0</v>
      </c>
      <c r="BF156" s="255">
        <f>IF(N156="snížená",J156,0)</f>
        <v>0</v>
      </c>
      <c r="BG156" s="255">
        <f>IF(N156="zákl. přenesená",J156,0)</f>
        <v>0</v>
      </c>
      <c r="BH156" s="255">
        <f>IF(N156="sníž. přenesená",J156,0)</f>
        <v>0</v>
      </c>
      <c r="BI156" s="255">
        <f>IF(N156="nulová",J156,0)</f>
        <v>0</v>
      </c>
      <c r="BJ156" s="18" t="s">
        <v>84</v>
      </c>
      <c r="BK156" s="255">
        <f>ROUND(I156*H156,2)</f>
        <v>0</v>
      </c>
      <c r="BL156" s="18" t="s">
        <v>161</v>
      </c>
      <c r="BM156" s="254" t="s">
        <v>840</v>
      </c>
    </row>
    <row r="157" s="2" customFormat="1">
      <c r="A157" s="39"/>
      <c r="B157" s="40"/>
      <c r="C157" s="41"/>
      <c r="D157" s="256" t="s">
        <v>163</v>
      </c>
      <c r="E157" s="41"/>
      <c r="F157" s="257" t="s">
        <v>800</v>
      </c>
      <c r="G157" s="41"/>
      <c r="H157" s="41"/>
      <c r="I157" s="211"/>
      <c r="J157" s="41"/>
      <c r="K157" s="41"/>
      <c r="L157" s="45"/>
      <c r="M157" s="258"/>
      <c r="N157" s="259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163</v>
      </c>
      <c r="AU157" s="18" t="s">
        <v>86</v>
      </c>
    </row>
    <row r="158" s="2" customFormat="1">
      <c r="A158" s="39"/>
      <c r="B158" s="40"/>
      <c r="C158" s="41"/>
      <c r="D158" s="256" t="s">
        <v>454</v>
      </c>
      <c r="E158" s="41"/>
      <c r="F158" s="315" t="s">
        <v>802</v>
      </c>
      <c r="G158" s="41"/>
      <c r="H158" s="41"/>
      <c r="I158" s="211"/>
      <c r="J158" s="41"/>
      <c r="K158" s="41"/>
      <c r="L158" s="45"/>
      <c r="M158" s="258"/>
      <c r="N158" s="259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454</v>
      </c>
      <c r="AU158" s="18" t="s">
        <v>86</v>
      </c>
    </row>
    <row r="159" s="13" customFormat="1">
      <c r="A159" s="13"/>
      <c r="B159" s="262"/>
      <c r="C159" s="263"/>
      <c r="D159" s="256" t="s">
        <v>172</v>
      </c>
      <c r="E159" s="264" t="s">
        <v>1</v>
      </c>
      <c r="F159" s="265" t="s">
        <v>161</v>
      </c>
      <c r="G159" s="263"/>
      <c r="H159" s="266">
        <v>4</v>
      </c>
      <c r="I159" s="267"/>
      <c r="J159" s="263"/>
      <c r="K159" s="263"/>
      <c r="L159" s="268"/>
      <c r="M159" s="269"/>
      <c r="N159" s="270"/>
      <c r="O159" s="270"/>
      <c r="P159" s="270"/>
      <c r="Q159" s="270"/>
      <c r="R159" s="270"/>
      <c r="S159" s="270"/>
      <c r="T159" s="27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72" t="s">
        <v>172</v>
      </c>
      <c r="AU159" s="272" t="s">
        <v>86</v>
      </c>
      <c r="AV159" s="13" t="s">
        <v>86</v>
      </c>
      <c r="AW159" s="13" t="s">
        <v>32</v>
      </c>
      <c r="AX159" s="13" t="s">
        <v>76</v>
      </c>
      <c r="AY159" s="272" t="s">
        <v>154</v>
      </c>
    </row>
    <row r="160" s="14" customFormat="1">
      <c r="A160" s="14"/>
      <c r="B160" s="273"/>
      <c r="C160" s="274"/>
      <c r="D160" s="256" t="s">
        <v>172</v>
      </c>
      <c r="E160" s="275" t="s">
        <v>1</v>
      </c>
      <c r="F160" s="276" t="s">
        <v>803</v>
      </c>
      <c r="G160" s="274"/>
      <c r="H160" s="277">
        <v>4</v>
      </c>
      <c r="I160" s="278"/>
      <c r="J160" s="274"/>
      <c r="K160" s="274"/>
      <c r="L160" s="279"/>
      <c r="M160" s="280"/>
      <c r="N160" s="281"/>
      <c r="O160" s="281"/>
      <c r="P160" s="281"/>
      <c r="Q160" s="281"/>
      <c r="R160" s="281"/>
      <c r="S160" s="281"/>
      <c r="T160" s="28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83" t="s">
        <v>172</v>
      </c>
      <c r="AU160" s="283" t="s">
        <v>86</v>
      </c>
      <c r="AV160" s="14" t="s">
        <v>101</v>
      </c>
      <c r="AW160" s="14" t="s">
        <v>32</v>
      </c>
      <c r="AX160" s="14" t="s">
        <v>76</v>
      </c>
      <c r="AY160" s="283" t="s">
        <v>154</v>
      </c>
    </row>
    <row r="161" s="16" customFormat="1">
      <c r="A161" s="16"/>
      <c r="B161" s="294"/>
      <c r="C161" s="295"/>
      <c r="D161" s="256" t="s">
        <v>172</v>
      </c>
      <c r="E161" s="296" t="s">
        <v>1</v>
      </c>
      <c r="F161" s="297" t="s">
        <v>234</v>
      </c>
      <c r="G161" s="295"/>
      <c r="H161" s="298">
        <v>4</v>
      </c>
      <c r="I161" s="299"/>
      <c r="J161" s="295"/>
      <c r="K161" s="295"/>
      <c r="L161" s="300"/>
      <c r="M161" s="301"/>
      <c r="N161" s="302"/>
      <c r="O161" s="302"/>
      <c r="P161" s="302"/>
      <c r="Q161" s="302"/>
      <c r="R161" s="302"/>
      <c r="S161" s="302"/>
      <c r="T161" s="303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304" t="s">
        <v>172</v>
      </c>
      <c r="AU161" s="304" t="s">
        <v>86</v>
      </c>
      <c r="AV161" s="16" t="s">
        <v>161</v>
      </c>
      <c r="AW161" s="16" t="s">
        <v>32</v>
      </c>
      <c r="AX161" s="16" t="s">
        <v>84</v>
      </c>
      <c r="AY161" s="304" t="s">
        <v>154</v>
      </c>
    </row>
    <row r="162" s="2" customFormat="1" ht="16.5" customHeight="1">
      <c r="A162" s="39"/>
      <c r="B162" s="40"/>
      <c r="C162" s="243" t="s">
        <v>189</v>
      </c>
      <c r="D162" s="243" t="s">
        <v>156</v>
      </c>
      <c r="E162" s="244" t="s">
        <v>804</v>
      </c>
      <c r="F162" s="245" t="s">
        <v>805</v>
      </c>
      <c r="G162" s="246" t="s">
        <v>383</v>
      </c>
      <c r="H162" s="247">
        <v>5</v>
      </c>
      <c r="I162" s="248"/>
      <c r="J162" s="249">
        <f>ROUND(I162*H162,2)</f>
        <v>0</v>
      </c>
      <c r="K162" s="245" t="s">
        <v>1</v>
      </c>
      <c r="L162" s="45"/>
      <c r="M162" s="250" t="s">
        <v>1</v>
      </c>
      <c r="N162" s="251" t="s">
        <v>41</v>
      </c>
      <c r="O162" s="92"/>
      <c r="P162" s="252">
        <f>O162*H162</f>
        <v>0</v>
      </c>
      <c r="Q162" s="252">
        <v>0</v>
      </c>
      <c r="R162" s="252">
        <f>Q162*H162</f>
        <v>0</v>
      </c>
      <c r="S162" s="252">
        <v>0</v>
      </c>
      <c r="T162" s="25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4" t="s">
        <v>161</v>
      </c>
      <c r="AT162" s="254" t="s">
        <v>156</v>
      </c>
      <c r="AU162" s="254" t="s">
        <v>86</v>
      </c>
      <c r="AY162" s="18" t="s">
        <v>154</v>
      </c>
      <c r="BE162" s="255">
        <f>IF(N162="základní",J162,0)</f>
        <v>0</v>
      </c>
      <c r="BF162" s="255">
        <f>IF(N162="snížená",J162,0)</f>
        <v>0</v>
      </c>
      <c r="BG162" s="255">
        <f>IF(N162="zákl. přenesená",J162,0)</f>
        <v>0</v>
      </c>
      <c r="BH162" s="255">
        <f>IF(N162="sníž. přenesená",J162,0)</f>
        <v>0</v>
      </c>
      <c r="BI162" s="255">
        <f>IF(N162="nulová",J162,0)</f>
        <v>0</v>
      </c>
      <c r="BJ162" s="18" t="s">
        <v>84</v>
      </c>
      <c r="BK162" s="255">
        <f>ROUND(I162*H162,2)</f>
        <v>0</v>
      </c>
      <c r="BL162" s="18" t="s">
        <v>161</v>
      </c>
      <c r="BM162" s="254" t="s">
        <v>841</v>
      </c>
    </row>
    <row r="163" s="2" customFormat="1">
      <c r="A163" s="39"/>
      <c r="B163" s="40"/>
      <c r="C163" s="41"/>
      <c r="D163" s="256" t="s">
        <v>163</v>
      </c>
      <c r="E163" s="41"/>
      <c r="F163" s="257" t="s">
        <v>805</v>
      </c>
      <c r="G163" s="41"/>
      <c r="H163" s="41"/>
      <c r="I163" s="211"/>
      <c r="J163" s="41"/>
      <c r="K163" s="41"/>
      <c r="L163" s="45"/>
      <c r="M163" s="258"/>
      <c r="N163" s="259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163</v>
      </c>
      <c r="AU163" s="18" t="s">
        <v>86</v>
      </c>
    </row>
    <row r="164" s="2" customFormat="1">
      <c r="A164" s="39"/>
      <c r="B164" s="40"/>
      <c r="C164" s="41"/>
      <c r="D164" s="256" t="s">
        <v>454</v>
      </c>
      <c r="E164" s="41"/>
      <c r="F164" s="315" t="s">
        <v>802</v>
      </c>
      <c r="G164" s="41"/>
      <c r="H164" s="41"/>
      <c r="I164" s="211"/>
      <c r="J164" s="41"/>
      <c r="K164" s="41"/>
      <c r="L164" s="45"/>
      <c r="M164" s="258"/>
      <c r="N164" s="259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454</v>
      </c>
      <c r="AU164" s="18" t="s">
        <v>86</v>
      </c>
    </row>
    <row r="165" s="13" customFormat="1">
      <c r="A165" s="13"/>
      <c r="B165" s="262"/>
      <c r="C165" s="263"/>
      <c r="D165" s="256" t="s">
        <v>172</v>
      </c>
      <c r="E165" s="264" t="s">
        <v>1</v>
      </c>
      <c r="F165" s="265" t="s">
        <v>189</v>
      </c>
      <c r="G165" s="263"/>
      <c r="H165" s="266">
        <v>5</v>
      </c>
      <c r="I165" s="267"/>
      <c r="J165" s="263"/>
      <c r="K165" s="263"/>
      <c r="L165" s="268"/>
      <c r="M165" s="269"/>
      <c r="N165" s="270"/>
      <c r="O165" s="270"/>
      <c r="P165" s="270"/>
      <c r="Q165" s="270"/>
      <c r="R165" s="270"/>
      <c r="S165" s="270"/>
      <c r="T165" s="27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72" t="s">
        <v>172</v>
      </c>
      <c r="AU165" s="272" t="s">
        <v>86</v>
      </c>
      <c r="AV165" s="13" t="s">
        <v>86</v>
      </c>
      <c r="AW165" s="13" t="s">
        <v>32</v>
      </c>
      <c r="AX165" s="13" t="s">
        <v>76</v>
      </c>
      <c r="AY165" s="272" t="s">
        <v>154</v>
      </c>
    </row>
    <row r="166" s="14" customFormat="1">
      <c r="A166" s="14"/>
      <c r="B166" s="273"/>
      <c r="C166" s="274"/>
      <c r="D166" s="256" t="s">
        <v>172</v>
      </c>
      <c r="E166" s="275" t="s">
        <v>1</v>
      </c>
      <c r="F166" s="276" t="s">
        <v>807</v>
      </c>
      <c r="G166" s="274"/>
      <c r="H166" s="277">
        <v>5</v>
      </c>
      <c r="I166" s="278"/>
      <c r="J166" s="274"/>
      <c r="K166" s="274"/>
      <c r="L166" s="279"/>
      <c r="M166" s="280"/>
      <c r="N166" s="281"/>
      <c r="O166" s="281"/>
      <c r="P166" s="281"/>
      <c r="Q166" s="281"/>
      <c r="R166" s="281"/>
      <c r="S166" s="281"/>
      <c r="T166" s="28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83" t="s">
        <v>172</v>
      </c>
      <c r="AU166" s="283" t="s">
        <v>86</v>
      </c>
      <c r="AV166" s="14" t="s">
        <v>101</v>
      </c>
      <c r="AW166" s="14" t="s">
        <v>32</v>
      </c>
      <c r="AX166" s="14" t="s">
        <v>76</v>
      </c>
      <c r="AY166" s="283" t="s">
        <v>154</v>
      </c>
    </row>
    <row r="167" s="16" customFormat="1">
      <c r="A167" s="16"/>
      <c r="B167" s="294"/>
      <c r="C167" s="295"/>
      <c r="D167" s="256" t="s">
        <v>172</v>
      </c>
      <c r="E167" s="296" t="s">
        <v>1</v>
      </c>
      <c r="F167" s="297" t="s">
        <v>234</v>
      </c>
      <c r="G167" s="295"/>
      <c r="H167" s="298">
        <v>5</v>
      </c>
      <c r="I167" s="299"/>
      <c r="J167" s="295"/>
      <c r="K167" s="295"/>
      <c r="L167" s="300"/>
      <c r="M167" s="301"/>
      <c r="N167" s="302"/>
      <c r="O167" s="302"/>
      <c r="P167" s="302"/>
      <c r="Q167" s="302"/>
      <c r="R167" s="302"/>
      <c r="S167" s="302"/>
      <c r="T167" s="303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T167" s="304" t="s">
        <v>172</v>
      </c>
      <c r="AU167" s="304" t="s">
        <v>86</v>
      </c>
      <c r="AV167" s="16" t="s">
        <v>161</v>
      </c>
      <c r="AW167" s="16" t="s">
        <v>32</v>
      </c>
      <c r="AX167" s="16" t="s">
        <v>84</v>
      </c>
      <c r="AY167" s="304" t="s">
        <v>154</v>
      </c>
    </row>
    <row r="168" s="2" customFormat="1" ht="16.5" customHeight="1">
      <c r="A168" s="39"/>
      <c r="B168" s="40"/>
      <c r="C168" s="243" t="s">
        <v>195</v>
      </c>
      <c r="D168" s="243" t="s">
        <v>156</v>
      </c>
      <c r="E168" s="244" t="s">
        <v>808</v>
      </c>
      <c r="F168" s="245" t="s">
        <v>809</v>
      </c>
      <c r="G168" s="246" t="s">
        <v>159</v>
      </c>
      <c r="H168" s="247">
        <v>5.1500000000000004</v>
      </c>
      <c r="I168" s="248"/>
      <c r="J168" s="249">
        <f>ROUND(I168*H168,2)</f>
        <v>0</v>
      </c>
      <c r="K168" s="245" t="s">
        <v>1</v>
      </c>
      <c r="L168" s="45"/>
      <c r="M168" s="250" t="s">
        <v>1</v>
      </c>
      <c r="N168" s="251" t="s">
        <v>41</v>
      </c>
      <c r="O168" s="92"/>
      <c r="P168" s="252">
        <f>O168*H168</f>
        <v>0</v>
      </c>
      <c r="Q168" s="252">
        <v>0</v>
      </c>
      <c r="R168" s="252">
        <f>Q168*H168</f>
        <v>0</v>
      </c>
      <c r="S168" s="252">
        <v>0</v>
      </c>
      <c r="T168" s="25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54" t="s">
        <v>161</v>
      </c>
      <c r="AT168" s="254" t="s">
        <v>156</v>
      </c>
      <c r="AU168" s="254" t="s">
        <v>86</v>
      </c>
      <c r="AY168" s="18" t="s">
        <v>154</v>
      </c>
      <c r="BE168" s="255">
        <f>IF(N168="základní",J168,0)</f>
        <v>0</v>
      </c>
      <c r="BF168" s="255">
        <f>IF(N168="snížená",J168,0)</f>
        <v>0</v>
      </c>
      <c r="BG168" s="255">
        <f>IF(N168="zákl. přenesená",J168,0)</f>
        <v>0</v>
      </c>
      <c r="BH168" s="255">
        <f>IF(N168="sníž. přenesená",J168,0)</f>
        <v>0</v>
      </c>
      <c r="BI168" s="255">
        <f>IF(N168="nulová",J168,0)</f>
        <v>0</v>
      </c>
      <c r="BJ168" s="18" t="s">
        <v>84</v>
      </c>
      <c r="BK168" s="255">
        <f>ROUND(I168*H168,2)</f>
        <v>0</v>
      </c>
      <c r="BL168" s="18" t="s">
        <v>161</v>
      </c>
      <c r="BM168" s="254" t="s">
        <v>842</v>
      </c>
    </row>
    <row r="169" s="2" customFormat="1">
      <c r="A169" s="39"/>
      <c r="B169" s="40"/>
      <c r="C169" s="41"/>
      <c r="D169" s="256" t="s">
        <v>163</v>
      </c>
      <c r="E169" s="41"/>
      <c r="F169" s="257" t="s">
        <v>811</v>
      </c>
      <c r="G169" s="41"/>
      <c r="H169" s="41"/>
      <c r="I169" s="211"/>
      <c r="J169" s="41"/>
      <c r="K169" s="41"/>
      <c r="L169" s="45"/>
      <c r="M169" s="258"/>
      <c r="N169" s="259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163</v>
      </c>
      <c r="AU169" s="18" t="s">
        <v>86</v>
      </c>
    </row>
    <row r="170" s="13" customFormat="1">
      <c r="A170" s="13"/>
      <c r="B170" s="262"/>
      <c r="C170" s="263"/>
      <c r="D170" s="256" t="s">
        <v>172</v>
      </c>
      <c r="E170" s="264" t="s">
        <v>1</v>
      </c>
      <c r="F170" s="265" t="s">
        <v>812</v>
      </c>
      <c r="G170" s="263"/>
      <c r="H170" s="266">
        <v>5.1500000000000004</v>
      </c>
      <c r="I170" s="267"/>
      <c r="J170" s="263"/>
      <c r="K170" s="263"/>
      <c r="L170" s="268"/>
      <c r="M170" s="269"/>
      <c r="N170" s="270"/>
      <c r="O170" s="270"/>
      <c r="P170" s="270"/>
      <c r="Q170" s="270"/>
      <c r="R170" s="270"/>
      <c r="S170" s="270"/>
      <c r="T170" s="27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72" t="s">
        <v>172</v>
      </c>
      <c r="AU170" s="272" t="s">
        <v>86</v>
      </c>
      <c r="AV170" s="13" t="s">
        <v>86</v>
      </c>
      <c r="AW170" s="13" t="s">
        <v>32</v>
      </c>
      <c r="AX170" s="13" t="s">
        <v>76</v>
      </c>
      <c r="AY170" s="272" t="s">
        <v>154</v>
      </c>
    </row>
    <row r="171" s="14" customFormat="1">
      <c r="A171" s="14"/>
      <c r="B171" s="273"/>
      <c r="C171" s="274"/>
      <c r="D171" s="256" t="s">
        <v>172</v>
      </c>
      <c r="E171" s="275" t="s">
        <v>1</v>
      </c>
      <c r="F171" s="276" t="s">
        <v>813</v>
      </c>
      <c r="G171" s="274"/>
      <c r="H171" s="277">
        <v>5.1500000000000004</v>
      </c>
      <c r="I171" s="278"/>
      <c r="J171" s="274"/>
      <c r="K171" s="274"/>
      <c r="L171" s="279"/>
      <c r="M171" s="280"/>
      <c r="N171" s="281"/>
      <c r="O171" s="281"/>
      <c r="P171" s="281"/>
      <c r="Q171" s="281"/>
      <c r="R171" s="281"/>
      <c r="S171" s="281"/>
      <c r="T171" s="28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83" t="s">
        <v>172</v>
      </c>
      <c r="AU171" s="283" t="s">
        <v>86</v>
      </c>
      <c r="AV171" s="14" t="s">
        <v>101</v>
      </c>
      <c r="AW171" s="14" t="s">
        <v>32</v>
      </c>
      <c r="AX171" s="14" t="s">
        <v>76</v>
      </c>
      <c r="AY171" s="283" t="s">
        <v>154</v>
      </c>
    </row>
    <row r="172" s="16" customFormat="1">
      <c r="A172" s="16"/>
      <c r="B172" s="294"/>
      <c r="C172" s="295"/>
      <c r="D172" s="256" t="s">
        <v>172</v>
      </c>
      <c r="E172" s="296" t="s">
        <v>1</v>
      </c>
      <c r="F172" s="297" t="s">
        <v>234</v>
      </c>
      <c r="G172" s="295"/>
      <c r="H172" s="298">
        <v>5.1500000000000004</v>
      </c>
      <c r="I172" s="299"/>
      <c r="J172" s="295"/>
      <c r="K172" s="295"/>
      <c r="L172" s="300"/>
      <c r="M172" s="301"/>
      <c r="N172" s="302"/>
      <c r="O172" s="302"/>
      <c r="P172" s="302"/>
      <c r="Q172" s="302"/>
      <c r="R172" s="302"/>
      <c r="S172" s="302"/>
      <c r="T172" s="303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304" t="s">
        <v>172</v>
      </c>
      <c r="AU172" s="304" t="s">
        <v>86</v>
      </c>
      <c r="AV172" s="16" t="s">
        <v>161</v>
      </c>
      <c r="AW172" s="16" t="s">
        <v>32</v>
      </c>
      <c r="AX172" s="16" t="s">
        <v>84</v>
      </c>
      <c r="AY172" s="304" t="s">
        <v>154</v>
      </c>
    </row>
    <row r="173" s="2" customFormat="1" ht="16.5" customHeight="1">
      <c r="A173" s="39"/>
      <c r="B173" s="40"/>
      <c r="C173" s="305" t="s">
        <v>201</v>
      </c>
      <c r="D173" s="305" t="s">
        <v>365</v>
      </c>
      <c r="E173" s="306" t="s">
        <v>366</v>
      </c>
      <c r="F173" s="307" t="s">
        <v>814</v>
      </c>
      <c r="G173" s="308" t="s">
        <v>252</v>
      </c>
      <c r="H173" s="309">
        <v>0.77300000000000002</v>
      </c>
      <c r="I173" s="310"/>
      <c r="J173" s="311">
        <f>ROUND(I173*H173,2)</f>
        <v>0</v>
      </c>
      <c r="K173" s="307" t="s">
        <v>1</v>
      </c>
      <c r="L173" s="312"/>
      <c r="M173" s="313" t="s">
        <v>1</v>
      </c>
      <c r="N173" s="314" t="s">
        <v>41</v>
      </c>
      <c r="O173" s="92"/>
      <c r="P173" s="252">
        <f>O173*H173</f>
        <v>0</v>
      </c>
      <c r="Q173" s="252">
        <v>0.20000000000000001</v>
      </c>
      <c r="R173" s="252">
        <f>Q173*H173</f>
        <v>0.15460000000000002</v>
      </c>
      <c r="S173" s="252">
        <v>0</v>
      </c>
      <c r="T173" s="25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54" t="s">
        <v>207</v>
      </c>
      <c r="AT173" s="254" t="s">
        <v>365</v>
      </c>
      <c r="AU173" s="254" t="s">
        <v>86</v>
      </c>
      <c r="AY173" s="18" t="s">
        <v>154</v>
      </c>
      <c r="BE173" s="255">
        <f>IF(N173="základní",J173,0)</f>
        <v>0</v>
      </c>
      <c r="BF173" s="255">
        <f>IF(N173="snížená",J173,0)</f>
        <v>0</v>
      </c>
      <c r="BG173" s="255">
        <f>IF(N173="zákl. přenesená",J173,0)</f>
        <v>0</v>
      </c>
      <c r="BH173" s="255">
        <f>IF(N173="sníž. přenesená",J173,0)</f>
        <v>0</v>
      </c>
      <c r="BI173" s="255">
        <f>IF(N173="nulová",J173,0)</f>
        <v>0</v>
      </c>
      <c r="BJ173" s="18" t="s">
        <v>84</v>
      </c>
      <c r="BK173" s="255">
        <f>ROUND(I173*H173,2)</f>
        <v>0</v>
      </c>
      <c r="BL173" s="18" t="s">
        <v>161</v>
      </c>
      <c r="BM173" s="254" t="s">
        <v>843</v>
      </c>
    </row>
    <row r="174" s="2" customFormat="1">
      <c r="A174" s="39"/>
      <c r="B174" s="40"/>
      <c r="C174" s="41"/>
      <c r="D174" s="256" t="s">
        <v>163</v>
      </c>
      <c r="E174" s="41"/>
      <c r="F174" s="257" t="s">
        <v>816</v>
      </c>
      <c r="G174" s="41"/>
      <c r="H174" s="41"/>
      <c r="I174" s="211"/>
      <c r="J174" s="41"/>
      <c r="K174" s="41"/>
      <c r="L174" s="45"/>
      <c r="M174" s="258"/>
      <c r="N174" s="259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163</v>
      </c>
      <c r="AU174" s="18" t="s">
        <v>86</v>
      </c>
    </row>
    <row r="175" s="13" customFormat="1">
      <c r="A175" s="13"/>
      <c r="B175" s="262"/>
      <c r="C175" s="263"/>
      <c r="D175" s="256" t="s">
        <v>172</v>
      </c>
      <c r="E175" s="263"/>
      <c r="F175" s="265" t="s">
        <v>817</v>
      </c>
      <c r="G175" s="263"/>
      <c r="H175" s="266">
        <v>0.77300000000000002</v>
      </c>
      <c r="I175" s="267"/>
      <c r="J175" s="263"/>
      <c r="K175" s="263"/>
      <c r="L175" s="268"/>
      <c r="M175" s="269"/>
      <c r="N175" s="270"/>
      <c r="O175" s="270"/>
      <c r="P175" s="270"/>
      <c r="Q175" s="270"/>
      <c r="R175" s="270"/>
      <c r="S175" s="270"/>
      <c r="T175" s="27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72" t="s">
        <v>172</v>
      </c>
      <c r="AU175" s="272" t="s">
        <v>86</v>
      </c>
      <c r="AV175" s="13" t="s">
        <v>86</v>
      </c>
      <c r="AW175" s="13" t="s">
        <v>4</v>
      </c>
      <c r="AX175" s="13" t="s">
        <v>84</v>
      </c>
      <c r="AY175" s="272" t="s">
        <v>154</v>
      </c>
    </row>
    <row r="176" s="2" customFormat="1" ht="16.5" customHeight="1">
      <c r="A176" s="39"/>
      <c r="B176" s="40"/>
      <c r="C176" s="243" t="s">
        <v>207</v>
      </c>
      <c r="D176" s="243" t="s">
        <v>156</v>
      </c>
      <c r="E176" s="244" t="s">
        <v>818</v>
      </c>
      <c r="F176" s="245" t="s">
        <v>819</v>
      </c>
      <c r="G176" s="246" t="s">
        <v>518</v>
      </c>
      <c r="H176" s="247">
        <v>1</v>
      </c>
      <c r="I176" s="248"/>
      <c r="J176" s="249">
        <f>ROUND(I176*H176,2)</f>
        <v>0</v>
      </c>
      <c r="K176" s="245" t="s">
        <v>1</v>
      </c>
      <c r="L176" s="45"/>
      <c r="M176" s="250" t="s">
        <v>1</v>
      </c>
      <c r="N176" s="251" t="s">
        <v>41</v>
      </c>
      <c r="O176" s="92"/>
      <c r="P176" s="252">
        <f>O176*H176</f>
        <v>0</v>
      </c>
      <c r="Q176" s="252">
        <v>0</v>
      </c>
      <c r="R176" s="252">
        <f>Q176*H176</f>
        <v>0</v>
      </c>
      <c r="S176" s="252">
        <v>0</v>
      </c>
      <c r="T176" s="25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54" t="s">
        <v>161</v>
      </c>
      <c r="AT176" s="254" t="s">
        <v>156</v>
      </c>
      <c r="AU176" s="254" t="s">
        <v>86</v>
      </c>
      <c r="AY176" s="18" t="s">
        <v>154</v>
      </c>
      <c r="BE176" s="255">
        <f>IF(N176="základní",J176,0)</f>
        <v>0</v>
      </c>
      <c r="BF176" s="255">
        <f>IF(N176="snížená",J176,0)</f>
        <v>0</v>
      </c>
      <c r="BG176" s="255">
        <f>IF(N176="zákl. přenesená",J176,0)</f>
        <v>0</v>
      </c>
      <c r="BH176" s="255">
        <f>IF(N176="sníž. přenesená",J176,0)</f>
        <v>0</v>
      </c>
      <c r="BI176" s="255">
        <f>IF(N176="nulová",J176,0)</f>
        <v>0</v>
      </c>
      <c r="BJ176" s="18" t="s">
        <v>84</v>
      </c>
      <c r="BK176" s="255">
        <f>ROUND(I176*H176,2)</f>
        <v>0</v>
      </c>
      <c r="BL176" s="18" t="s">
        <v>161</v>
      </c>
      <c r="BM176" s="254" t="s">
        <v>844</v>
      </c>
    </row>
    <row r="177" s="2" customFormat="1">
      <c r="A177" s="39"/>
      <c r="B177" s="40"/>
      <c r="C177" s="41"/>
      <c r="D177" s="256" t="s">
        <v>163</v>
      </c>
      <c r="E177" s="41"/>
      <c r="F177" s="257" t="s">
        <v>821</v>
      </c>
      <c r="G177" s="41"/>
      <c r="H177" s="41"/>
      <c r="I177" s="211"/>
      <c r="J177" s="41"/>
      <c r="K177" s="41"/>
      <c r="L177" s="45"/>
      <c r="M177" s="258"/>
      <c r="N177" s="259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163</v>
      </c>
      <c r="AU177" s="18" t="s">
        <v>86</v>
      </c>
    </row>
    <row r="178" s="2" customFormat="1" ht="16.5" customHeight="1">
      <c r="A178" s="39"/>
      <c r="B178" s="40"/>
      <c r="C178" s="243" t="s">
        <v>213</v>
      </c>
      <c r="D178" s="243" t="s">
        <v>156</v>
      </c>
      <c r="E178" s="244" t="s">
        <v>822</v>
      </c>
      <c r="F178" s="245" t="s">
        <v>823</v>
      </c>
      <c r="G178" s="246" t="s">
        <v>518</v>
      </c>
      <c r="H178" s="247">
        <v>1</v>
      </c>
      <c r="I178" s="248"/>
      <c r="J178" s="249">
        <f>ROUND(I178*H178,2)</f>
        <v>0</v>
      </c>
      <c r="K178" s="245" t="s">
        <v>1</v>
      </c>
      <c r="L178" s="45"/>
      <c r="M178" s="250" t="s">
        <v>1</v>
      </c>
      <c r="N178" s="251" t="s">
        <v>41</v>
      </c>
      <c r="O178" s="92"/>
      <c r="P178" s="252">
        <f>O178*H178</f>
        <v>0</v>
      </c>
      <c r="Q178" s="252">
        <v>0</v>
      </c>
      <c r="R178" s="252">
        <f>Q178*H178</f>
        <v>0</v>
      </c>
      <c r="S178" s="252">
        <v>0</v>
      </c>
      <c r="T178" s="253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4" t="s">
        <v>161</v>
      </c>
      <c r="AT178" s="254" t="s">
        <v>156</v>
      </c>
      <c r="AU178" s="254" t="s">
        <v>86</v>
      </c>
      <c r="AY178" s="18" t="s">
        <v>154</v>
      </c>
      <c r="BE178" s="255">
        <f>IF(N178="základní",J178,0)</f>
        <v>0</v>
      </c>
      <c r="BF178" s="255">
        <f>IF(N178="snížená",J178,0)</f>
        <v>0</v>
      </c>
      <c r="BG178" s="255">
        <f>IF(N178="zákl. přenesená",J178,0)</f>
        <v>0</v>
      </c>
      <c r="BH178" s="255">
        <f>IF(N178="sníž. přenesená",J178,0)</f>
        <v>0</v>
      </c>
      <c r="BI178" s="255">
        <f>IF(N178="nulová",J178,0)</f>
        <v>0</v>
      </c>
      <c r="BJ178" s="18" t="s">
        <v>84</v>
      </c>
      <c r="BK178" s="255">
        <f>ROUND(I178*H178,2)</f>
        <v>0</v>
      </c>
      <c r="BL178" s="18" t="s">
        <v>161</v>
      </c>
      <c r="BM178" s="254" t="s">
        <v>845</v>
      </c>
    </row>
    <row r="179" s="2" customFormat="1">
      <c r="A179" s="39"/>
      <c r="B179" s="40"/>
      <c r="C179" s="41"/>
      <c r="D179" s="256" t="s">
        <v>163</v>
      </c>
      <c r="E179" s="41"/>
      <c r="F179" s="257" t="s">
        <v>823</v>
      </c>
      <c r="G179" s="41"/>
      <c r="H179" s="41"/>
      <c r="I179" s="211"/>
      <c r="J179" s="41"/>
      <c r="K179" s="41"/>
      <c r="L179" s="45"/>
      <c r="M179" s="258"/>
      <c r="N179" s="259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163</v>
      </c>
      <c r="AU179" s="18" t="s">
        <v>86</v>
      </c>
    </row>
    <row r="180" s="2" customFormat="1">
      <c r="A180" s="39"/>
      <c r="B180" s="40"/>
      <c r="C180" s="41"/>
      <c r="D180" s="256" t="s">
        <v>454</v>
      </c>
      <c r="E180" s="41"/>
      <c r="F180" s="315" t="s">
        <v>825</v>
      </c>
      <c r="G180" s="41"/>
      <c r="H180" s="41"/>
      <c r="I180" s="211"/>
      <c r="J180" s="41"/>
      <c r="K180" s="41"/>
      <c r="L180" s="45"/>
      <c r="M180" s="316"/>
      <c r="N180" s="317"/>
      <c r="O180" s="318"/>
      <c r="P180" s="318"/>
      <c r="Q180" s="318"/>
      <c r="R180" s="318"/>
      <c r="S180" s="318"/>
      <c r="T180" s="31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454</v>
      </c>
      <c r="AU180" s="18" t="s">
        <v>86</v>
      </c>
    </row>
    <row r="181" s="2" customFormat="1" ht="6.96" customHeight="1">
      <c r="A181" s="39"/>
      <c r="B181" s="67"/>
      <c r="C181" s="68"/>
      <c r="D181" s="68"/>
      <c r="E181" s="68"/>
      <c r="F181" s="68"/>
      <c r="G181" s="68"/>
      <c r="H181" s="68"/>
      <c r="I181" s="68"/>
      <c r="J181" s="68"/>
      <c r="K181" s="68"/>
      <c r="L181" s="45"/>
      <c r="M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</row>
  </sheetData>
  <sheetProtection sheet="1" autoFilter="0" formatColumns="0" formatRows="0" objects="1" scenarios="1" spinCount="100000" saltValue="MyTxU5T8/k2ePIXCOs6QzOLsFW1YX1kvaO135oYiqZd9mCo2cV8lUwPwcmm0iaVebOsJ9gJKTQ4s8lm7IXHMLA==" hashValue="fSatAi32fl+/NZN22FnC3SCmITAFJhUbMdGelES4q/FEVe0LwYaVOBOyJpZQ0ue1SecLSVTTFTrBdQYx+ZjQsw==" algorithmName="SHA-512" password="CC35"/>
  <autoFilter ref="C135:K180"/>
  <mergeCells count="20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D106:F106"/>
    <mergeCell ref="D107:F107"/>
    <mergeCell ref="D108:F108"/>
    <mergeCell ref="D109:F109"/>
    <mergeCell ref="D110:F110"/>
    <mergeCell ref="E122:H122"/>
    <mergeCell ref="E126:H126"/>
    <mergeCell ref="E124:H124"/>
    <mergeCell ref="E128:H128"/>
    <mergeCell ref="L2:V2"/>
  </mergeCells>
  <hyperlinks>
    <hyperlink ref="F141" r:id="rId1" display="https://podminky.urs.cz/item/CS_URS_2025_02/111151331"/>
    <hyperlink ref="F147" r:id="rId2" display="https://podminky.urs.cz/item/CS_URS_2025_02/1848011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86</v>
      </c>
    </row>
    <row r="4" s="1" customFormat="1" ht="24.96" customHeight="1">
      <c r="B4" s="21"/>
      <c r="D4" s="150" t="s">
        <v>112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Revitalizace vodní plochy Šutráky</v>
      </c>
      <c r="F7" s="152"/>
      <c r="G7" s="152"/>
      <c r="H7" s="152"/>
      <c r="L7" s="21"/>
    </row>
    <row r="8" s="2" customFormat="1" ht="12" customHeight="1">
      <c r="A8" s="39"/>
      <c r="B8" s="45"/>
      <c r="C8" s="39"/>
      <c r="D8" s="152" t="s">
        <v>113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4" t="s">
        <v>846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2" t="s">
        <v>18</v>
      </c>
      <c r="E11" s="39"/>
      <c r="F11" s="142" t="s">
        <v>1</v>
      </c>
      <c r="G11" s="39"/>
      <c r="H11" s="39"/>
      <c r="I11" s="152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20</v>
      </c>
      <c r="E12" s="39"/>
      <c r="F12" s="142" t="s">
        <v>21</v>
      </c>
      <c r="G12" s="39"/>
      <c r="H12" s="39"/>
      <c r="I12" s="152" t="s">
        <v>22</v>
      </c>
      <c r="J12" s="155" t="str">
        <f>'Rekapitulace stavby'!AN8</f>
        <v>20. 1. 2026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24</v>
      </c>
      <c r="E14" s="39"/>
      <c r="F14" s="39"/>
      <c r="G14" s="39"/>
      <c r="H14" s="39"/>
      <c r="I14" s="152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2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2" t="s">
        <v>28</v>
      </c>
      <c r="E17" s="39"/>
      <c r="F17" s="39"/>
      <c r="G17" s="39"/>
      <c r="H17" s="39"/>
      <c r="I17" s="15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2" t="s">
        <v>30</v>
      </c>
      <c r="E20" s="39"/>
      <c r="F20" s="39"/>
      <c r="G20" s="39"/>
      <c r="H20" s="39"/>
      <c r="I20" s="152" t="s">
        <v>25</v>
      </c>
      <c r="J20" s="142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tr">
        <f>IF('Rekapitulace stavby'!E17="","",'Rekapitulace stavby'!E17)</f>
        <v xml:space="preserve"> </v>
      </c>
      <c r="F21" s="39"/>
      <c r="G21" s="39"/>
      <c r="H21" s="39"/>
      <c r="I21" s="152" t="s">
        <v>27</v>
      </c>
      <c r="J21" s="142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2" t="s">
        <v>33</v>
      </c>
      <c r="E23" s="39"/>
      <c r="F23" s="39"/>
      <c r="G23" s="39"/>
      <c r="H23" s="39"/>
      <c r="I23" s="152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34</v>
      </c>
      <c r="F24" s="39"/>
      <c r="G24" s="39"/>
      <c r="H24" s="39"/>
      <c r="I24" s="152" t="s">
        <v>27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6"/>
      <c r="B27" s="157"/>
      <c r="C27" s="156"/>
      <c r="D27" s="156"/>
      <c r="E27" s="158" t="s">
        <v>1</v>
      </c>
      <c r="F27" s="158"/>
      <c r="G27" s="158"/>
      <c r="H27" s="158"/>
      <c r="I27" s="156"/>
      <c r="J27" s="156"/>
      <c r="K27" s="156"/>
      <c r="L27" s="159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0"/>
      <c r="E29" s="160"/>
      <c r="F29" s="160"/>
      <c r="G29" s="160"/>
      <c r="H29" s="160"/>
      <c r="I29" s="160"/>
      <c r="J29" s="160"/>
      <c r="K29" s="16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142" t="s">
        <v>115</v>
      </c>
      <c r="E30" s="39"/>
      <c r="F30" s="39"/>
      <c r="G30" s="39"/>
      <c r="H30" s="39"/>
      <c r="I30" s="39"/>
      <c r="J30" s="161">
        <f>J96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62" t="s">
        <v>116</v>
      </c>
      <c r="E31" s="39"/>
      <c r="F31" s="39"/>
      <c r="G31" s="39"/>
      <c r="H31" s="39"/>
      <c r="I31" s="39"/>
      <c r="J31" s="161">
        <f>J101</f>
        <v>0</v>
      </c>
      <c r="K31" s="3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3" t="s">
        <v>36</v>
      </c>
      <c r="E32" s="39"/>
      <c r="F32" s="39"/>
      <c r="G32" s="39"/>
      <c r="H32" s="39"/>
      <c r="I32" s="39"/>
      <c r="J32" s="164">
        <f>ROUND(J30 + J31,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5" t="s">
        <v>38</v>
      </c>
      <c r="G34" s="39"/>
      <c r="H34" s="39"/>
      <c r="I34" s="165" t="s">
        <v>37</v>
      </c>
      <c r="J34" s="165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6" t="s">
        <v>40</v>
      </c>
      <c r="E35" s="152" t="s">
        <v>41</v>
      </c>
      <c r="F35" s="167">
        <f>ROUND((SUM(BE101:BE108) + SUM(BE128:BE154)),  2)</f>
        <v>0</v>
      </c>
      <c r="G35" s="39"/>
      <c r="H35" s="39"/>
      <c r="I35" s="168">
        <v>0.20999999999999999</v>
      </c>
      <c r="J35" s="167">
        <f>ROUND(((SUM(BE101:BE108) + SUM(BE128:BE154))*I35),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7">
        <f>ROUND((SUM(BF101:BF108) + SUM(BF128:BF154)),  2)</f>
        <v>0</v>
      </c>
      <c r="G36" s="39"/>
      <c r="H36" s="39"/>
      <c r="I36" s="168">
        <v>0.12</v>
      </c>
      <c r="J36" s="167">
        <f>ROUND(((SUM(BF101:BF108) + SUM(BF128:BF154))*I36),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7">
        <f>ROUND((SUM(BG101:BG108) + SUM(BG128:BG154)),  2)</f>
        <v>0</v>
      </c>
      <c r="G37" s="39"/>
      <c r="H37" s="39"/>
      <c r="I37" s="168">
        <v>0.20999999999999999</v>
      </c>
      <c r="J37" s="167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7">
        <f>ROUND((SUM(BH101:BH108) + SUM(BH128:BH154)),  2)</f>
        <v>0</v>
      </c>
      <c r="G38" s="39"/>
      <c r="H38" s="39"/>
      <c r="I38" s="168">
        <v>0.12</v>
      </c>
      <c r="J38" s="167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7">
        <f>ROUND((SUM(BI101:BI108) + SUM(BI128:BI154)),  2)</f>
        <v>0</v>
      </c>
      <c r="G39" s="39"/>
      <c r="H39" s="39"/>
      <c r="I39" s="168">
        <v>0</v>
      </c>
      <c r="J39" s="167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9"/>
      <c r="D41" s="170" t="s">
        <v>46</v>
      </c>
      <c r="E41" s="171"/>
      <c r="F41" s="171"/>
      <c r="G41" s="172" t="s">
        <v>47</v>
      </c>
      <c r="H41" s="173" t="s">
        <v>48</v>
      </c>
      <c r="I41" s="171"/>
      <c r="J41" s="174">
        <f>SUM(J32:J39)</f>
        <v>0</v>
      </c>
      <c r="K41" s="175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6" t="s">
        <v>49</v>
      </c>
      <c r="E50" s="177"/>
      <c r="F50" s="177"/>
      <c r="G50" s="176" t="s">
        <v>50</v>
      </c>
      <c r="H50" s="177"/>
      <c r="I50" s="177"/>
      <c r="J50" s="177"/>
      <c r="K50" s="177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8" t="s">
        <v>51</v>
      </c>
      <c r="E61" s="179"/>
      <c r="F61" s="180" t="s">
        <v>52</v>
      </c>
      <c r="G61" s="178" t="s">
        <v>51</v>
      </c>
      <c r="H61" s="179"/>
      <c r="I61" s="179"/>
      <c r="J61" s="181" t="s">
        <v>52</v>
      </c>
      <c r="K61" s="179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6" t="s">
        <v>53</v>
      </c>
      <c r="E65" s="182"/>
      <c r="F65" s="182"/>
      <c r="G65" s="176" t="s">
        <v>54</v>
      </c>
      <c r="H65" s="182"/>
      <c r="I65" s="182"/>
      <c r="J65" s="182"/>
      <c r="K65" s="182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8" t="s">
        <v>51</v>
      </c>
      <c r="E76" s="179"/>
      <c r="F76" s="180" t="s">
        <v>52</v>
      </c>
      <c r="G76" s="178" t="s">
        <v>51</v>
      </c>
      <c r="H76" s="179"/>
      <c r="I76" s="179"/>
      <c r="J76" s="181" t="s">
        <v>52</v>
      </c>
      <c r="K76" s="179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7" t="str">
        <f>E7</f>
        <v>Revitalizace vodní plochy Šutráky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VRN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Podivín</v>
      </c>
      <c r="G89" s="41"/>
      <c r="H89" s="41"/>
      <c r="I89" s="33" t="s">
        <v>22</v>
      </c>
      <c r="J89" s="80" t="str">
        <f>IF(J12="","",J12)</f>
        <v>20. 1. 2026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Podivín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VZD INVEST,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8" t="s">
        <v>118</v>
      </c>
      <c r="D94" s="189"/>
      <c r="E94" s="189"/>
      <c r="F94" s="189"/>
      <c r="G94" s="189"/>
      <c r="H94" s="189"/>
      <c r="I94" s="189"/>
      <c r="J94" s="190" t="s">
        <v>119</v>
      </c>
      <c r="K94" s="189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91" t="s">
        <v>120</v>
      </c>
      <c r="D96" s="41"/>
      <c r="E96" s="41"/>
      <c r="F96" s="41"/>
      <c r="G96" s="41"/>
      <c r="H96" s="41"/>
      <c r="I96" s="41"/>
      <c r="J96" s="111">
        <f>J128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121</v>
      </c>
    </row>
    <row r="97" s="9" customFormat="1" ht="24.96" customHeight="1">
      <c r="A97" s="9"/>
      <c r="B97" s="192"/>
      <c r="C97" s="193"/>
      <c r="D97" s="194" t="s">
        <v>122</v>
      </c>
      <c r="E97" s="195"/>
      <c r="F97" s="195"/>
      <c r="G97" s="195"/>
      <c r="H97" s="195"/>
      <c r="I97" s="195"/>
      <c r="J97" s="196">
        <f>J129</f>
        <v>0</v>
      </c>
      <c r="K97" s="193"/>
      <c r="L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8"/>
      <c r="C98" s="134"/>
      <c r="D98" s="199" t="s">
        <v>847</v>
      </c>
      <c r="E98" s="200"/>
      <c r="F98" s="200"/>
      <c r="G98" s="200"/>
      <c r="H98" s="200"/>
      <c r="I98" s="200"/>
      <c r="J98" s="201">
        <f>J130</f>
        <v>0</v>
      </c>
      <c r="K98" s="134"/>
      <c r="L98" s="20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29.28" customHeight="1">
      <c r="A101" s="39"/>
      <c r="B101" s="40"/>
      <c r="C101" s="191" t="s">
        <v>130</v>
      </c>
      <c r="D101" s="41"/>
      <c r="E101" s="41"/>
      <c r="F101" s="41"/>
      <c r="G101" s="41"/>
      <c r="H101" s="41"/>
      <c r="I101" s="41"/>
      <c r="J101" s="203">
        <f>ROUND(J102 + J103 + J104 + J105 + J106 + J107,2)</f>
        <v>0</v>
      </c>
      <c r="K101" s="41"/>
      <c r="L101" s="64"/>
      <c r="N101" s="204" t="s">
        <v>40</v>
      </c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18" customHeight="1">
      <c r="A102" s="39"/>
      <c r="B102" s="40"/>
      <c r="C102" s="41"/>
      <c r="D102" s="205" t="s">
        <v>131</v>
      </c>
      <c r="E102" s="206"/>
      <c r="F102" s="206"/>
      <c r="G102" s="41"/>
      <c r="H102" s="41"/>
      <c r="I102" s="41"/>
      <c r="J102" s="207">
        <v>0</v>
      </c>
      <c r="K102" s="41"/>
      <c r="L102" s="208"/>
      <c r="M102" s="209"/>
      <c r="N102" s="210" t="s">
        <v>41</v>
      </c>
      <c r="O102" s="209"/>
      <c r="P102" s="209"/>
      <c r="Q102" s="209"/>
      <c r="R102" s="209"/>
      <c r="S102" s="211"/>
      <c r="T102" s="211"/>
      <c r="U102" s="211"/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09"/>
      <c r="AG102" s="209"/>
      <c r="AH102" s="209"/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12" t="s">
        <v>109</v>
      </c>
      <c r="AZ102" s="209"/>
      <c r="BA102" s="209"/>
      <c r="BB102" s="209"/>
      <c r="BC102" s="209"/>
      <c r="BD102" s="209"/>
      <c r="BE102" s="213">
        <f>IF(N102="základní",J102,0)</f>
        <v>0</v>
      </c>
      <c r="BF102" s="213">
        <f>IF(N102="snížená",J102,0)</f>
        <v>0</v>
      </c>
      <c r="BG102" s="213">
        <f>IF(N102="zákl. přenesená",J102,0)</f>
        <v>0</v>
      </c>
      <c r="BH102" s="213">
        <f>IF(N102="sníž. přenesená",J102,0)</f>
        <v>0</v>
      </c>
      <c r="BI102" s="213">
        <f>IF(N102="nulová",J102,0)</f>
        <v>0</v>
      </c>
      <c r="BJ102" s="212" t="s">
        <v>84</v>
      </c>
      <c r="BK102" s="209"/>
      <c r="BL102" s="209"/>
      <c r="BM102" s="209"/>
    </row>
    <row r="103" s="2" customFormat="1" ht="18" customHeight="1">
      <c r="A103" s="39"/>
      <c r="B103" s="40"/>
      <c r="C103" s="41"/>
      <c r="D103" s="205" t="s">
        <v>132</v>
      </c>
      <c r="E103" s="206"/>
      <c r="F103" s="206"/>
      <c r="G103" s="41"/>
      <c r="H103" s="41"/>
      <c r="I103" s="41"/>
      <c r="J103" s="207">
        <v>0</v>
      </c>
      <c r="K103" s="41"/>
      <c r="L103" s="208"/>
      <c r="M103" s="209"/>
      <c r="N103" s="210" t="s">
        <v>41</v>
      </c>
      <c r="O103" s="209"/>
      <c r="P103" s="209"/>
      <c r="Q103" s="209"/>
      <c r="R103" s="209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09"/>
      <c r="AG103" s="209"/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12" t="s">
        <v>109</v>
      </c>
      <c r="AZ103" s="209"/>
      <c r="BA103" s="209"/>
      <c r="BB103" s="209"/>
      <c r="BC103" s="209"/>
      <c r="BD103" s="209"/>
      <c r="BE103" s="213">
        <f>IF(N103="základní",J103,0)</f>
        <v>0</v>
      </c>
      <c r="BF103" s="213">
        <f>IF(N103="snížená",J103,0)</f>
        <v>0</v>
      </c>
      <c r="BG103" s="213">
        <f>IF(N103="zákl. přenesená",J103,0)</f>
        <v>0</v>
      </c>
      <c r="BH103" s="213">
        <f>IF(N103="sníž. přenesená",J103,0)</f>
        <v>0</v>
      </c>
      <c r="BI103" s="213">
        <f>IF(N103="nulová",J103,0)</f>
        <v>0</v>
      </c>
      <c r="BJ103" s="212" t="s">
        <v>84</v>
      </c>
      <c r="BK103" s="209"/>
      <c r="BL103" s="209"/>
      <c r="BM103" s="209"/>
    </row>
    <row r="104" s="2" customFormat="1" ht="18" customHeight="1">
      <c r="A104" s="39"/>
      <c r="B104" s="40"/>
      <c r="C104" s="41"/>
      <c r="D104" s="205" t="s">
        <v>133</v>
      </c>
      <c r="E104" s="206"/>
      <c r="F104" s="206"/>
      <c r="G104" s="41"/>
      <c r="H104" s="41"/>
      <c r="I104" s="41"/>
      <c r="J104" s="207">
        <v>0</v>
      </c>
      <c r="K104" s="41"/>
      <c r="L104" s="208"/>
      <c r="M104" s="209"/>
      <c r="N104" s="210" t="s">
        <v>41</v>
      </c>
      <c r="O104" s="209"/>
      <c r="P104" s="209"/>
      <c r="Q104" s="209"/>
      <c r="R104" s="209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12" t="s">
        <v>109</v>
      </c>
      <c r="AZ104" s="209"/>
      <c r="BA104" s="209"/>
      <c r="BB104" s="209"/>
      <c r="BC104" s="209"/>
      <c r="BD104" s="209"/>
      <c r="BE104" s="213">
        <f>IF(N104="základní",J104,0)</f>
        <v>0</v>
      </c>
      <c r="BF104" s="213">
        <f>IF(N104="snížená",J104,0)</f>
        <v>0</v>
      </c>
      <c r="BG104" s="213">
        <f>IF(N104="zákl. přenesená",J104,0)</f>
        <v>0</v>
      </c>
      <c r="BH104" s="213">
        <f>IF(N104="sníž. přenesená",J104,0)</f>
        <v>0</v>
      </c>
      <c r="BI104" s="213">
        <f>IF(N104="nulová",J104,0)</f>
        <v>0</v>
      </c>
      <c r="BJ104" s="212" t="s">
        <v>84</v>
      </c>
      <c r="BK104" s="209"/>
      <c r="BL104" s="209"/>
      <c r="BM104" s="209"/>
    </row>
    <row r="105" s="2" customFormat="1" ht="18" customHeight="1">
      <c r="A105" s="39"/>
      <c r="B105" s="40"/>
      <c r="C105" s="41"/>
      <c r="D105" s="205" t="s">
        <v>134</v>
      </c>
      <c r="E105" s="206"/>
      <c r="F105" s="206"/>
      <c r="G105" s="41"/>
      <c r="H105" s="41"/>
      <c r="I105" s="41"/>
      <c r="J105" s="207">
        <v>0</v>
      </c>
      <c r="K105" s="41"/>
      <c r="L105" s="208"/>
      <c r="M105" s="209"/>
      <c r="N105" s="210" t="s">
        <v>41</v>
      </c>
      <c r="O105" s="209"/>
      <c r="P105" s="209"/>
      <c r="Q105" s="209"/>
      <c r="R105" s="209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12" t="s">
        <v>109</v>
      </c>
      <c r="AZ105" s="209"/>
      <c r="BA105" s="209"/>
      <c r="BB105" s="209"/>
      <c r="BC105" s="209"/>
      <c r="BD105" s="209"/>
      <c r="BE105" s="213">
        <f>IF(N105="základní",J105,0)</f>
        <v>0</v>
      </c>
      <c r="BF105" s="213">
        <f>IF(N105="snížená",J105,0)</f>
        <v>0</v>
      </c>
      <c r="BG105" s="213">
        <f>IF(N105="zákl. přenesená",J105,0)</f>
        <v>0</v>
      </c>
      <c r="BH105" s="213">
        <f>IF(N105="sníž. přenesená",J105,0)</f>
        <v>0</v>
      </c>
      <c r="BI105" s="213">
        <f>IF(N105="nulová",J105,0)</f>
        <v>0</v>
      </c>
      <c r="BJ105" s="212" t="s">
        <v>84</v>
      </c>
      <c r="BK105" s="209"/>
      <c r="BL105" s="209"/>
      <c r="BM105" s="209"/>
    </row>
    <row r="106" s="2" customFormat="1" ht="18" customHeight="1">
      <c r="A106" s="39"/>
      <c r="B106" s="40"/>
      <c r="C106" s="41"/>
      <c r="D106" s="205" t="s">
        <v>135</v>
      </c>
      <c r="E106" s="206"/>
      <c r="F106" s="206"/>
      <c r="G106" s="41"/>
      <c r="H106" s="41"/>
      <c r="I106" s="41"/>
      <c r="J106" s="207">
        <v>0</v>
      </c>
      <c r="K106" s="41"/>
      <c r="L106" s="208"/>
      <c r="M106" s="209"/>
      <c r="N106" s="210" t="s">
        <v>41</v>
      </c>
      <c r="O106" s="209"/>
      <c r="P106" s="209"/>
      <c r="Q106" s="209"/>
      <c r="R106" s="209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12" t="s">
        <v>109</v>
      </c>
      <c r="AZ106" s="209"/>
      <c r="BA106" s="209"/>
      <c r="BB106" s="209"/>
      <c r="BC106" s="209"/>
      <c r="BD106" s="209"/>
      <c r="BE106" s="213">
        <f>IF(N106="základní",J106,0)</f>
        <v>0</v>
      </c>
      <c r="BF106" s="213">
        <f>IF(N106="snížená",J106,0)</f>
        <v>0</v>
      </c>
      <c r="BG106" s="213">
        <f>IF(N106="zákl. přenesená",J106,0)</f>
        <v>0</v>
      </c>
      <c r="BH106" s="213">
        <f>IF(N106="sníž. přenesená",J106,0)</f>
        <v>0</v>
      </c>
      <c r="BI106" s="213">
        <f>IF(N106="nulová",J106,0)</f>
        <v>0</v>
      </c>
      <c r="BJ106" s="212" t="s">
        <v>84</v>
      </c>
      <c r="BK106" s="209"/>
      <c r="BL106" s="209"/>
      <c r="BM106" s="209"/>
    </row>
    <row r="107" s="2" customFormat="1" ht="18" customHeight="1">
      <c r="A107" s="39"/>
      <c r="B107" s="40"/>
      <c r="C107" s="41"/>
      <c r="D107" s="206" t="s">
        <v>136</v>
      </c>
      <c r="E107" s="41"/>
      <c r="F107" s="41"/>
      <c r="G107" s="41"/>
      <c r="H107" s="41"/>
      <c r="I107" s="41"/>
      <c r="J107" s="207">
        <f>ROUND(J30*T107,2)</f>
        <v>0</v>
      </c>
      <c r="K107" s="41"/>
      <c r="L107" s="208"/>
      <c r="M107" s="209"/>
      <c r="N107" s="210" t="s">
        <v>41</v>
      </c>
      <c r="O107" s="209"/>
      <c r="P107" s="209"/>
      <c r="Q107" s="209"/>
      <c r="R107" s="209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12" t="s">
        <v>137</v>
      </c>
      <c r="AZ107" s="209"/>
      <c r="BA107" s="209"/>
      <c r="BB107" s="209"/>
      <c r="BC107" s="209"/>
      <c r="BD107" s="209"/>
      <c r="BE107" s="213">
        <f>IF(N107="základní",J107,0)</f>
        <v>0</v>
      </c>
      <c r="BF107" s="213">
        <f>IF(N107="snížená",J107,0)</f>
        <v>0</v>
      </c>
      <c r="BG107" s="213">
        <f>IF(N107="zákl. přenesená",J107,0)</f>
        <v>0</v>
      </c>
      <c r="BH107" s="213">
        <f>IF(N107="sníž. přenesená",J107,0)</f>
        <v>0</v>
      </c>
      <c r="BI107" s="213">
        <f>IF(N107="nulová",J107,0)</f>
        <v>0</v>
      </c>
      <c r="BJ107" s="212" t="s">
        <v>84</v>
      </c>
      <c r="BK107" s="209"/>
      <c r="BL107" s="209"/>
      <c r="BM107" s="209"/>
    </row>
    <row r="108" s="2" customForma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9.28" customHeight="1">
      <c r="A109" s="39"/>
      <c r="B109" s="40"/>
      <c r="C109" s="214" t="s">
        <v>138</v>
      </c>
      <c r="D109" s="189"/>
      <c r="E109" s="189"/>
      <c r="F109" s="189"/>
      <c r="G109" s="189"/>
      <c r="H109" s="189"/>
      <c r="I109" s="189"/>
      <c r="J109" s="215">
        <f>ROUND(J96+J101,2)</f>
        <v>0</v>
      </c>
      <c r="K109" s="189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139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87" t="str">
        <f>E7</f>
        <v>Revitalizace vodní plochy Šutráky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113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E9</f>
        <v>VRN - Vedlejší rozpočtové náklady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F12</f>
        <v>Podivín</v>
      </c>
      <c r="G122" s="41"/>
      <c r="H122" s="41"/>
      <c r="I122" s="33" t="s">
        <v>22</v>
      </c>
      <c r="J122" s="80" t="str">
        <f>IF(J12="","",J12)</f>
        <v>20. 1. 2026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24</v>
      </c>
      <c r="D124" s="41"/>
      <c r="E124" s="41"/>
      <c r="F124" s="28" t="str">
        <f>E15</f>
        <v>Město Podivín</v>
      </c>
      <c r="G124" s="41"/>
      <c r="H124" s="41"/>
      <c r="I124" s="33" t="s">
        <v>30</v>
      </c>
      <c r="J124" s="37" t="str">
        <f>E21</f>
        <v xml:space="preserve"> 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28</v>
      </c>
      <c r="D125" s="41"/>
      <c r="E125" s="41"/>
      <c r="F125" s="28" t="str">
        <f>IF(E18="","",E18)</f>
        <v>Vyplň údaj</v>
      </c>
      <c r="G125" s="41"/>
      <c r="H125" s="41"/>
      <c r="I125" s="33" t="s">
        <v>33</v>
      </c>
      <c r="J125" s="37" t="str">
        <f>E24</f>
        <v>VZD INVEST,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216"/>
      <c r="B127" s="217"/>
      <c r="C127" s="218" t="s">
        <v>140</v>
      </c>
      <c r="D127" s="219" t="s">
        <v>61</v>
      </c>
      <c r="E127" s="219" t="s">
        <v>57</v>
      </c>
      <c r="F127" s="219" t="s">
        <v>58</v>
      </c>
      <c r="G127" s="219" t="s">
        <v>141</v>
      </c>
      <c r="H127" s="219" t="s">
        <v>142</v>
      </c>
      <c r="I127" s="219" t="s">
        <v>143</v>
      </c>
      <c r="J127" s="219" t="s">
        <v>119</v>
      </c>
      <c r="K127" s="220" t="s">
        <v>144</v>
      </c>
      <c r="L127" s="221"/>
      <c r="M127" s="101" t="s">
        <v>1</v>
      </c>
      <c r="N127" s="102" t="s">
        <v>40</v>
      </c>
      <c r="O127" s="102" t="s">
        <v>145</v>
      </c>
      <c r="P127" s="102" t="s">
        <v>146</v>
      </c>
      <c r="Q127" s="102" t="s">
        <v>147</v>
      </c>
      <c r="R127" s="102" t="s">
        <v>148</v>
      </c>
      <c r="S127" s="102" t="s">
        <v>149</v>
      </c>
      <c r="T127" s="103" t="s">
        <v>150</v>
      </c>
      <c r="U127" s="216"/>
      <c r="V127" s="216"/>
      <c r="W127" s="216"/>
      <c r="X127" s="216"/>
      <c r="Y127" s="216"/>
      <c r="Z127" s="216"/>
      <c r="AA127" s="216"/>
      <c r="AB127" s="216"/>
      <c r="AC127" s="216"/>
      <c r="AD127" s="216"/>
      <c r="AE127" s="216"/>
    </row>
    <row r="128" s="2" customFormat="1" ht="22.8" customHeight="1">
      <c r="A128" s="39"/>
      <c r="B128" s="40"/>
      <c r="C128" s="108" t="s">
        <v>151</v>
      </c>
      <c r="D128" s="41"/>
      <c r="E128" s="41"/>
      <c r="F128" s="41"/>
      <c r="G128" s="41"/>
      <c r="H128" s="41"/>
      <c r="I128" s="41"/>
      <c r="J128" s="222">
        <f>BK128</f>
        <v>0</v>
      </c>
      <c r="K128" s="41"/>
      <c r="L128" s="45"/>
      <c r="M128" s="104"/>
      <c r="N128" s="223"/>
      <c r="O128" s="105"/>
      <c r="P128" s="224">
        <f>P129</f>
        <v>0</v>
      </c>
      <c r="Q128" s="105"/>
      <c r="R128" s="224">
        <f>R129</f>
        <v>0.0091800000000000007</v>
      </c>
      <c r="S128" s="105"/>
      <c r="T128" s="225">
        <f>T129</f>
        <v>0.17099999999999996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75</v>
      </c>
      <c r="AU128" s="18" t="s">
        <v>121</v>
      </c>
      <c r="BK128" s="226">
        <f>BK129</f>
        <v>0</v>
      </c>
    </row>
    <row r="129" s="12" customFormat="1" ht="25.92" customHeight="1">
      <c r="A129" s="12"/>
      <c r="B129" s="227"/>
      <c r="C129" s="228"/>
      <c r="D129" s="229" t="s">
        <v>75</v>
      </c>
      <c r="E129" s="230" t="s">
        <v>152</v>
      </c>
      <c r="F129" s="230" t="s">
        <v>153</v>
      </c>
      <c r="G129" s="228"/>
      <c r="H129" s="228"/>
      <c r="I129" s="231"/>
      <c r="J129" s="232">
        <f>BK129</f>
        <v>0</v>
      </c>
      <c r="K129" s="228"/>
      <c r="L129" s="233"/>
      <c r="M129" s="234"/>
      <c r="N129" s="235"/>
      <c r="O129" s="235"/>
      <c r="P129" s="236">
        <f>P130</f>
        <v>0</v>
      </c>
      <c r="Q129" s="235"/>
      <c r="R129" s="236">
        <f>R130</f>
        <v>0.0091800000000000007</v>
      </c>
      <c r="S129" s="235"/>
      <c r="T129" s="237">
        <f>T130</f>
        <v>0.17099999999999996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38" t="s">
        <v>189</v>
      </c>
      <c r="AT129" s="239" t="s">
        <v>75</v>
      </c>
      <c r="AU129" s="239" t="s">
        <v>76</v>
      </c>
      <c r="AY129" s="238" t="s">
        <v>154</v>
      </c>
      <c r="BK129" s="240">
        <f>BK130</f>
        <v>0</v>
      </c>
    </row>
    <row r="130" s="12" customFormat="1" ht="22.8" customHeight="1">
      <c r="A130" s="12"/>
      <c r="B130" s="227"/>
      <c r="C130" s="228"/>
      <c r="D130" s="229" t="s">
        <v>75</v>
      </c>
      <c r="E130" s="241" t="s">
        <v>109</v>
      </c>
      <c r="F130" s="241" t="s">
        <v>110</v>
      </c>
      <c r="G130" s="228"/>
      <c r="H130" s="228"/>
      <c r="I130" s="231"/>
      <c r="J130" s="242">
        <f>BK130</f>
        <v>0</v>
      </c>
      <c r="K130" s="228"/>
      <c r="L130" s="233"/>
      <c r="M130" s="234"/>
      <c r="N130" s="235"/>
      <c r="O130" s="235"/>
      <c r="P130" s="236">
        <f>SUM(P131:P154)</f>
        <v>0</v>
      </c>
      <c r="Q130" s="235"/>
      <c r="R130" s="236">
        <f>SUM(R131:R154)</f>
        <v>0.0091800000000000007</v>
      </c>
      <c r="S130" s="235"/>
      <c r="T130" s="237">
        <f>SUM(T131:T154)</f>
        <v>0.17099999999999996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38" t="s">
        <v>189</v>
      </c>
      <c r="AT130" s="239" t="s">
        <v>75</v>
      </c>
      <c r="AU130" s="239" t="s">
        <v>84</v>
      </c>
      <c r="AY130" s="238" t="s">
        <v>154</v>
      </c>
      <c r="BK130" s="240">
        <f>SUM(BK131:BK154)</f>
        <v>0</v>
      </c>
    </row>
    <row r="131" s="2" customFormat="1" ht="62.7" customHeight="1">
      <c r="A131" s="39"/>
      <c r="B131" s="40"/>
      <c r="C131" s="243" t="s">
        <v>84</v>
      </c>
      <c r="D131" s="243" t="s">
        <v>156</v>
      </c>
      <c r="E131" s="244" t="s">
        <v>848</v>
      </c>
      <c r="F131" s="245" t="s">
        <v>849</v>
      </c>
      <c r="G131" s="246" t="s">
        <v>850</v>
      </c>
      <c r="H131" s="247">
        <v>1</v>
      </c>
      <c r="I131" s="248"/>
      <c r="J131" s="249">
        <f>ROUND(I131*H131,2)</f>
        <v>0</v>
      </c>
      <c r="K131" s="245" t="s">
        <v>1</v>
      </c>
      <c r="L131" s="45"/>
      <c r="M131" s="250" t="s">
        <v>1</v>
      </c>
      <c r="N131" s="251" t="s">
        <v>41</v>
      </c>
      <c r="O131" s="92"/>
      <c r="P131" s="252">
        <f>O131*H131</f>
        <v>0</v>
      </c>
      <c r="Q131" s="252">
        <v>0.0010200000000000001</v>
      </c>
      <c r="R131" s="252">
        <f>Q131*H131</f>
        <v>0.0010200000000000001</v>
      </c>
      <c r="S131" s="252">
        <v>0.019</v>
      </c>
      <c r="T131" s="253">
        <f>S131*H131</f>
        <v>0.019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54" t="s">
        <v>161</v>
      </c>
      <c r="AT131" s="254" t="s">
        <v>156</v>
      </c>
      <c r="AU131" s="254" t="s">
        <v>86</v>
      </c>
      <c r="AY131" s="18" t="s">
        <v>154</v>
      </c>
      <c r="BE131" s="255">
        <f>IF(N131="základní",J131,0)</f>
        <v>0</v>
      </c>
      <c r="BF131" s="255">
        <f>IF(N131="snížená",J131,0)</f>
        <v>0</v>
      </c>
      <c r="BG131" s="255">
        <f>IF(N131="zákl. přenesená",J131,0)</f>
        <v>0</v>
      </c>
      <c r="BH131" s="255">
        <f>IF(N131="sníž. přenesená",J131,0)</f>
        <v>0</v>
      </c>
      <c r="BI131" s="255">
        <f>IF(N131="nulová",J131,0)</f>
        <v>0</v>
      </c>
      <c r="BJ131" s="18" t="s">
        <v>84</v>
      </c>
      <c r="BK131" s="255">
        <f>ROUND(I131*H131,2)</f>
        <v>0</v>
      </c>
      <c r="BL131" s="18" t="s">
        <v>161</v>
      </c>
      <c r="BM131" s="254" t="s">
        <v>851</v>
      </c>
    </row>
    <row r="132" s="2" customFormat="1">
      <c r="A132" s="39"/>
      <c r="B132" s="40"/>
      <c r="C132" s="41"/>
      <c r="D132" s="256" t="s">
        <v>163</v>
      </c>
      <c r="E132" s="41"/>
      <c r="F132" s="257" t="s">
        <v>852</v>
      </c>
      <c r="G132" s="41"/>
      <c r="H132" s="41"/>
      <c r="I132" s="211"/>
      <c r="J132" s="41"/>
      <c r="K132" s="41"/>
      <c r="L132" s="45"/>
      <c r="M132" s="258"/>
      <c r="N132" s="259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163</v>
      </c>
      <c r="AU132" s="18" t="s">
        <v>86</v>
      </c>
    </row>
    <row r="133" s="2" customFormat="1" ht="16.5" customHeight="1">
      <c r="A133" s="39"/>
      <c r="B133" s="40"/>
      <c r="C133" s="243" t="s">
        <v>86</v>
      </c>
      <c r="D133" s="243" t="s">
        <v>156</v>
      </c>
      <c r="E133" s="244" t="s">
        <v>853</v>
      </c>
      <c r="F133" s="245" t="s">
        <v>854</v>
      </c>
      <c r="G133" s="246" t="s">
        <v>850</v>
      </c>
      <c r="H133" s="247">
        <v>1</v>
      </c>
      <c r="I133" s="248"/>
      <c r="J133" s="249">
        <f>ROUND(I133*H133,2)</f>
        <v>0</v>
      </c>
      <c r="K133" s="245" t="s">
        <v>1</v>
      </c>
      <c r="L133" s="45"/>
      <c r="M133" s="250" t="s">
        <v>1</v>
      </c>
      <c r="N133" s="251" t="s">
        <v>41</v>
      </c>
      <c r="O133" s="92"/>
      <c r="P133" s="252">
        <f>O133*H133</f>
        <v>0</v>
      </c>
      <c r="Q133" s="252">
        <v>0.0010200000000000001</v>
      </c>
      <c r="R133" s="252">
        <f>Q133*H133</f>
        <v>0.0010200000000000001</v>
      </c>
      <c r="S133" s="252">
        <v>0.019</v>
      </c>
      <c r="T133" s="253">
        <f>S133*H133</f>
        <v>0.019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54" t="s">
        <v>161</v>
      </c>
      <c r="AT133" s="254" t="s">
        <v>156</v>
      </c>
      <c r="AU133" s="254" t="s">
        <v>86</v>
      </c>
      <c r="AY133" s="18" t="s">
        <v>154</v>
      </c>
      <c r="BE133" s="255">
        <f>IF(N133="základní",J133,0)</f>
        <v>0</v>
      </c>
      <c r="BF133" s="255">
        <f>IF(N133="snížená",J133,0)</f>
        <v>0</v>
      </c>
      <c r="BG133" s="255">
        <f>IF(N133="zákl. přenesená",J133,0)</f>
        <v>0</v>
      </c>
      <c r="BH133" s="255">
        <f>IF(N133="sníž. přenesená",J133,0)</f>
        <v>0</v>
      </c>
      <c r="BI133" s="255">
        <f>IF(N133="nulová",J133,0)</f>
        <v>0</v>
      </c>
      <c r="BJ133" s="18" t="s">
        <v>84</v>
      </c>
      <c r="BK133" s="255">
        <f>ROUND(I133*H133,2)</f>
        <v>0</v>
      </c>
      <c r="BL133" s="18" t="s">
        <v>161</v>
      </c>
      <c r="BM133" s="254" t="s">
        <v>855</v>
      </c>
    </row>
    <row r="134" s="2" customFormat="1">
      <c r="A134" s="39"/>
      <c r="B134" s="40"/>
      <c r="C134" s="41"/>
      <c r="D134" s="256" t="s">
        <v>163</v>
      </c>
      <c r="E134" s="41"/>
      <c r="F134" s="257" t="s">
        <v>856</v>
      </c>
      <c r="G134" s="41"/>
      <c r="H134" s="41"/>
      <c r="I134" s="211"/>
      <c r="J134" s="41"/>
      <c r="K134" s="41"/>
      <c r="L134" s="45"/>
      <c r="M134" s="258"/>
      <c r="N134" s="259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163</v>
      </c>
      <c r="AU134" s="18" t="s">
        <v>86</v>
      </c>
    </row>
    <row r="135" s="2" customFormat="1">
      <c r="A135" s="39"/>
      <c r="B135" s="40"/>
      <c r="C135" s="41"/>
      <c r="D135" s="256" t="s">
        <v>454</v>
      </c>
      <c r="E135" s="41"/>
      <c r="F135" s="315" t="s">
        <v>857</v>
      </c>
      <c r="G135" s="41"/>
      <c r="H135" s="41"/>
      <c r="I135" s="211"/>
      <c r="J135" s="41"/>
      <c r="K135" s="41"/>
      <c r="L135" s="45"/>
      <c r="M135" s="258"/>
      <c r="N135" s="259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454</v>
      </c>
      <c r="AU135" s="18" t="s">
        <v>86</v>
      </c>
    </row>
    <row r="136" s="2" customFormat="1" ht="24.15" customHeight="1">
      <c r="A136" s="39"/>
      <c r="B136" s="40"/>
      <c r="C136" s="243" t="s">
        <v>101</v>
      </c>
      <c r="D136" s="243" t="s">
        <v>156</v>
      </c>
      <c r="E136" s="244" t="s">
        <v>858</v>
      </c>
      <c r="F136" s="245" t="s">
        <v>859</v>
      </c>
      <c r="G136" s="246" t="s">
        <v>850</v>
      </c>
      <c r="H136" s="247">
        <v>1</v>
      </c>
      <c r="I136" s="248"/>
      <c r="J136" s="249">
        <f>ROUND(I136*H136,2)</f>
        <v>0</v>
      </c>
      <c r="K136" s="245" t="s">
        <v>1</v>
      </c>
      <c r="L136" s="45"/>
      <c r="M136" s="250" t="s">
        <v>1</v>
      </c>
      <c r="N136" s="251" t="s">
        <v>41</v>
      </c>
      <c r="O136" s="92"/>
      <c r="P136" s="252">
        <f>O136*H136</f>
        <v>0</v>
      </c>
      <c r="Q136" s="252">
        <v>0.0010200000000000001</v>
      </c>
      <c r="R136" s="252">
        <f>Q136*H136</f>
        <v>0.0010200000000000001</v>
      </c>
      <c r="S136" s="252">
        <v>0.019</v>
      </c>
      <c r="T136" s="253">
        <f>S136*H136</f>
        <v>0.019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54" t="s">
        <v>161</v>
      </c>
      <c r="AT136" s="254" t="s">
        <v>156</v>
      </c>
      <c r="AU136" s="254" t="s">
        <v>86</v>
      </c>
      <c r="AY136" s="18" t="s">
        <v>154</v>
      </c>
      <c r="BE136" s="255">
        <f>IF(N136="základní",J136,0)</f>
        <v>0</v>
      </c>
      <c r="BF136" s="255">
        <f>IF(N136="snížená",J136,0)</f>
        <v>0</v>
      </c>
      <c r="BG136" s="255">
        <f>IF(N136="zákl. přenesená",J136,0)</f>
        <v>0</v>
      </c>
      <c r="BH136" s="255">
        <f>IF(N136="sníž. přenesená",J136,0)</f>
        <v>0</v>
      </c>
      <c r="BI136" s="255">
        <f>IF(N136="nulová",J136,0)</f>
        <v>0</v>
      </c>
      <c r="BJ136" s="18" t="s">
        <v>84</v>
      </c>
      <c r="BK136" s="255">
        <f>ROUND(I136*H136,2)</f>
        <v>0</v>
      </c>
      <c r="BL136" s="18" t="s">
        <v>161</v>
      </c>
      <c r="BM136" s="254" t="s">
        <v>860</v>
      </c>
    </row>
    <row r="137" s="2" customFormat="1">
      <c r="A137" s="39"/>
      <c r="B137" s="40"/>
      <c r="C137" s="41"/>
      <c r="D137" s="256" t="s">
        <v>163</v>
      </c>
      <c r="E137" s="41"/>
      <c r="F137" s="257" t="s">
        <v>861</v>
      </c>
      <c r="G137" s="41"/>
      <c r="H137" s="41"/>
      <c r="I137" s="211"/>
      <c r="J137" s="41"/>
      <c r="K137" s="41"/>
      <c r="L137" s="45"/>
      <c r="M137" s="258"/>
      <c r="N137" s="259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163</v>
      </c>
      <c r="AU137" s="18" t="s">
        <v>86</v>
      </c>
    </row>
    <row r="138" s="2" customFormat="1">
      <c r="A138" s="39"/>
      <c r="B138" s="40"/>
      <c r="C138" s="41"/>
      <c r="D138" s="256" t="s">
        <v>454</v>
      </c>
      <c r="E138" s="41"/>
      <c r="F138" s="315" t="s">
        <v>862</v>
      </c>
      <c r="G138" s="41"/>
      <c r="H138" s="41"/>
      <c r="I138" s="211"/>
      <c r="J138" s="41"/>
      <c r="K138" s="41"/>
      <c r="L138" s="45"/>
      <c r="M138" s="258"/>
      <c r="N138" s="259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454</v>
      </c>
      <c r="AU138" s="18" t="s">
        <v>86</v>
      </c>
    </row>
    <row r="139" s="2" customFormat="1" ht="16.5" customHeight="1">
      <c r="A139" s="39"/>
      <c r="B139" s="40"/>
      <c r="C139" s="243" t="s">
        <v>161</v>
      </c>
      <c r="D139" s="243" t="s">
        <v>156</v>
      </c>
      <c r="E139" s="244" t="s">
        <v>863</v>
      </c>
      <c r="F139" s="245" t="s">
        <v>864</v>
      </c>
      <c r="G139" s="246" t="s">
        <v>850</v>
      </c>
      <c r="H139" s="247">
        <v>1</v>
      </c>
      <c r="I139" s="248"/>
      <c r="J139" s="249">
        <f>ROUND(I139*H139,2)</f>
        <v>0</v>
      </c>
      <c r="K139" s="245" t="s">
        <v>1</v>
      </c>
      <c r="L139" s="45"/>
      <c r="M139" s="250" t="s">
        <v>1</v>
      </c>
      <c r="N139" s="251" t="s">
        <v>41</v>
      </c>
      <c r="O139" s="92"/>
      <c r="P139" s="252">
        <f>O139*H139</f>
        <v>0</v>
      </c>
      <c r="Q139" s="252">
        <v>0.0010200000000000001</v>
      </c>
      <c r="R139" s="252">
        <f>Q139*H139</f>
        <v>0.0010200000000000001</v>
      </c>
      <c r="S139" s="252">
        <v>0.019</v>
      </c>
      <c r="T139" s="253">
        <f>S139*H139</f>
        <v>0.019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4" t="s">
        <v>161</v>
      </c>
      <c r="AT139" s="254" t="s">
        <v>156</v>
      </c>
      <c r="AU139" s="254" t="s">
        <v>86</v>
      </c>
      <c r="AY139" s="18" t="s">
        <v>154</v>
      </c>
      <c r="BE139" s="255">
        <f>IF(N139="základní",J139,0)</f>
        <v>0</v>
      </c>
      <c r="BF139" s="255">
        <f>IF(N139="snížená",J139,0)</f>
        <v>0</v>
      </c>
      <c r="BG139" s="255">
        <f>IF(N139="zákl. přenesená",J139,0)</f>
        <v>0</v>
      </c>
      <c r="BH139" s="255">
        <f>IF(N139="sníž. přenesená",J139,0)</f>
        <v>0</v>
      </c>
      <c r="BI139" s="255">
        <f>IF(N139="nulová",J139,0)</f>
        <v>0</v>
      </c>
      <c r="BJ139" s="18" t="s">
        <v>84</v>
      </c>
      <c r="BK139" s="255">
        <f>ROUND(I139*H139,2)</f>
        <v>0</v>
      </c>
      <c r="BL139" s="18" t="s">
        <v>161</v>
      </c>
      <c r="BM139" s="254" t="s">
        <v>865</v>
      </c>
    </row>
    <row r="140" s="2" customFormat="1">
      <c r="A140" s="39"/>
      <c r="B140" s="40"/>
      <c r="C140" s="41"/>
      <c r="D140" s="256" t="s">
        <v>163</v>
      </c>
      <c r="E140" s="41"/>
      <c r="F140" s="257" t="s">
        <v>866</v>
      </c>
      <c r="G140" s="41"/>
      <c r="H140" s="41"/>
      <c r="I140" s="211"/>
      <c r="J140" s="41"/>
      <c r="K140" s="41"/>
      <c r="L140" s="45"/>
      <c r="M140" s="258"/>
      <c r="N140" s="259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163</v>
      </c>
      <c r="AU140" s="18" t="s">
        <v>86</v>
      </c>
    </row>
    <row r="141" s="2" customFormat="1" ht="16.5" customHeight="1">
      <c r="A141" s="39"/>
      <c r="B141" s="40"/>
      <c r="C141" s="243" t="s">
        <v>207</v>
      </c>
      <c r="D141" s="243" t="s">
        <v>156</v>
      </c>
      <c r="E141" s="244" t="s">
        <v>867</v>
      </c>
      <c r="F141" s="245" t="s">
        <v>868</v>
      </c>
      <c r="G141" s="246" t="s">
        <v>850</v>
      </c>
      <c r="H141" s="247">
        <v>1</v>
      </c>
      <c r="I141" s="248"/>
      <c r="J141" s="249">
        <f>ROUND(I141*H141,2)</f>
        <v>0</v>
      </c>
      <c r="K141" s="245" t="s">
        <v>1</v>
      </c>
      <c r="L141" s="45"/>
      <c r="M141" s="250" t="s">
        <v>1</v>
      </c>
      <c r="N141" s="251" t="s">
        <v>41</v>
      </c>
      <c r="O141" s="92"/>
      <c r="P141" s="252">
        <f>O141*H141</f>
        <v>0</v>
      </c>
      <c r="Q141" s="252">
        <v>0.0010200000000000001</v>
      </c>
      <c r="R141" s="252">
        <f>Q141*H141</f>
        <v>0.0010200000000000001</v>
      </c>
      <c r="S141" s="252">
        <v>0.019</v>
      </c>
      <c r="T141" s="253">
        <f>S141*H141</f>
        <v>0.019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54" t="s">
        <v>161</v>
      </c>
      <c r="AT141" s="254" t="s">
        <v>156</v>
      </c>
      <c r="AU141" s="254" t="s">
        <v>86</v>
      </c>
      <c r="AY141" s="18" t="s">
        <v>154</v>
      </c>
      <c r="BE141" s="255">
        <f>IF(N141="základní",J141,0)</f>
        <v>0</v>
      </c>
      <c r="BF141" s="255">
        <f>IF(N141="snížená",J141,0)</f>
        <v>0</v>
      </c>
      <c r="BG141" s="255">
        <f>IF(N141="zákl. přenesená",J141,0)</f>
        <v>0</v>
      </c>
      <c r="BH141" s="255">
        <f>IF(N141="sníž. přenesená",J141,0)</f>
        <v>0</v>
      </c>
      <c r="BI141" s="255">
        <f>IF(N141="nulová",J141,0)</f>
        <v>0</v>
      </c>
      <c r="BJ141" s="18" t="s">
        <v>84</v>
      </c>
      <c r="BK141" s="255">
        <f>ROUND(I141*H141,2)</f>
        <v>0</v>
      </c>
      <c r="BL141" s="18" t="s">
        <v>161</v>
      </c>
      <c r="BM141" s="254" t="s">
        <v>869</v>
      </c>
    </row>
    <row r="142" s="2" customFormat="1">
      <c r="A142" s="39"/>
      <c r="B142" s="40"/>
      <c r="C142" s="41"/>
      <c r="D142" s="256" t="s">
        <v>163</v>
      </c>
      <c r="E142" s="41"/>
      <c r="F142" s="257" t="s">
        <v>868</v>
      </c>
      <c r="G142" s="41"/>
      <c r="H142" s="41"/>
      <c r="I142" s="211"/>
      <c r="J142" s="41"/>
      <c r="K142" s="41"/>
      <c r="L142" s="45"/>
      <c r="M142" s="258"/>
      <c r="N142" s="259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163</v>
      </c>
      <c r="AU142" s="18" t="s">
        <v>86</v>
      </c>
    </row>
    <row r="143" s="2" customFormat="1">
      <c r="A143" s="39"/>
      <c r="B143" s="40"/>
      <c r="C143" s="41"/>
      <c r="D143" s="256" t="s">
        <v>454</v>
      </c>
      <c r="E143" s="41"/>
      <c r="F143" s="315" t="s">
        <v>870</v>
      </c>
      <c r="G143" s="41"/>
      <c r="H143" s="41"/>
      <c r="I143" s="211"/>
      <c r="J143" s="41"/>
      <c r="K143" s="41"/>
      <c r="L143" s="45"/>
      <c r="M143" s="258"/>
      <c r="N143" s="259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454</v>
      </c>
      <c r="AU143" s="18" t="s">
        <v>86</v>
      </c>
    </row>
    <row r="144" s="2" customFormat="1" ht="16.5" customHeight="1">
      <c r="A144" s="39"/>
      <c r="B144" s="40"/>
      <c r="C144" s="243" t="s">
        <v>213</v>
      </c>
      <c r="D144" s="243" t="s">
        <v>156</v>
      </c>
      <c r="E144" s="244" t="s">
        <v>871</v>
      </c>
      <c r="F144" s="245" t="s">
        <v>872</v>
      </c>
      <c r="G144" s="246" t="s">
        <v>850</v>
      </c>
      <c r="H144" s="247">
        <v>1</v>
      </c>
      <c r="I144" s="248"/>
      <c r="J144" s="249">
        <f>ROUND(I144*H144,2)</f>
        <v>0</v>
      </c>
      <c r="K144" s="245" t="s">
        <v>1</v>
      </c>
      <c r="L144" s="45"/>
      <c r="M144" s="250" t="s">
        <v>1</v>
      </c>
      <c r="N144" s="251" t="s">
        <v>41</v>
      </c>
      <c r="O144" s="92"/>
      <c r="P144" s="252">
        <f>O144*H144</f>
        <v>0</v>
      </c>
      <c r="Q144" s="252">
        <v>0.0010200000000000001</v>
      </c>
      <c r="R144" s="252">
        <f>Q144*H144</f>
        <v>0.0010200000000000001</v>
      </c>
      <c r="S144" s="252">
        <v>0.019</v>
      </c>
      <c r="T144" s="253">
        <f>S144*H144</f>
        <v>0.019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54" t="s">
        <v>161</v>
      </c>
      <c r="AT144" s="254" t="s">
        <v>156</v>
      </c>
      <c r="AU144" s="254" t="s">
        <v>86</v>
      </c>
      <c r="AY144" s="18" t="s">
        <v>154</v>
      </c>
      <c r="BE144" s="255">
        <f>IF(N144="základní",J144,0)</f>
        <v>0</v>
      </c>
      <c r="BF144" s="255">
        <f>IF(N144="snížená",J144,0)</f>
        <v>0</v>
      </c>
      <c r="BG144" s="255">
        <f>IF(N144="zákl. přenesená",J144,0)</f>
        <v>0</v>
      </c>
      <c r="BH144" s="255">
        <f>IF(N144="sníž. přenesená",J144,0)</f>
        <v>0</v>
      </c>
      <c r="BI144" s="255">
        <f>IF(N144="nulová",J144,0)</f>
        <v>0</v>
      </c>
      <c r="BJ144" s="18" t="s">
        <v>84</v>
      </c>
      <c r="BK144" s="255">
        <f>ROUND(I144*H144,2)</f>
        <v>0</v>
      </c>
      <c r="BL144" s="18" t="s">
        <v>161</v>
      </c>
      <c r="BM144" s="254" t="s">
        <v>873</v>
      </c>
    </row>
    <row r="145" s="2" customFormat="1">
      <c r="A145" s="39"/>
      <c r="B145" s="40"/>
      <c r="C145" s="41"/>
      <c r="D145" s="256" t="s">
        <v>163</v>
      </c>
      <c r="E145" s="41"/>
      <c r="F145" s="257" t="s">
        <v>872</v>
      </c>
      <c r="G145" s="41"/>
      <c r="H145" s="41"/>
      <c r="I145" s="211"/>
      <c r="J145" s="41"/>
      <c r="K145" s="41"/>
      <c r="L145" s="45"/>
      <c r="M145" s="258"/>
      <c r="N145" s="259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163</v>
      </c>
      <c r="AU145" s="18" t="s">
        <v>86</v>
      </c>
    </row>
    <row r="146" s="2" customFormat="1">
      <c r="A146" s="39"/>
      <c r="B146" s="40"/>
      <c r="C146" s="41"/>
      <c r="D146" s="256" t="s">
        <v>454</v>
      </c>
      <c r="E146" s="41"/>
      <c r="F146" s="315" t="s">
        <v>874</v>
      </c>
      <c r="G146" s="41"/>
      <c r="H146" s="41"/>
      <c r="I146" s="211"/>
      <c r="J146" s="41"/>
      <c r="K146" s="41"/>
      <c r="L146" s="45"/>
      <c r="M146" s="258"/>
      <c r="N146" s="259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454</v>
      </c>
      <c r="AU146" s="18" t="s">
        <v>86</v>
      </c>
    </row>
    <row r="147" s="2" customFormat="1" ht="44.25" customHeight="1">
      <c r="A147" s="39"/>
      <c r="B147" s="40"/>
      <c r="C147" s="243" t="s">
        <v>189</v>
      </c>
      <c r="D147" s="243" t="s">
        <v>156</v>
      </c>
      <c r="E147" s="244" t="s">
        <v>875</v>
      </c>
      <c r="F147" s="245" t="s">
        <v>876</v>
      </c>
      <c r="G147" s="246" t="s">
        <v>850</v>
      </c>
      <c r="H147" s="247">
        <v>1</v>
      </c>
      <c r="I147" s="248"/>
      <c r="J147" s="249">
        <f>ROUND(I147*H147,2)</f>
        <v>0</v>
      </c>
      <c r="K147" s="245" t="s">
        <v>1</v>
      </c>
      <c r="L147" s="45"/>
      <c r="M147" s="250" t="s">
        <v>1</v>
      </c>
      <c r="N147" s="251" t="s">
        <v>41</v>
      </c>
      <c r="O147" s="92"/>
      <c r="P147" s="252">
        <f>O147*H147</f>
        <v>0</v>
      </c>
      <c r="Q147" s="252">
        <v>0.0010200000000000001</v>
      </c>
      <c r="R147" s="252">
        <f>Q147*H147</f>
        <v>0.0010200000000000001</v>
      </c>
      <c r="S147" s="252">
        <v>0.019</v>
      </c>
      <c r="T147" s="253">
        <f>S147*H147</f>
        <v>0.019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54" t="s">
        <v>161</v>
      </c>
      <c r="AT147" s="254" t="s">
        <v>156</v>
      </c>
      <c r="AU147" s="254" t="s">
        <v>86</v>
      </c>
      <c r="AY147" s="18" t="s">
        <v>154</v>
      </c>
      <c r="BE147" s="255">
        <f>IF(N147="základní",J147,0)</f>
        <v>0</v>
      </c>
      <c r="BF147" s="255">
        <f>IF(N147="snížená",J147,0)</f>
        <v>0</v>
      </c>
      <c r="BG147" s="255">
        <f>IF(N147="zákl. přenesená",J147,0)</f>
        <v>0</v>
      </c>
      <c r="BH147" s="255">
        <f>IF(N147="sníž. přenesená",J147,0)</f>
        <v>0</v>
      </c>
      <c r="BI147" s="255">
        <f>IF(N147="nulová",J147,0)</f>
        <v>0</v>
      </c>
      <c r="BJ147" s="18" t="s">
        <v>84</v>
      </c>
      <c r="BK147" s="255">
        <f>ROUND(I147*H147,2)</f>
        <v>0</v>
      </c>
      <c r="BL147" s="18" t="s">
        <v>161</v>
      </c>
      <c r="BM147" s="254" t="s">
        <v>877</v>
      </c>
    </row>
    <row r="148" s="2" customFormat="1">
      <c r="A148" s="39"/>
      <c r="B148" s="40"/>
      <c r="C148" s="41"/>
      <c r="D148" s="256" t="s">
        <v>163</v>
      </c>
      <c r="E148" s="41"/>
      <c r="F148" s="257" t="s">
        <v>878</v>
      </c>
      <c r="G148" s="41"/>
      <c r="H148" s="41"/>
      <c r="I148" s="211"/>
      <c r="J148" s="41"/>
      <c r="K148" s="41"/>
      <c r="L148" s="45"/>
      <c r="M148" s="258"/>
      <c r="N148" s="259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163</v>
      </c>
      <c r="AU148" s="18" t="s">
        <v>86</v>
      </c>
    </row>
    <row r="149" s="2" customFormat="1" ht="37.8" customHeight="1">
      <c r="A149" s="39"/>
      <c r="B149" s="40"/>
      <c r="C149" s="243" t="s">
        <v>195</v>
      </c>
      <c r="D149" s="243" t="s">
        <v>156</v>
      </c>
      <c r="E149" s="244" t="s">
        <v>879</v>
      </c>
      <c r="F149" s="245" t="s">
        <v>880</v>
      </c>
      <c r="G149" s="246" t="s">
        <v>518</v>
      </c>
      <c r="H149" s="247">
        <v>1</v>
      </c>
      <c r="I149" s="248"/>
      <c r="J149" s="249">
        <f>ROUND(I149*H149,2)</f>
        <v>0</v>
      </c>
      <c r="K149" s="245" t="s">
        <v>1</v>
      </c>
      <c r="L149" s="45"/>
      <c r="M149" s="250" t="s">
        <v>1</v>
      </c>
      <c r="N149" s="251" t="s">
        <v>41</v>
      </c>
      <c r="O149" s="92"/>
      <c r="P149" s="252">
        <f>O149*H149</f>
        <v>0</v>
      </c>
      <c r="Q149" s="252">
        <v>0.0010200000000000001</v>
      </c>
      <c r="R149" s="252">
        <f>Q149*H149</f>
        <v>0.0010200000000000001</v>
      </c>
      <c r="S149" s="252">
        <v>0.019</v>
      </c>
      <c r="T149" s="253">
        <f>S149*H149</f>
        <v>0.019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54" t="s">
        <v>161</v>
      </c>
      <c r="AT149" s="254" t="s">
        <v>156</v>
      </c>
      <c r="AU149" s="254" t="s">
        <v>86</v>
      </c>
      <c r="AY149" s="18" t="s">
        <v>154</v>
      </c>
      <c r="BE149" s="255">
        <f>IF(N149="základní",J149,0)</f>
        <v>0</v>
      </c>
      <c r="BF149" s="255">
        <f>IF(N149="snížená",J149,0)</f>
        <v>0</v>
      </c>
      <c r="BG149" s="255">
        <f>IF(N149="zákl. přenesená",J149,0)</f>
        <v>0</v>
      </c>
      <c r="BH149" s="255">
        <f>IF(N149="sníž. přenesená",J149,0)</f>
        <v>0</v>
      </c>
      <c r="BI149" s="255">
        <f>IF(N149="nulová",J149,0)</f>
        <v>0</v>
      </c>
      <c r="BJ149" s="18" t="s">
        <v>84</v>
      </c>
      <c r="BK149" s="255">
        <f>ROUND(I149*H149,2)</f>
        <v>0</v>
      </c>
      <c r="BL149" s="18" t="s">
        <v>161</v>
      </c>
      <c r="BM149" s="254" t="s">
        <v>881</v>
      </c>
    </row>
    <row r="150" s="2" customFormat="1">
      <c r="A150" s="39"/>
      <c r="B150" s="40"/>
      <c r="C150" s="41"/>
      <c r="D150" s="256" t="s">
        <v>163</v>
      </c>
      <c r="E150" s="41"/>
      <c r="F150" s="257" t="s">
        <v>880</v>
      </c>
      <c r="G150" s="41"/>
      <c r="H150" s="41"/>
      <c r="I150" s="211"/>
      <c r="J150" s="41"/>
      <c r="K150" s="41"/>
      <c r="L150" s="45"/>
      <c r="M150" s="258"/>
      <c r="N150" s="259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163</v>
      </c>
      <c r="AU150" s="18" t="s">
        <v>86</v>
      </c>
    </row>
    <row r="151" s="2" customFormat="1">
      <c r="A151" s="39"/>
      <c r="B151" s="40"/>
      <c r="C151" s="41"/>
      <c r="D151" s="256" t="s">
        <v>454</v>
      </c>
      <c r="E151" s="41"/>
      <c r="F151" s="315" t="s">
        <v>882</v>
      </c>
      <c r="G151" s="41"/>
      <c r="H151" s="41"/>
      <c r="I151" s="211"/>
      <c r="J151" s="41"/>
      <c r="K151" s="41"/>
      <c r="L151" s="45"/>
      <c r="M151" s="258"/>
      <c r="N151" s="259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454</v>
      </c>
      <c r="AU151" s="18" t="s">
        <v>86</v>
      </c>
    </row>
    <row r="152" s="2" customFormat="1" ht="16.5" customHeight="1">
      <c r="A152" s="39"/>
      <c r="B152" s="40"/>
      <c r="C152" s="243" t="s">
        <v>201</v>
      </c>
      <c r="D152" s="243" t="s">
        <v>156</v>
      </c>
      <c r="E152" s="244" t="s">
        <v>883</v>
      </c>
      <c r="F152" s="245" t="s">
        <v>884</v>
      </c>
      <c r="G152" s="246" t="s">
        <v>850</v>
      </c>
      <c r="H152" s="247">
        <v>1</v>
      </c>
      <c r="I152" s="248"/>
      <c r="J152" s="249">
        <f>ROUND(I152*H152,2)</f>
        <v>0</v>
      </c>
      <c r="K152" s="245" t="s">
        <v>1</v>
      </c>
      <c r="L152" s="45"/>
      <c r="M152" s="250" t="s">
        <v>1</v>
      </c>
      <c r="N152" s="251" t="s">
        <v>41</v>
      </c>
      <c r="O152" s="92"/>
      <c r="P152" s="252">
        <f>O152*H152</f>
        <v>0</v>
      </c>
      <c r="Q152" s="252">
        <v>0.0010200000000000001</v>
      </c>
      <c r="R152" s="252">
        <f>Q152*H152</f>
        <v>0.0010200000000000001</v>
      </c>
      <c r="S152" s="252">
        <v>0.019</v>
      </c>
      <c r="T152" s="253">
        <f>S152*H152</f>
        <v>0.019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54" t="s">
        <v>161</v>
      </c>
      <c r="AT152" s="254" t="s">
        <v>156</v>
      </c>
      <c r="AU152" s="254" t="s">
        <v>86</v>
      </c>
      <c r="AY152" s="18" t="s">
        <v>154</v>
      </c>
      <c r="BE152" s="255">
        <f>IF(N152="základní",J152,0)</f>
        <v>0</v>
      </c>
      <c r="BF152" s="255">
        <f>IF(N152="snížená",J152,0)</f>
        <v>0</v>
      </c>
      <c r="BG152" s="255">
        <f>IF(N152="zákl. přenesená",J152,0)</f>
        <v>0</v>
      </c>
      <c r="BH152" s="255">
        <f>IF(N152="sníž. přenesená",J152,0)</f>
        <v>0</v>
      </c>
      <c r="BI152" s="255">
        <f>IF(N152="nulová",J152,0)</f>
        <v>0</v>
      </c>
      <c r="BJ152" s="18" t="s">
        <v>84</v>
      </c>
      <c r="BK152" s="255">
        <f>ROUND(I152*H152,2)</f>
        <v>0</v>
      </c>
      <c r="BL152" s="18" t="s">
        <v>161</v>
      </c>
      <c r="BM152" s="254" t="s">
        <v>885</v>
      </c>
    </row>
    <row r="153" s="2" customFormat="1">
      <c r="A153" s="39"/>
      <c r="B153" s="40"/>
      <c r="C153" s="41"/>
      <c r="D153" s="256" t="s">
        <v>163</v>
      </c>
      <c r="E153" s="41"/>
      <c r="F153" s="257" t="s">
        <v>884</v>
      </c>
      <c r="G153" s="41"/>
      <c r="H153" s="41"/>
      <c r="I153" s="211"/>
      <c r="J153" s="41"/>
      <c r="K153" s="41"/>
      <c r="L153" s="45"/>
      <c r="M153" s="258"/>
      <c r="N153" s="259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163</v>
      </c>
      <c r="AU153" s="18" t="s">
        <v>86</v>
      </c>
    </row>
    <row r="154" s="2" customFormat="1">
      <c r="A154" s="39"/>
      <c r="B154" s="40"/>
      <c r="C154" s="41"/>
      <c r="D154" s="256" t="s">
        <v>454</v>
      </c>
      <c r="E154" s="41"/>
      <c r="F154" s="315" t="s">
        <v>886</v>
      </c>
      <c r="G154" s="41"/>
      <c r="H154" s="41"/>
      <c r="I154" s="211"/>
      <c r="J154" s="41"/>
      <c r="K154" s="41"/>
      <c r="L154" s="45"/>
      <c r="M154" s="316"/>
      <c r="N154" s="317"/>
      <c r="O154" s="318"/>
      <c r="P154" s="318"/>
      <c r="Q154" s="318"/>
      <c r="R154" s="318"/>
      <c r="S154" s="318"/>
      <c r="T154" s="31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454</v>
      </c>
      <c r="AU154" s="18" t="s">
        <v>86</v>
      </c>
    </row>
    <row r="155" s="2" customFormat="1" ht="6.96" customHeight="1">
      <c r="A155" s="39"/>
      <c r="B155" s="67"/>
      <c r="C155" s="68"/>
      <c r="D155" s="68"/>
      <c r="E155" s="68"/>
      <c r="F155" s="68"/>
      <c r="G155" s="68"/>
      <c r="H155" s="68"/>
      <c r="I155" s="68"/>
      <c r="J155" s="68"/>
      <c r="K155" s="68"/>
      <c r="L155" s="45"/>
      <c r="M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</row>
  </sheetData>
  <sheetProtection sheet="1" autoFilter="0" formatColumns="0" formatRows="0" objects="1" scenarios="1" spinCount="100000" saltValue="mFM0LyxokKlr3G8Kt6bbEJWMs0l1KKUYwx2+9N3mMzIH4qU6H3sfidTSOe4I36klqtMfFOu6UUAx3eSpGWDGnQ==" hashValue="vbSaV1Fm42SYNMEp/1Rr5cNgT5JEEf1KHEI22XcbEJduwaCEjsyUeV66EzOuidUS6UTgRCkTzxZPjAq1vM0j7w==" algorithmName="SHA-512" password="CC35"/>
  <autoFilter ref="C127:K154"/>
  <mergeCells count="14">
    <mergeCell ref="E7:H7"/>
    <mergeCell ref="E9:H9"/>
    <mergeCell ref="E18:H18"/>
    <mergeCell ref="E27:H27"/>
    <mergeCell ref="E85:H85"/>
    <mergeCell ref="E87:H87"/>
    <mergeCell ref="D102:F102"/>
    <mergeCell ref="D103:F103"/>
    <mergeCell ref="D104:F104"/>
    <mergeCell ref="D105:F105"/>
    <mergeCell ref="D106:F10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1b547730a9dfa54a6e6ab006e2b7681f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b4d40de1963ba228eeb88a9d81db9063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635D59-B3B4-4738-A538-C411BC2807D9}"/>
</file>

<file path=customXml/itemProps2.xml><?xml version="1.0" encoding="utf-8"?>
<ds:datastoreItem xmlns:ds="http://schemas.openxmlformats.org/officeDocument/2006/customXml" ds:itemID="{E17F01D3-2FF8-42F7-93D5-8877CE04CB81}"/>
</file>

<file path=customXml/itemProps3.xml><?xml version="1.0" encoding="utf-8"?>
<ds:datastoreItem xmlns:ds="http://schemas.openxmlformats.org/officeDocument/2006/customXml" ds:itemID="{3E952738-84D2-442F-8CEF-53CAF9B812C9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VZDKROS\VZDKROS</dc:creator>
  <cp:lastModifiedBy>VZDKROS\VZDKROS</cp:lastModifiedBy>
  <dcterms:created xsi:type="dcterms:W3CDTF">2026-02-25T07:11:18Z</dcterms:created>
  <dcterms:modified xsi:type="dcterms:W3CDTF">2026-02-25T07:11:27Z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