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comments4.xml" ContentType="application/vnd.openxmlformats-officedocument.spreadsheetml.comments+xml"/>
  <Override PartName="/xl/comments8.xml" ContentType="application/vnd.openxmlformats-officedocument.spreadsheetml.comments+xml"/>
  <Override PartName="/xl/comments6.xml" ContentType="application/vnd.openxmlformats-officedocument.spreadsheetml.comments+xml"/>
  <Override PartName="/xl/comments9.xml" ContentType="application/vnd.openxmlformats-officedocument.spreadsheetml.comments+xml"/>
  <Override PartName="/xl/comments7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SE\Downloads\"/>
    </mc:Choice>
  </mc:AlternateContent>
  <xr:revisionPtr revIDLastSave="0" documentId="13_ncr:1_{307CD8C9-7CB6-4D4C-9F37-054E25260CA1}" xr6:coauthVersionLast="47" xr6:coauthVersionMax="47" xr10:uidLastSave="{00000000-0000-0000-0000-000000000000}"/>
  <bookViews>
    <workbookView xWindow="-28920" yWindow="-8175" windowWidth="29040" windowHeight="15720" firstSheet="1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2.2.0.4 101 Pol" sheetId="12" r:id="rId4"/>
    <sheet name="2.2.0.4 102 Pol" sheetId="13" r:id="rId5"/>
    <sheet name="2.2.0.4 103 Pol" sheetId="14" r:id="rId6"/>
    <sheet name="2.2.0.4 201 Pol" sheetId="15" r:id="rId7"/>
    <sheet name="2.2.0.4 202 Pol" sheetId="16" r:id="rId8"/>
    <sheet name="2.2.0.4 203 Pol" sheetId="17" r:id="rId9"/>
    <sheet name="2.2.0.4 301 Pol" sheetId="18" r:id="rId10"/>
    <sheet name="2.2.0.4 401 Pol" sheetId="19" r:id="rId11"/>
    <sheet name="2.2.0.4 402 Pol" sheetId="20" r:id="rId12"/>
    <sheet name="2.2.0.4 VON Pol" sheetId="21" r:id="rId13"/>
  </sheets>
  <externalReferences>
    <externalReference r:id="rId14"/>
  </externalReferences>
  <definedNames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'2.2.0.4 101 Pol'!$1:$7</definedName>
    <definedName name="_xlnm.Print_Titles" localSheetId="4">'2.2.0.4 102 Pol'!$1:$7</definedName>
    <definedName name="_xlnm.Print_Titles" localSheetId="5">'2.2.0.4 103 Pol'!$1:$7</definedName>
    <definedName name="_xlnm.Print_Titles" localSheetId="6">'2.2.0.4 201 Pol'!$1:$7</definedName>
    <definedName name="_xlnm.Print_Titles" localSheetId="7">'2.2.0.4 202 Pol'!$1:$7</definedName>
    <definedName name="_xlnm.Print_Titles" localSheetId="8">'2.2.0.4 203 Pol'!$1:$7</definedName>
    <definedName name="_xlnm.Print_Titles" localSheetId="9">'2.2.0.4 301 Pol'!$1:$7</definedName>
    <definedName name="_xlnm.Print_Titles" localSheetId="10">'2.2.0.4 401 Pol'!$1:$7</definedName>
    <definedName name="_xlnm.Print_Titles" localSheetId="11">'2.2.0.4 402 Pol'!$1:$7</definedName>
    <definedName name="_xlnm.Print_Titles" localSheetId="12">'2.2.0.4 VON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'2.2.0.4 101 Pol'!$A$1:$Y$165</definedName>
    <definedName name="_xlnm.Print_Area" localSheetId="4">'2.2.0.4 102 Pol'!$A$1:$Y$21</definedName>
    <definedName name="_xlnm.Print_Area" localSheetId="5">'2.2.0.4 103 Pol'!$A$1:$Y$72</definedName>
    <definedName name="_xlnm.Print_Area" localSheetId="6">'2.2.0.4 201 Pol'!$A$1:$Y$182</definedName>
    <definedName name="_xlnm.Print_Area" localSheetId="7">'2.2.0.4 202 Pol'!$A$1:$Y$21</definedName>
    <definedName name="_xlnm.Print_Area" localSheetId="8">'2.2.0.4 203 Pol'!$A$1:$Y$64</definedName>
    <definedName name="_xlnm.Print_Area" localSheetId="9">'2.2.0.4 301 Pol'!$A$1:$Y$89</definedName>
    <definedName name="_xlnm.Print_Area" localSheetId="10">'2.2.0.4 401 Pol'!$A$1:$Y$105</definedName>
    <definedName name="_xlnm.Print_Area" localSheetId="11">'2.2.0.4 402 Pol'!$A$1:$Y$24</definedName>
    <definedName name="_xlnm.Print_Area" localSheetId="12">'2.2.0.4 VON Pol'!$A$1:$Y$38</definedName>
    <definedName name="_xlnm.Print_Area" localSheetId="1">Stavba!$A$1:$J$87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1" i="12" l="1"/>
  <c r="E147" i="15" l="1"/>
  <c r="E134" i="15"/>
  <c r="E130" i="12"/>
  <c r="E117" i="12"/>
  <c r="E52" i="17"/>
  <c r="E28" i="17"/>
  <c r="E31" i="17" s="1"/>
  <c r="E24" i="17" s="1"/>
  <c r="E14" i="17"/>
  <c r="E18" i="17" s="1"/>
  <c r="E9" i="17" s="1"/>
  <c r="E23" i="17" s="1"/>
  <c r="E54" i="14"/>
  <c r="E46" i="14" s="1"/>
  <c r="E40" i="14"/>
  <c r="E30" i="14" s="1"/>
  <c r="G30" i="14" s="1"/>
  <c r="M30" i="14" s="1"/>
  <c r="E22" i="14"/>
  <c r="E9" i="14" s="1"/>
  <c r="E11" i="20"/>
  <c r="F42" i="1"/>
  <c r="BA26" i="21"/>
  <c r="BA24" i="21"/>
  <c r="BA22" i="21"/>
  <c r="BA19" i="21"/>
  <c r="BA14" i="21"/>
  <c r="BA12" i="21"/>
  <c r="BA10" i="21"/>
  <c r="G9" i="21"/>
  <c r="M9" i="21" s="1"/>
  <c r="I9" i="21"/>
  <c r="K9" i="21"/>
  <c r="O9" i="21"/>
  <c r="Q9" i="21"/>
  <c r="V9" i="21"/>
  <c r="G11" i="21"/>
  <c r="M11" i="21" s="1"/>
  <c r="I11" i="21"/>
  <c r="K11" i="21"/>
  <c r="O11" i="21"/>
  <c r="O8" i="21" s="1"/>
  <c r="Q11" i="21"/>
  <c r="V11" i="21"/>
  <c r="V8" i="21" s="1"/>
  <c r="G13" i="21"/>
  <c r="M13" i="21" s="1"/>
  <c r="I13" i="21"/>
  <c r="K13" i="21"/>
  <c r="O13" i="21"/>
  <c r="Q13" i="21"/>
  <c r="V13" i="21"/>
  <c r="G15" i="21"/>
  <c r="M15" i="21" s="1"/>
  <c r="I15" i="21"/>
  <c r="K15" i="21"/>
  <c r="O15" i="21"/>
  <c r="Q15" i="21"/>
  <c r="V15" i="21"/>
  <c r="G18" i="21"/>
  <c r="I18" i="21"/>
  <c r="K18" i="21"/>
  <c r="M18" i="21"/>
  <c r="O18" i="21"/>
  <c r="O17" i="21" s="1"/>
  <c r="Q18" i="21"/>
  <c r="V18" i="21"/>
  <c r="G20" i="21"/>
  <c r="M20" i="21" s="1"/>
  <c r="I20" i="21"/>
  <c r="K20" i="21"/>
  <c r="O20" i="21"/>
  <c r="Q20" i="21"/>
  <c r="V20" i="21"/>
  <c r="G21" i="21"/>
  <c r="M21" i="21" s="1"/>
  <c r="I21" i="21"/>
  <c r="K21" i="21"/>
  <c r="O21" i="21"/>
  <c r="Q21" i="21"/>
  <c r="V21" i="21"/>
  <c r="G23" i="21"/>
  <c r="G17" i="21" s="1"/>
  <c r="I86" i="1" s="1"/>
  <c r="I20" i="1" s="1"/>
  <c r="I23" i="21"/>
  <c r="K23" i="21"/>
  <c r="O23" i="21"/>
  <c r="Q23" i="21"/>
  <c r="V23" i="21"/>
  <c r="G25" i="21"/>
  <c r="M25" i="21" s="1"/>
  <c r="I25" i="21"/>
  <c r="K25" i="21"/>
  <c r="O25" i="21"/>
  <c r="Q25" i="21"/>
  <c r="V25" i="21"/>
  <c r="AE28" i="21"/>
  <c r="F50" i="1" s="1"/>
  <c r="G10" i="20"/>
  <c r="I10" i="20"/>
  <c r="K10" i="20"/>
  <c r="O10" i="20"/>
  <c r="Q10" i="20"/>
  <c r="V10" i="20"/>
  <c r="AE14" i="20"/>
  <c r="F49" i="1" s="1"/>
  <c r="G9" i="19"/>
  <c r="I9" i="19"/>
  <c r="K9" i="19"/>
  <c r="O9" i="19"/>
  <c r="Q9" i="19"/>
  <c r="V9" i="19"/>
  <c r="G10" i="19"/>
  <c r="M10" i="19" s="1"/>
  <c r="I10" i="19"/>
  <c r="K10" i="19"/>
  <c r="O10" i="19"/>
  <c r="Q10" i="19"/>
  <c r="V10" i="19"/>
  <c r="G12" i="19"/>
  <c r="I12" i="19"/>
  <c r="K12" i="19"/>
  <c r="M12" i="19"/>
  <c r="O12" i="19"/>
  <c r="Q12" i="19"/>
  <c r="V12" i="19"/>
  <c r="G13" i="19"/>
  <c r="M13" i="19" s="1"/>
  <c r="I13" i="19"/>
  <c r="K13" i="19"/>
  <c r="O13" i="19"/>
  <c r="Q13" i="19"/>
  <c r="V13" i="19"/>
  <c r="G15" i="19"/>
  <c r="M15" i="19" s="1"/>
  <c r="I15" i="19"/>
  <c r="K15" i="19"/>
  <c r="O15" i="19"/>
  <c r="Q15" i="19"/>
  <c r="V15" i="19"/>
  <c r="G17" i="19"/>
  <c r="M17" i="19" s="1"/>
  <c r="I17" i="19"/>
  <c r="K17" i="19"/>
  <c r="O17" i="19"/>
  <c r="Q17" i="19"/>
  <c r="V17" i="19"/>
  <c r="G19" i="19"/>
  <c r="M19" i="19" s="1"/>
  <c r="I19" i="19"/>
  <c r="K19" i="19"/>
  <c r="O19" i="19"/>
  <c r="Q19" i="19"/>
  <c r="V19" i="19"/>
  <c r="G22" i="19"/>
  <c r="M22" i="19" s="1"/>
  <c r="I22" i="19"/>
  <c r="K22" i="19"/>
  <c r="O22" i="19"/>
  <c r="Q22" i="19"/>
  <c r="V22" i="19"/>
  <c r="G24" i="19"/>
  <c r="M24" i="19" s="1"/>
  <c r="I24" i="19"/>
  <c r="K24" i="19"/>
  <c r="O24" i="19"/>
  <c r="Q24" i="19"/>
  <c r="V24" i="19"/>
  <c r="G26" i="19"/>
  <c r="M26" i="19" s="1"/>
  <c r="I26" i="19"/>
  <c r="K26" i="19"/>
  <c r="O26" i="19"/>
  <c r="Q26" i="19"/>
  <c r="V26" i="19"/>
  <c r="G28" i="19"/>
  <c r="M28" i="19" s="1"/>
  <c r="I28" i="19"/>
  <c r="K28" i="19"/>
  <c r="O28" i="19"/>
  <c r="Q28" i="19"/>
  <c r="V28" i="19"/>
  <c r="G30" i="19"/>
  <c r="I30" i="19"/>
  <c r="K30" i="19"/>
  <c r="M30" i="19"/>
  <c r="O30" i="19"/>
  <c r="Q30" i="19"/>
  <c r="V30" i="19"/>
  <c r="G33" i="19"/>
  <c r="M33" i="19" s="1"/>
  <c r="I33" i="19"/>
  <c r="K33" i="19"/>
  <c r="O33" i="19"/>
  <c r="Q33" i="19"/>
  <c r="V33" i="19"/>
  <c r="G35" i="19"/>
  <c r="M35" i="19" s="1"/>
  <c r="I35" i="19"/>
  <c r="K35" i="19"/>
  <c r="O35" i="19"/>
  <c r="Q35" i="19"/>
  <c r="V35" i="19"/>
  <c r="G37" i="19"/>
  <c r="I37" i="19"/>
  <c r="K37" i="19"/>
  <c r="M37" i="19"/>
  <c r="O37" i="19"/>
  <c r="Q37" i="19"/>
  <c r="V37" i="19"/>
  <c r="G40" i="19"/>
  <c r="M40" i="19" s="1"/>
  <c r="I40" i="19"/>
  <c r="K40" i="19"/>
  <c r="O40" i="19"/>
  <c r="Q40" i="19"/>
  <c r="V40" i="19"/>
  <c r="G42" i="19"/>
  <c r="M42" i="19" s="1"/>
  <c r="I42" i="19"/>
  <c r="K42" i="19"/>
  <c r="O42" i="19"/>
  <c r="Q42" i="19"/>
  <c r="V42" i="19"/>
  <c r="G43" i="19"/>
  <c r="M43" i="19" s="1"/>
  <c r="I43" i="19"/>
  <c r="K43" i="19"/>
  <c r="O43" i="19"/>
  <c r="Q43" i="19"/>
  <c r="V43" i="19"/>
  <c r="I45" i="19"/>
  <c r="K45" i="19"/>
  <c r="G46" i="19"/>
  <c r="G45" i="19" s="1"/>
  <c r="I79" i="1" s="1"/>
  <c r="I46" i="19"/>
  <c r="K46" i="19"/>
  <c r="O46" i="19"/>
  <c r="O45" i="19" s="1"/>
  <c r="Q46" i="19"/>
  <c r="Q45" i="19" s="1"/>
  <c r="V46" i="19"/>
  <c r="V45" i="19" s="1"/>
  <c r="G49" i="19"/>
  <c r="I49" i="19"/>
  <c r="K49" i="19"/>
  <c r="M49" i="19"/>
  <c r="O49" i="19"/>
  <c r="Q49" i="19"/>
  <c r="V49" i="19"/>
  <c r="G51" i="19"/>
  <c r="G48" i="19" s="1"/>
  <c r="I51" i="19"/>
  <c r="K51" i="19"/>
  <c r="M51" i="19"/>
  <c r="O51" i="19"/>
  <c r="Q51" i="19"/>
  <c r="V51" i="19"/>
  <c r="G53" i="19"/>
  <c r="M53" i="19" s="1"/>
  <c r="I53" i="19"/>
  <c r="K53" i="19"/>
  <c r="O53" i="19"/>
  <c r="Q53" i="19"/>
  <c r="V53" i="19"/>
  <c r="G55" i="19"/>
  <c r="M55" i="19" s="1"/>
  <c r="I55" i="19"/>
  <c r="K55" i="19"/>
  <c r="O55" i="19"/>
  <c r="Q55" i="19"/>
  <c r="V55" i="19"/>
  <c r="G58" i="19"/>
  <c r="M58" i="19" s="1"/>
  <c r="I58" i="19"/>
  <c r="K58" i="19"/>
  <c r="O58" i="19"/>
  <c r="Q58" i="19"/>
  <c r="V58" i="19"/>
  <c r="G60" i="19"/>
  <c r="M60" i="19" s="1"/>
  <c r="I60" i="19"/>
  <c r="K60" i="19"/>
  <c r="O60" i="19"/>
  <c r="Q60" i="19"/>
  <c r="V60" i="19"/>
  <c r="G62" i="19"/>
  <c r="M62" i="19" s="1"/>
  <c r="I62" i="19"/>
  <c r="K62" i="19"/>
  <c r="O62" i="19"/>
  <c r="Q62" i="19"/>
  <c r="V62" i="19"/>
  <c r="G64" i="19"/>
  <c r="I64" i="19"/>
  <c r="K64" i="19"/>
  <c r="M64" i="19"/>
  <c r="O64" i="19"/>
  <c r="Q64" i="19"/>
  <c r="V64" i="19"/>
  <c r="G66" i="19"/>
  <c r="M66" i="19" s="1"/>
  <c r="I66" i="19"/>
  <c r="K66" i="19"/>
  <c r="O66" i="19"/>
  <c r="Q66" i="19"/>
  <c r="V66" i="19"/>
  <c r="G68" i="19"/>
  <c r="I68" i="19"/>
  <c r="K68" i="19"/>
  <c r="M68" i="19"/>
  <c r="O68" i="19"/>
  <c r="Q68" i="19"/>
  <c r="V68" i="19"/>
  <c r="G70" i="19"/>
  <c r="M70" i="19" s="1"/>
  <c r="I70" i="19"/>
  <c r="K70" i="19"/>
  <c r="O70" i="19"/>
  <c r="Q70" i="19"/>
  <c r="V70" i="19"/>
  <c r="G72" i="19"/>
  <c r="M72" i="19" s="1"/>
  <c r="I72" i="19"/>
  <c r="K72" i="19"/>
  <c r="O72" i="19"/>
  <c r="Q72" i="19"/>
  <c r="V72" i="19"/>
  <c r="G74" i="19"/>
  <c r="M74" i="19" s="1"/>
  <c r="M73" i="19" s="1"/>
  <c r="I74" i="19"/>
  <c r="I73" i="19" s="1"/>
  <c r="K74" i="19"/>
  <c r="O74" i="19"/>
  <c r="Q74" i="19"/>
  <c r="V74" i="19"/>
  <c r="V73" i="19" s="1"/>
  <c r="G76" i="19"/>
  <c r="G73" i="19" s="1"/>
  <c r="I81" i="1" s="1"/>
  <c r="I76" i="19"/>
  <c r="K76" i="19"/>
  <c r="M76" i="19"/>
  <c r="O76" i="19"/>
  <c r="Q76" i="19"/>
  <c r="Q73" i="19" s="1"/>
  <c r="V76" i="19"/>
  <c r="G78" i="19"/>
  <c r="M78" i="19" s="1"/>
  <c r="I78" i="19"/>
  <c r="K78" i="19"/>
  <c r="O78" i="19"/>
  <c r="Q78" i="19"/>
  <c r="V78" i="19"/>
  <c r="G79" i="19"/>
  <c r="M79" i="19" s="1"/>
  <c r="I79" i="19"/>
  <c r="K79" i="19"/>
  <c r="O79" i="19"/>
  <c r="Q79" i="19"/>
  <c r="V79" i="19"/>
  <c r="K80" i="19"/>
  <c r="Q80" i="19"/>
  <c r="V80" i="19"/>
  <c r="G81" i="19"/>
  <c r="G80" i="19" s="1"/>
  <c r="I82" i="1" s="1"/>
  <c r="I81" i="19"/>
  <c r="I80" i="19" s="1"/>
  <c r="K81" i="19"/>
  <c r="O81" i="19"/>
  <c r="O80" i="19" s="1"/>
  <c r="Q81" i="19"/>
  <c r="V81" i="19"/>
  <c r="G83" i="19"/>
  <c r="M83" i="19" s="1"/>
  <c r="I83" i="19"/>
  <c r="K83" i="19"/>
  <c r="O83" i="19"/>
  <c r="Q83" i="19"/>
  <c r="V83" i="19"/>
  <c r="G86" i="19"/>
  <c r="I86" i="19"/>
  <c r="K86" i="19"/>
  <c r="M86" i="19"/>
  <c r="O86" i="19"/>
  <c r="O82" i="19" s="1"/>
  <c r="Q86" i="19"/>
  <c r="Q82" i="19" s="1"/>
  <c r="V86" i="19"/>
  <c r="G88" i="19"/>
  <c r="M88" i="19" s="1"/>
  <c r="I88" i="19"/>
  <c r="K88" i="19"/>
  <c r="O88" i="19"/>
  <c r="Q88" i="19"/>
  <c r="V88" i="19"/>
  <c r="G90" i="19"/>
  <c r="M90" i="19" s="1"/>
  <c r="I90" i="19"/>
  <c r="K90" i="19"/>
  <c r="O90" i="19"/>
  <c r="Q90" i="19"/>
  <c r="V90" i="19"/>
  <c r="O92" i="19"/>
  <c r="Q92" i="19"/>
  <c r="G93" i="19"/>
  <c r="G92" i="19" s="1"/>
  <c r="I93" i="19"/>
  <c r="I92" i="19" s="1"/>
  <c r="K93" i="19"/>
  <c r="K92" i="19" s="1"/>
  <c r="O93" i="19"/>
  <c r="Q93" i="19"/>
  <c r="V93" i="19"/>
  <c r="V92" i="19" s="1"/>
  <c r="AE95" i="19"/>
  <c r="F48" i="1" s="1"/>
  <c r="G9" i="18"/>
  <c r="I9" i="18"/>
  <c r="K9" i="18"/>
  <c r="O9" i="18"/>
  <c r="Q9" i="18"/>
  <c r="V9" i="18"/>
  <c r="G15" i="18"/>
  <c r="M15" i="18" s="1"/>
  <c r="I15" i="18"/>
  <c r="K15" i="18"/>
  <c r="O15" i="18"/>
  <c r="Q15" i="18"/>
  <c r="V15" i="18"/>
  <c r="G20" i="18"/>
  <c r="M20" i="18" s="1"/>
  <c r="I20" i="18"/>
  <c r="K20" i="18"/>
  <c r="O20" i="18"/>
  <c r="Q20" i="18"/>
  <c r="V20" i="18"/>
  <c r="G26" i="18"/>
  <c r="M26" i="18" s="1"/>
  <c r="I26" i="18"/>
  <c r="K26" i="18"/>
  <c r="O26" i="18"/>
  <c r="Q26" i="18"/>
  <c r="V26" i="18"/>
  <c r="G31" i="18"/>
  <c r="I31" i="18"/>
  <c r="K31" i="18"/>
  <c r="M31" i="18"/>
  <c r="O31" i="18"/>
  <c r="O8" i="18" s="1"/>
  <c r="Q31" i="18"/>
  <c r="V31" i="18"/>
  <c r="G37" i="18"/>
  <c r="M37" i="18" s="1"/>
  <c r="I37" i="18"/>
  <c r="K37" i="18"/>
  <c r="O37" i="18"/>
  <c r="Q37" i="18"/>
  <c r="V37" i="18"/>
  <c r="G45" i="18"/>
  <c r="I45" i="18"/>
  <c r="K45" i="18"/>
  <c r="M45" i="18"/>
  <c r="O45" i="18"/>
  <c r="Q45" i="18"/>
  <c r="V45" i="18"/>
  <c r="G50" i="18"/>
  <c r="M50" i="18" s="1"/>
  <c r="I50" i="18"/>
  <c r="K50" i="18"/>
  <c r="O50" i="18"/>
  <c r="Q50" i="18"/>
  <c r="V50" i="18"/>
  <c r="G57" i="18"/>
  <c r="M57" i="18" s="1"/>
  <c r="I57" i="18"/>
  <c r="K57" i="18"/>
  <c r="O57" i="18"/>
  <c r="Q57" i="18"/>
  <c r="V57" i="18"/>
  <c r="I62" i="18"/>
  <c r="Q62" i="18"/>
  <c r="G63" i="18"/>
  <c r="M63" i="18" s="1"/>
  <c r="M62" i="18" s="1"/>
  <c r="I63" i="18"/>
  <c r="K63" i="18"/>
  <c r="K62" i="18" s="1"/>
  <c r="O63" i="18"/>
  <c r="O62" i="18" s="1"/>
  <c r="Q63" i="18"/>
  <c r="V63" i="18"/>
  <c r="V62" i="18" s="1"/>
  <c r="K68" i="18"/>
  <c r="G69" i="18"/>
  <c r="M69" i="18" s="1"/>
  <c r="M68" i="18" s="1"/>
  <c r="I69" i="18"/>
  <c r="I68" i="18" s="1"/>
  <c r="K69" i="18"/>
  <c r="O69" i="18"/>
  <c r="O68" i="18" s="1"/>
  <c r="Q69" i="18"/>
  <c r="Q68" i="18" s="1"/>
  <c r="V69" i="18"/>
  <c r="V68" i="18" s="1"/>
  <c r="G74" i="18"/>
  <c r="I74" i="18"/>
  <c r="K74" i="18"/>
  <c r="M74" i="18"/>
  <c r="O74" i="18"/>
  <c r="Q74" i="18"/>
  <c r="V74" i="18"/>
  <c r="AE79" i="18"/>
  <c r="F47" i="1" s="1"/>
  <c r="AE54" i="17"/>
  <c r="F46" i="1" s="1"/>
  <c r="K8" i="16"/>
  <c r="G9" i="16"/>
  <c r="M9" i="16" s="1"/>
  <c r="M8" i="16" s="1"/>
  <c r="I9" i="16"/>
  <c r="I8" i="16" s="1"/>
  <c r="K9" i="16"/>
  <c r="O9" i="16"/>
  <c r="O8" i="16" s="1"/>
  <c r="Q9" i="16"/>
  <c r="Q8" i="16" s="1"/>
  <c r="V9" i="16"/>
  <c r="V8" i="16" s="1"/>
  <c r="AE11" i="16"/>
  <c r="F45" i="1" s="1"/>
  <c r="G9" i="15"/>
  <c r="M9" i="15" s="1"/>
  <c r="I9" i="15"/>
  <c r="K9" i="15"/>
  <c r="O9" i="15"/>
  <c r="Q9" i="15"/>
  <c r="V9" i="15"/>
  <c r="G15" i="15"/>
  <c r="M15" i="15" s="1"/>
  <c r="I15" i="15"/>
  <c r="K15" i="15"/>
  <c r="O15" i="15"/>
  <c r="Q15" i="15"/>
  <c r="V15" i="15"/>
  <c r="G21" i="15"/>
  <c r="G8" i="15" s="1"/>
  <c r="I21" i="15"/>
  <c r="K21" i="15"/>
  <c r="O21" i="15"/>
  <c r="Q21" i="15"/>
  <c r="V21" i="15"/>
  <c r="G27" i="15"/>
  <c r="M27" i="15" s="1"/>
  <c r="I27" i="15"/>
  <c r="K27" i="15"/>
  <c r="O27" i="15"/>
  <c r="Q27" i="15"/>
  <c r="V27" i="15"/>
  <c r="G41" i="15"/>
  <c r="M41" i="15" s="1"/>
  <c r="I41" i="15"/>
  <c r="K41" i="15"/>
  <c r="O41" i="15"/>
  <c r="Q41" i="15"/>
  <c r="V41" i="15"/>
  <c r="G51" i="15"/>
  <c r="M51" i="15" s="1"/>
  <c r="I51" i="15"/>
  <c r="K51" i="15"/>
  <c r="O51" i="15"/>
  <c r="Q51" i="15"/>
  <c r="V51" i="15"/>
  <c r="G61" i="15"/>
  <c r="M61" i="15" s="1"/>
  <c r="I61" i="15"/>
  <c r="K61" i="15"/>
  <c r="O61" i="15"/>
  <c r="Q61" i="15"/>
  <c r="V61" i="15"/>
  <c r="G65" i="15"/>
  <c r="M65" i="15" s="1"/>
  <c r="I65" i="15"/>
  <c r="K65" i="15"/>
  <c r="O65" i="15"/>
  <c r="Q65" i="15"/>
  <c r="V65" i="15"/>
  <c r="G76" i="15"/>
  <c r="M76" i="15" s="1"/>
  <c r="I76" i="15"/>
  <c r="K76" i="15"/>
  <c r="O76" i="15"/>
  <c r="Q76" i="15"/>
  <c r="V76" i="15"/>
  <c r="G82" i="15"/>
  <c r="M82" i="15" s="1"/>
  <c r="I82" i="15"/>
  <c r="K82" i="15"/>
  <c r="O82" i="15"/>
  <c r="Q82" i="15"/>
  <c r="V82" i="15"/>
  <c r="G88" i="15"/>
  <c r="M88" i="15" s="1"/>
  <c r="I88" i="15"/>
  <c r="K88" i="15"/>
  <c r="O88" i="15"/>
  <c r="Q88" i="15"/>
  <c r="V88" i="15"/>
  <c r="G96" i="15"/>
  <c r="M96" i="15" s="1"/>
  <c r="I96" i="15"/>
  <c r="K96" i="15"/>
  <c r="O96" i="15"/>
  <c r="Q96" i="15"/>
  <c r="V96" i="15"/>
  <c r="G103" i="15"/>
  <c r="M103" i="15" s="1"/>
  <c r="I103" i="15"/>
  <c r="K103" i="15"/>
  <c r="O103" i="15"/>
  <c r="Q103" i="15"/>
  <c r="V103" i="15"/>
  <c r="G110" i="15"/>
  <c r="M110" i="15" s="1"/>
  <c r="I110" i="15"/>
  <c r="K110" i="15"/>
  <c r="O110" i="15"/>
  <c r="Q110" i="15"/>
  <c r="V110" i="15"/>
  <c r="G117" i="15"/>
  <c r="M117" i="15" s="1"/>
  <c r="I117" i="15"/>
  <c r="K117" i="15"/>
  <c r="O117" i="15"/>
  <c r="Q117" i="15"/>
  <c r="V117" i="15"/>
  <c r="G123" i="15"/>
  <c r="M123" i="15" s="1"/>
  <c r="I123" i="15"/>
  <c r="K123" i="15"/>
  <c r="O123" i="15"/>
  <c r="Q123" i="15"/>
  <c r="V123" i="15"/>
  <c r="G135" i="15"/>
  <c r="M135" i="15" s="1"/>
  <c r="I135" i="15"/>
  <c r="K135" i="15"/>
  <c r="O135" i="15"/>
  <c r="Q135" i="15"/>
  <c r="V135" i="15"/>
  <c r="G148" i="15"/>
  <c r="M148" i="15" s="1"/>
  <c r="I148" i="15"/>
  <c r="K148" i="15"/>
  <c r="O148" i="15"/>
  <c r="Q148" i="15"/>
  <c r="V148" i="15"/>
  <c r="G153" i="15"/>
  <c r="M153" i="15" s="1"/>
  <c r="I153" i="15"/>
  <c r="K153" i="15"/>
  <c r="O153" i="15"/>
  <c r="Q153" i="15"/>
  <c r="V153" i="15"/>
  <c r="G158" i="15"/>
  <c r="M158" i="15" s="1"/>
  <c r="I158" i="15"/>
  <c r="K158" i="15"/>
  <c r="O158" i="15"/>
  <c r="Q158" i="15"/>
  <c r="V158" i="15"/>
  <c r="G159" i="15"/>
  <c r="M159" i="15" s="1"/>
  <c r="I159" i="15"/>
  <c r="K159" i="15"/>
  <c r="O159" i="15"/>
  <c r="Q159" i="15"/>
  <c r="V159" i="15"/>
  <c r="G163" i="15"/>
  <c r="M163" i="15" s="1"/>
  <c r="I163" i="15"/>
  <c r="K163" i="15"/>
  <c r="O163" i="15"/>
  <c r="Q163" i="15"/>
  <c r="V163" i="15"/>
  <c r="G167" i="15"/>
  <c r="M167" i="15" s="1"/>
  <c r="I167" i="15"/>
  <c r="K167" i="15"/>
  <c r="O167" i="15"/>
  <c r="Q167" i="15"/>
  <c r="V167" i="15"/>
  <c r="AE172" i="15"/>
  <c r="F44" i="1" s="1"/>
  <c r="AE62" i="14"/>
  <c r="F43" i="1" s="1"/>
  <c r="G8" i="13"/>
  <c r="G11" i="13" s="1"/>
  <c r="O8" i="13"/>
  <c r="V8" i="13"/>
  <c r="G9" i="13"/>
  <c r="M9" i="13" s="1"/>
  <c r="M8" i="13" s="1"/>
  <c r="I9" i="13"/>
  <c r="I8" i="13" s="1"/>
  <c r="K9" i="13"/>
  <c r="K8" i="13" s="1"/>
  <c r="O9" i="13"/>
  <c r="Q9" i="13"/>
  <c r="Q8" i="13" s="1"/>
  <c r="V9" i="13"/>
  <c r="AE11" i="13"/>
  <c r="BA65" i="12"/>
  <c r="G9" i="12"/>
  <c r="M9" i="12" s="1"/>
  <c r="I9" i="12"/>
  <c r="K9" i="12"/>
  <c r="O9" i="12"/>
  <c r="Q9" i="12"/>
  <c r="V9" i="12"/>
  <c r="G20" i="12"/>
  <c r="M20" i="12" s="1"/>
  <c r="I20" i="12"/>
  <c r="K20" i="12"/>
  <c r="O20" i="12"/>
  <c r="Q20" i="12"/>
  <c r="V20" i="12"/>
  <c r="G26" i="12"/>
  <c r="M26" i="12" s="1"/>
  <c r="I26" i="12"/>
  <c r="K26" i="12"/>
  <c r="O26" i="12"/>
  <c r="Q26" i="12"/>
  <c r="V26" i="12"/>
  <c r="G32" i="12"/>
  <c r="M32" i="12" s="1"/>
  <c r="I32" i="12"/>
  <c r="K32" i="12"/>
  <c r="O32" i="12"/>
  <c r="Q32" i="12"/>
  <c r="V32" i="12"/>
  <c r="M41" i="12"/>
  <c r="I41" i="12"/>
  <c r="K41" i="12"/>
  <c r="O41" i="12"/>
  <c r="Q41" i="12"/>
  <c r="V41" i="12"/>
  <c r="G46" i="12"/>
  <c r="M46" i="12" s="1"/>
  <c r="I46" i="12"/>
  <c r="K46" i="12"/>
  <c r="O46" i="12"/>
  <c r="Q46" i="12"/>
  <c r="V46" i="12"/>
  <c r="G51" i="12"/>
  <c r="M51" i="12" s="1"/>
  <c r="I51" i="12"/>
  <c r="K51" i="12"/>
  <c r="O51" i="12"/>
  <c r="Q51" i="12"/>
  <c r="V51" i="12"/>
  <c r="G60" i="12"/>
  <c r="M60" i="12" s="1"/>
  <c r="I60" i="12"/>
  <c r="K60" i="12"/>
  <c r="O60" i="12"/>
  <c r="Q60" i="12"/>
  <c r="V60" i="12"/>
  <c r="G64" i="12"/>
  <c r="M64" i="12" s="1"/>
  <c r="I64" i="12"/>
  <c r="K64" i="12"/>
  <c r="O64" i="12"/>
  <c r="Q64" i="12"/>
  <c r="V64" i="12"/>
  <c r="G72" i="12"/>
  <c r="M72" i="12" s="1"/>
  <c r="I72" i="12"/>
  <c r="K72" i="12"/>
  <c r="O72" i="12"/>
  <c r="Q72" i="12"/>
  <c r="V72" i="12"/>
  <c r="G79" i="12"/>
  <c r="M79" i="12" s="1"/>
  <c r="I79" i="12"/>
  <c r="K79" i="12"/>
  <c r="O79" i="12"/>
  <c r="Q79" i="12"/>
  <c r="V79" i="12"/>
  <c r="G86" i="12"/>
  <c r="M86" i="12" s="1"/>
  <c r="I86" i="12"/>
  <c r="K86" i="12"/>
  <c r="O86" i="12"/>
  <c r="Q86" i="12"/>
  <c r="V86" i="12"/>
  <c r="G93" i="12"/>
  <c r="M93" i="12" s="1"/>
  <c r="I93" i="12"/>
  <c r="K93" i="12"/>
  <c r="O93" i="12"/>
  <c r="Q93" i="12"/>
  <c r="V93" i="12"/>
  <c r="G100" i="12"/>
  <c r="M100" i="12" s="1"/>
  <c r="I100" i="12"/>
  <c r="K100" i="12"/>
  <c r="O100" i="12"/>
  <c r="Q100" i="12"/>
  <c r="V100" i="12"/>
  <c r="G106" i="12"/>
  <c r="M106" i="12" s="1"/>
  <c r="I106" i="12"/>
  <c r="K106" i="12"/>
  <c r="O106" i="12"/>
  <c r="Q106" i="12"/>
  <c r="V106" i="12"/>
  <c r="G118" i="12"/>
  <c r="M118" i="12" s="1"/>
  <c r="I118" i="12"/>
  <c r="K118" i="12"/>
  <c r="O118" i="12"/>
  <c r="Q118" i="12"/>
  <c r="V118" i="12"/>
  <c r="G131" i="12"/>
  <c r="M131" i="12" s="1"/>
  <c r="I131" i="12"/>
  <c r="K131" i="12"/>
  <c r="O131" i="12"/>
  <c r="Q131" i="12"/>
  <c r="V131" i="12"/>
  <c r="G136" i="12"/>
  <c r="M136" i="12" s="1"/>
  <c r="I136" i="12"/>
  <c r="K136" i="12"/>
  <c r="O136" i="12"/>
  <c r="Q136" i="12"/>
  <c r="V136" i="12"/>
  <c r="G141" i="12"/>
  <c r="M141" i="12" s="1"/>
  <c r="I141" i="12"/>
  <c r="K141" i="12"/>
  <c r="O141" i="12"/>
  <c r="Q141" i="12"/>
  <c r="V141" i="12"/>
  <c r="G142" i="12"/>
  <c r="M142" i="12" s="1"/>
  <c r="I142" i="12"/>
  <c r="K142" i="12"/>
  <c r="O142" i="12"/>
  <c r="Q142" i="12"/>
  <c r="V142" i="12"/>
  <c r="G146" i="12"/>
  <c r="M146" i="12" s="1"/>
  <c r="I146" i="12"/>
  <c r="K146" i="12"/>
  <c r="O146" i="12"/>
  <c r="Q146" i="12"/>
  <c r="V146" i="12"/>
  <c r="G150" i="12"/>
  <c r="M150" i="12" s="1"/>
  <c r="I150" i="12"/>
  <c r="K150" i="12"/>
  <c r="O150" i="12"/>
  <c r="Q150" i="12"/>
  <c r="V150" i="12"/>
  <c r="AE155" i="12"/>
  <c r="F41" i="1" s="1"/>
  <c r="I17" i="1"/>
  <c r="AZ60" i="1"/>
  <c r="AZ58" i="1"/>
  <c r="AZ56" i="1"/>
  <c r="AZ54" i="1"/>
  <c r="J28" i="1"/>
  <c r="J26" i="1"/>
  <c r="G38" i="1"/>
  <c r="F38" i="1"/>
  <c r="J23" i="1"/>
  <c r="J24" i="1"/>
  <c r="J25" i="1"/>
  <c r="J27" i="1"/>
  <c r="E24" i="1"/>
  <c r="E26" i="1"/>
  <c r="G8" i="16" l="1"/>
  <c r="G11" i="16" s="1"/>
  <c r="AF11" i="16"/>
  <c r="G45" i="1" s="1"/>
  <c r="I84" i="1"/>
  <c r="I18" i="1" s="1"/>
  <c r="V8" i="12"/>
  <c r="Q8" i="12"/>
  <c r="O8" i="12"/>
  <c r="Q78" i="12"/>
  <c r="V24" i="17"/>
  <c r="I24" i="17"/>
  <c r="K24" i="17"/>
  <c r="E22" i="17"/>
  <c r="E19" i="17"/>
  <c r="E26" i="14"/>
  <c r="E23" i="14"/>
  <c r="I9" i="17"/>
  <c r="G9" i="17"/>
  <c r="M9" i="17" s="1"/>
  <c r="E12" i="20"/>
  <c r="I11" i="20"/>
  <c r="O11" i="20"/>
  <c r="G11" i="20"/>
  <c r="M11" i="20" s="1"/>
  <c r="K11" i="20"/>
  <c r="Q11" i="20"/>
  <c r="V11" i="20"/>
  <c r="H45" i="1"/>
  <c r="I45" i="1" s="1"/>
  <c r="V9" i="14"/>
  <c r="I48" i="19"/>
  <c r="I9" i="14"/>
  <c r="AF11" i="13"/>
  <c r="G42" i="1" s="1"/>
  <c r="H42" i="1" s="1"/>
  <c r="I42" i="1" s="1"/>
  <c r="AF172" i="15"/>
  <c r="G44" i="1" s="1"/>
  <c r="H44" i="1" s="1"/>
  <c r="I44" i="1" s="1"/>
  <c r="K73" i="19"/>
  <c r="K8" i="21"/>
  <c r="I30" i="14"/>
  <c r="Q8" i="15"/>
  <c r="K8" i="18"/>
  <c r="K82" i="19"/>
  <c r="I8" i="21"/>
  <c r="I8" i="18"/>
  <c r="I82" i="19"/>
  <c r="K48" i="19"/>
  <c r="M8" i="21"/>
  <c r="V30" i="14"/>
  <c r="K17" i="21"/>
  <c r="Q30" i="14"/>
  <c r="K8" i="12"/>
  <c r="G68" i="18"/>
  <c r="I8" i="12"/>
  <c r="G8" i="18"/>
  <c r="M82" i="19"/>
  <c r="G82" i="19"/>
  <c r="I83" i="1" s="1"/>
  <c r="Q8" i="19"/>
  <c r="G62" i="18"/>
  <c r="V8" i="15"/>
  <c r="Q8" i="18"/>
  <c r="K8" i="19"/>
  <c r="O8" i="15"/>
  <c r="M46" i="19"/>
  <c r="M45" i="19" s="1"/>
  <c r="I8" i="19"/>
  <c r="I17" i="21"/>
  <c r="O48" i="19"/>
  <c r="K30" i="14"/>
  <c r="K8" i="15"/>
  <c r="M93" i="19"/>
  <c r="M92" i="19" s="1"/>
  <c r="G8" i="19"/>
  <c r="M10" i="20"/>
  <c r="V17" i="21"/>
  <c r="I8" i="15"/>
  <c r="Q17" i="21"/>
  <c r="K9" i="14"/>
  <c r="V8" i="18"/>
  <c r="V82" i="19"/>
  <c r="O73" i="19"/>
  <c r="V48" i="19"/>
  <c r="V8" i="19"/>
  <c r="Q8" i="21"/>
  <c r="Q48" i="19"/>
  <c r="O8" i="19"/>
  <c r="G78" i="12"/>
  <c r="G87" i="15"/>
  <c r="G172" i="15" s="1"/>
  <c r="K87" i="15"/>
  <c r="V87" i="15"/>
  <c r="Q87" i="15"/>
  <c r="I87" i="15"/>
  <c r="M87" i="15"/>
  <c r="O87" i="15"/>
  <c r="V78" i="12"/>
  <c r="K78" i="12"/>
  <c r="I78" i="12"/>
  <c r="Q24" i="17"/>
  <c r="E38" i="17"/>
  <c r="O38" i="17" s="1"/>
  <c r="O37" i="17" s="1"/>
  <c r="O9" i="17"/>
  <c r="O24" i="17"/>
  <c r="G24" i="17"/>
  <c r="M24" i="17" s="1"/>
  <c r="V9" i="17"/>
  <c r="K9" i="17"/>
  <c r="Q9" i="17"/>
  <c r="K46" i="14"/>
  <c r="K45" i="14" s="1"/>
  <c r="V46" i="14"/>
  <c r="V45" i="14" s="1"/>
  <c r="G46" i="14"/>
  <c r="O46" i="14"/>
  <c r="O45" i="14" s="1"/>
  <c r="I46" i="14"/>
  <c r="I45" i="14" s="1"/>
  <c r="Q46" i="14"/>
  <c r="Q45" i="14" s="1"/>
  <c r="F40" i="1"/>
  <c r="O30" i="14"/>
  <c r="Q9" i="14"/>
  <c r="G9" i="14"/>
  <c r="M9" i="14" s="1"/>
  <c r="O9" i="14"/>
  <c r="F39" i="1"/>
  <c r="F51" i="1" s="1"/>
  <c r="G23" i="1" s="1"/>
  <c r="A23" i="1" s="1"/>
  <c r="G24" i="1" s="1"/>
  <c r="G8" i="21"/>
  <c r="G28" i="21" s="1"/>
  <c r="AF28" i="21"/>
  <c r="G50" i="1" s="1"/>
  <c r="H50" i="1" s="1"/>
  <c r="I50" i="1" s="1"/>
  <c r="M23" i="21"/>
  <c r="M17" i="21" s="1"/>
  <c r="M48" i="19"/>
  <c r="M81" i="19"/>
  <c r="M80" i="19" s="1"/>
  <c r="M9" i="19"/>
  <c r="M8" i="19" s="1"/>
  <c r="AF95" i="19"/>
  <c r="G48" i="1" s="1"/>
  <c r="H48" i="1" s="1"/>
  <c r="I48" i="1" s="1"/>
  <c r="AF79" i="18"/>
  <c r="G47" i="1" s="1"/>
  <c r="H47" i="1" s="1"/>
  <c r="I47" i="1" s="1"/>
  <c r="M9" i="18"/>
  <c r="M8" i="18" s="1"/>
  <c r="M21" i="15"/>
  <c r="M8" i="15" s="1"/>
  <c r="M8" i="12"/>
  <c r="M78" i="12"/>
  <c r="AF155" i="12"/>
  <c r="G41" i="1" s="1"/>
  <c r="H41" i="1" s="1"/>
  <c r="I41" i="1" s="1"/>
  <c r="G8" i="12"/>
  <c r="O78" i="12" l="1"/>
  <c r="I19" i="17"/>
  <c r="I8" i="17" s="1"/>
  <c r="K19" i="17"/>
  <c r="K8" i="17" s="1"/>
  <c r="O19" i="17"/>
  <c r="O8" i="17" s="1"/>
  <c r="Q19" i="17"/>
  <c r="Q8" i="17" s="1"/>
  <c r="V19" i="17"/>
  <c r="V8" i="17" s="1"/>
  <c r="G19" i="17"/>
  <c r="M19" i="17" s="1"/>
  <c r="M8" i="17" s="1"/>
  <c r="Q38" i="17"/>
  <c r="Q37" i="17" s="1"/>
  <c r="I38" i="17"/>
  <c r="I37" i="17" s="1"/>
  <c r="O9" i="20"/>
  <c r="Q9" i="20"/>
  <c r="V9" i="20"/>
  <c r="G9" i="20"/>
  <c r="I9" i="20"/>
  <c r="K9" i="20"/>
  <c r="Q12" i="20"/>
  <c r="O12" i="20"/>
  <c r="V12" i="20"/>
  <c r="G12" i="20"/>
  <c r="M12" i="20" s="1"/>
  <c r="I12" i="20"/>
  <c r="K12" i="20"/>
  <c r="G38" i="17"/>
  <c r="M38" i="17" s="1"/>
  <c r="M37" i="17" s="1"/>
  <c r="K38" i="17"/>
  <c r="K37" i="17" s="1"/>
  <c r="G155" i="12"/>
  <c r="I85" i="1"/>
  <c r="I19" i="1" s="1"/>
  <c r="G79" i="18"/>
  <c r="G95" i="19"/>
  <c r="I78" i="1"/>
  <c r="V38" i="17"/>
  <c r="V37" i="17" s="1"/>
  <c r="G45" i="14"/>
  <c r="M46" i="14"/>
  <c r="M45" i="14" s="1"/>
  <c r="I23" i="14"/>
  <c r="I8" i="14" s="1"/>
  <c r="V23" i="14"/>
  <c r="V8" i="14" s="1"/>
  <c r="O23" i="14"/>
  <c r="O8" i="14" s="1"/>
  <c r="K23" i="14"/>
  <c r="K8" i="14" s="1"/>
  <c r="G23" i="14"/>
  <c r="Q23" i="14"/>
  <c r="Q8" i="14" s="1"/>
  <c r="A24" i="1"/>
  <c r="G8" i="17" l="1"/>
  <c r="G37" i="17"/>
  <c r="AF54" i="17"/>
  <c r="G46" i="1" s="1"/>
  <c r="H46" i="1" s="1"/>
  <c r="I46" i="1" s="1"/>
  <c r="Q8" i="20"/>
  <c r="I8" i="20"/>
  <c r="V8" i="20"/>
  <c r="K8" i="20"/>
  <c r="M9" i="20"/>
  <c r="M8" i="20" s="1"/>
  <c r="AF14" i="20"/>
  <c r="G49" i="1" s="1"/>
  <c r="H49" i="1" s="1"/>
  <c r="I49" i="1" s="1"/>
  <c r="G8" i="20"/>
  <c r="G14" i="20" s="1"/>
  <c r="O8" i="20"/>
  <c r="G8" i="14"/>
  <c r="M23" i="14"/>
  <c r="M8" i="14" s="1"/>
  <c r="AF62" i="14"/>
  <c r="G54" i="17" l="1"/>
  <c r="I80" i="1"/>
  <c r="G40" i="1"/>
  <c r="H40" i="1" s="1"/>
  <c r="I40" i="1" s="1"/>
  <c r="G43" i="1"/>
  <c r="H43" i="1" s="1"/>
  <c r="I43" i="1" s="1"/>
  <c r="G39" i="1"/>
  <c r="I77" i="1"/>
  <c r="G62" i="14"/>
  <c r="I87" i="1" l="1"/>
  <c r="I16" i="1"/>
  <c r="I21" i="1" s="1"/>
  <c r="G51" i="1"/>
  <c r="H39" i="1"/>
  <c r="H51" i="1" s="1"/>
  <c r="G25" i="1" l="1"/>
  <c r="G28" i="1"/>
  <c r="I39" i="1"/>
  <c r="I51" i="1" s="1"/>
  <c r="J86" i="1"/>
  <c r="J83" i="1"/>
  <c r="J79" i="1"/>
  <c r="J84" i="1"/>
  <c r="J80" i="1"/>
  <c r="J77" i="1"/>
  <c r="J78" i="1"/>
  <c r="J81" i="1"/>
  <c r="J85" i="1"/>
  <c r="J82" i="1"/>
  <c r="J50" i="1" l="1"/>
  <c r="J48" i="1"/>
  <c r="J42" i="1"/>
  <c r="J49" i="1"/>
  <c r="J43" i="1"/>
  <c r="J44" i="1"/>
  <c r="J39" i="1"/>
  <c r="J51" i="1" s="1"/>
  <c r="J40" i="1"/>
  <c r="J46" i="1"/>
  <c r="J47" i="1"/>
  <c r="J41" i="1"/>
  <c r="J45" i="1"/>
  <c r="J87" i="1"/>
  <c r="A25" i="1"/>
  <c r="G26" i="1" l="1"/>
  <c r="A27" i="1" s="1"/>
  <c r="A26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1A4FA33A-1B60-4A49-A635-49DD4D92B56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3B92162-38DC-4EBE-9C9C-FCD90B89453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3FD03303-7281-481B-B717-8E9CF7500A5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F8C1B0A-CF28-4784-94EE-F31D14D0380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EBB0EA33-34D3-4102-B457-4DF69ACE6B1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AC1A3C0-B63E-46BC-BC56-B0A4EB738CF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187E4019-B95E-4643-9181-A76442AC791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ACD586B-73A4-4538-8378-88C0594071D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7F338134-9AE3-4969-8088-D071A1732DB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EDA496C-D15F-4402-BC3F-E28C838DC37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457288A8-D977-42AC-B862-494D66725F7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CD91BC6-00A0-444B-BE78-CED64009B63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ACD34511-025E-44E3-93CE-95642CF0D34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49333B9-56F8-4E41-A92D-9A1828DA1C3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5F755B40-900F-4E3A-8EB6-E8BC7F130E8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BE3F7DF-8C2D-4908-BEE8-8ED0A08149F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516A259C-98D9-418B-BACE-439D2DDF225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7FC7293-D563-4742-BFC3-A157BAA8A84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6502B31D-9450-478E-8742-CB22244BAAD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C7DDF7F-B55B-4036-B105-394D21DD903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<sst xmlns="http://schemas.openxmlformats.org/spreadsheetml/2006/main" count="2508" uniqueCount="549">
  <si>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</si>
  <si>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</si>
  <si>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</si>
  <si>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</si>
  <si>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</si>
  <si>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</si>
  <si>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</si>
  <si>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</si>
  <si>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</si>
  <si>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</si>
  <si>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</si>
  <si>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</si>
  <si>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</si>
  <si>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</si>
  <si>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</si>
  <si>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</si>
  <si>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</si>
  <si>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</si>
  <si>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</si>
  <si>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</si>
  <si>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</si>
  <si>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</si>
  <si>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</si>
  <si>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</si>
  <si>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</si>
  <si>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</si>
  <si>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</si>
  <si>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</si>
  <si>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</si>
  <si>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</si>
  <si>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</si>
  <si>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</si>
  <si>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</si>
  <si>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</si>
  <si>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</si>
  <si>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</si>
  <si>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</si>
  <si>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</si>
  <si>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</si>
  <si>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</si>
  <si>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</si>
  <si>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</si>
  <si>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</si>
  <si>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25MM034</t>
  </si>
  <si>
    <t>Větrné elektrárny v lokalitě Břežany u Znojma</t>
  </si>
  <si>
    <t>WEB Větrná Energie s.r.o.</t>
  </si>
  <si>
    <t>Ríšova 149/21</t>
  </si>
  <si>
    <t>Brno - Žebětín</t>
  </si>
  <si>
    <t>64100</t>
  </si>
  <si>
    <t>26282895</t>
  </si>
  <si>
    <t>CZ26282895</t>
  </si>
  <si>
    <t>MTK Brno s.r.o.</t>
  </si>
  <si>
    <t>V pískách 400/20</t>
  </si>
  <si>
    <t>Brno - Holásky</t>
  </si>
  <si>
    <t>62000</t>
  </si>
  <si>
    <t>10707361</t>
  </si>
  <si>
    <t>CZ10707361</t>
  </si>
  <si>
    <t>Stavba</t>
  </si>
  <si>
    <t>2.2.0.4</t>
  </si>
  <si>
    <t>Pozemní stavby</t>
  </si>
  <si>
    <t>101</t>
  </si>
  <si>
    <t>BRE 1 - základ, manipulační plochy</t>
  </si>
  <si>
    <t>102</t>
  </si>
  <si>
    <t>BRE 1 - elektroinstalace</t>
  </si>
  <si>
    <t>103</t>
  </si>
  <si>
    <t>BRE 1 - dočasné zpevněné plochy</t>
  </si>
  <si>
    <t>201</t>
  </si>
  <si>
    <t>BRE 2 - základ, manipulační plochy</t>
  </si>
  <si>
    <t>202</t>
  </si>
  <si>
    <t>BRE 2 - elektroinstalace</t>
  </si>
  <si>
    <t>203</t>
  </si>
  <si>
    <t>BRE 2 - dočasné zpevněné plochy</t>
  </si>
  <si>
    <t>301</t>
  </si>
  <si>
    <t>Trafostanice - základ, manipulační plochy</t>
  </si>
  <si>
    <t>401</t>
  </si>
  <si>
    <t>Dopravní řešení - sjezd</t>
  </si>
  <si>
    <t>402</t>
  </si>
  <si>
    <t>Manipulační plochy a přístupové cesty</t>
  </si>
  <si>
    <t>VON</t>
  </si>
  <si>
    <t>Vedlejší a ostatní náklady</t>
  </si>
  <si>
    <t>Celkem za stavbu</t>
  </si>
  <si>
    <t>CZK</t>
  </si>
  <si>
    <t>#POPS</t>
  </si>
  <si>
    <t>Popis stavby: 25MM034 - Větrné elektrárny v lokalitě Břežany u Znojma</t>
  </si>
  <si>
    <t>Účelem tohoto soupisu je zabezpečit obsahovou shodu všech nabídkových cen a usnadnit následné posouzení předložených cenových nabídek. Předpokládá se, že dodavatel před zpracováním cenové nabídky pečlivě prostuduje všechny pokyny a podmínky pro zpracování nabídkové ceny obsažené v zadávacích podmínkách a bude se jimi při zpracování nabídkové ceny řídit.</t>
  </si>
  <si>
    <t>Množství v položkách je předpokládané a řídí se po vzoru vyhláškou č. 169/2016 Sb. Zhotovitel je povinen zkontrolovat rozpočet a doplnit chybějící položky. V opačném případě je zhotovitel povinen upozornit zadavatele na případné nedostatky. Ceny v nabídce musí vycházet nejen z předloženého soupisu výkonů, ale i ze znalosti celého projektu. Prostudování kompletní dokumentace je nedílnou podmínkou předložení nabídky. Veškeré konstrukce se dodávají jako plně funkční celek. Jakýkoliv rozpor mezi PD a soupisem prací, dodávek a služeb je nutné na základě důsledné kontroly zhotovitelem neprodleně oznámit.</t>
  </si>
  <si>
    <t>Položky označené D+M (dodávka + montáž) se oceňují včetně přesunu hmot. Ostatní vlastní položky jsou založeny na cenové soustavě RTS. Veškeré prvky a konstrukce (D+M) se oceňují jako kompletní, včetně detailů, pomocných prací (vysekání drážek, doklínkování, vysekání kapes, lože, obsyp, zásyp, výkop, seřízení, revize, doplňků, příslušenství, povrchové úpravy apod.).</t>
  </si>
  <si>
    <t>Zhotovitel doplní poskytnuté informace svými vlastními znalostmi a zkušenostmi tak, aby mohl připravit nabídku a je plnou Zhotovitelovou zodpovědností učinit potřebné dotazy, jak to pro tento účel považuje za nutné.</t>
  </si>
  <si>
    <t>#POPO</t>
  </si>
  <si>
    <t>Popis objektu: 2.2.0.4 - Pozemní stavby</t>
  </si>
  <si>
    <t>#POPR</t>
  </si>
  <si>
    <t>Popis rozpočtu: 101 - BRE 1 - základ, manipulační plochy</t>
  </si>
  <si>
    <t>Popis rozpočtu: 102 - BRE 1 - elektroinstalace</t>
  </si>
  <si>
    <t>Popis rozpočtu: 103 - BRE 1 - dočasné zpevněné plochy</t>
  </si>
  <si>
    <t>Popis rozpočtu: 201 - BRE 2 - základ, manipulační plochy</t>
  </si>
  <si>
    <t>Popis rozpočtu: 202 - BRE 2 - elektroinstalace</t>
  </si>
  <si>
    <t>Popis rozpočtu: 203 - BRE 2 - dočasné zpevněné plochy</t>
  </si>
  <si>
    <t>Popis rozpočtu: 301 - Trafostanice - základ, manipulační plochy</t>
  </si>
  <si>
    <t>Popis rozpočtu: 401 - Dopravní řešení - sjezd</t>
  </si>
  <si>
    <t>Popis rozpočtu: 402 - Manipulační plochy a přístupové cesty</t>
  </si>
  <si>
    <t>Popis rozpočtu: VON - Vedlejší a ostatní náklady</t>
  </si>
  <si>
    <t>Rekapitulace dílů</t>
  </si>
  <si>
    <t>Typ dílu</t>
  </si>
  <si>
    <t>1</t>
  </si>
  <si>
    <t>Zemní práce</t>
  </si>
  <si>
    <t>2</t>
  </si>
  <si>
    <t>Základy a zvláštní zakládání</t>
  </si>
  <si>
    <t>Základy,zvláštní zakládání</t>
  </si>
  <si>
    <t>5</t>
  </si>
  <si>
    <t>Komunikace</t>
  </si>
  <si>
    <t>91</t>
  </si>
  <si>
    <t>Doplňující práce na komunikaci</t>
  </si>
  <si>
    <t>93</t>
  </si>
  <si>
    <t>Dokončovací práce inž.staveb</t>
  </si>
  <si>
    <t>97</t>
  </si>
  <si>
    <t>Prorážení otvorů</t>
  </si>
  <si>
    <t>M21</t>
  </si>
  <si>
    <t>Elektromontáže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</si>
  <si>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</si>
  <si>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</si>
  <si>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</si>
  <si>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</si>
  <si>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</si>
  <si>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</si>
  <si>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</si>
  <si>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</si>
  <si>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</si>
  <si>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</si>
  <si>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</si>
  <si>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</si>
  <si>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</si>
  <si>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</si>
  <si>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</si>
  <si>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</si>
  <si>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</si>
  <si>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</si>
  <si>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</si>
  <si>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</si>
  <si>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</si>
  <si>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</si>
  <si>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</si>
  <si>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</si>
  <si>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</si>
  <si>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</si>
  <si>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</si>
  <si>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</si>
  <si>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</si>
  <si>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</si>
  <si>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121101101R00</t>
  </si>
  <si>
    <t>Sejmutí ornice s přemístěním do 50 m</t>
  </si>
  <si>
    <t>m3</t>
  </si>
  <si>
    <t>RTS 25/ I</t>
  </si>
  <si>
    <t>Práce</t>
  </si>
  <si>
    <t>Běžná</t>
  </si>
  <si>
    <t>POL1_</t>
  </si>
  <si>
    <t xml:space="preserve">Technická zpráva : </t>
  </si>
  <si>
    <t>VV</t>
  </si>
  <si>
    <t xml:space="preserve">BRE 1 : </t>
  </si>
  <si>
    <t xml:space="preserve">Sejmutí ornice 0,45 m - 18,1*18,1 * 3,14 = 1029 * 0,45 : </t>
  </si>
  <si>
    <t xml:space="preserve">deponování pro zpětný návoz na základovou patku : </t>
  </si>
  <si>
    <t>1029*0,45</t>
  </si>
  <si>
    <t xml:space="preserve">Sejmutí podornice 0,2 m = 1029 x 0,2:  : </t>
  </si>
  <si>
    <t>1029*0,2</t>
  </si>
  <si>
    <t/>
  </si>
  <si>
    <t>Mezisoučet</t>
  </si>
  <si>
    <t>162606112R00</t>
  </si>
  <si>
    <t>Vodorovné přemístění zemin pro zúrodnění do 5000 m</t>
  </si>
  <si>
    <t xml:space="preserve">Odvoz na pozemek p.č. 8493 : </t>
  </si>
  <si>
    <t xml:space="preserve">Zpevněná plocha kolem BRE 1 - 131,3 m2 : </t>
  </si>
  <si>
    <t>Zbytek ornice na odvoz : 131,3*0,45</t>
  </si>
  <si>
    <t>Zbytek podornice na odvoz : 131,3*0,2</t>
  </si>
  <si>
    <t>131301113R00</t>
  </si>
  <si>
    <t>Hloubení nezapaž. jam hor.4 do 10000 m3, STROJNĚ</t>
  </si>
  <si>
    <t xml:space="preserve">Výkopy pro  základ  od úrovně -0,650 : </t>
  </si>
  <si>
    <t>2570,85</t>
  </si>
  <si>
    <t>162301101R00</t>
  </si>
  <si>
    <t>Vodorovné přemístění výkopku z hor.1-4 do 500 m</t>
  </si>
  <si>
    <t xml:space="preserve">Deponování pro zpětný zásyp kolem patky a na základovou patku : </t>
  </si>
  <si>
    <t xml:space="preserve">objem betonové patky od úrovně -0,650 : </t>
  </si>
  <si>
    <t xml:space="preserve">množství zeminy na zásyp : </t>
  </si>
  <si>
    <t>2570,85-1169,58</t>
  </si>
  <si>
    <t xml:space="preserve">Odvoz od výkopu na mezideponii a pak zpět na zásypy : </t>
  </si>
  <si>
    <t xml:space="preserve">1401,27x2 : </t>
  </si>
  <si>
    <t>167101102R00</t>
  </si>
  <si>
    <t>Nakládání výkopku z hor. 1 ÷ 4 v množství nad 100 m3</t>
  </si>
  <si>
    <t xml:space="preserve">Nakládání výkopku pro zpětný zásyp : </t>
  </si>
  <si>
    <t>174101101R00</t>
  </si>
  <si>
    <t>Zásyp jam, rýh, šachet se zhutněním</t>
  </si>
  <si>
    <t>včetně strojního přemístění materiálu pro zásyp ze vzdálenosti do 10 m od okraje zásypu</t>
  </si>
  <si>
    <t>POP</t>
  </si>
  <si>
    <t>162701105R00</t>
  </si>
  <si>
    <t>Vodorovné přemístění výkopku z hor.1-4 do 10000 m</t>
  </si>
  <si>
    <t xml:space="preserve">Výkop : </t>
  </si>
  <si>
    <t>Odkaz na mn. položky pořadí 3 : 2570,85000</t>
  </si>
  <si>
    <t xml:space="preserve">- zásyp : </t>
  </si>
  <si>
    <t xml:space="preserve">Mezideponie -&gt; zpětný zásyp : </t>
  </si>
  <si>
    <t>Odkaz na mn. položky pořadí 6 : 1401,27000*-1</t>
  </si>
  <si>
    <t>199000002R00</t>
  </si>
  <si>
    <t>Poplatek za skládku horniny 1- 4</t>
  </si>
  <si>
    <t>Odkaz na mn. položky pořadí 7 : 1169,58000</t>
  </si>
  <si>
    <t>115101222R00</t>
  </si>
  <si>
    <t>Čerpání vody na výšku 10 -25 m, přítok 500 -1000 l</t>
  </si>
  <si>
    <t>h</t>
  </si>
  <si>
    <t>Množství měrných jednotek je doba, po kterou je čerpadlo v provozu. Množství m.j. je uvedeno dle předpokladu, celková cena této práce se stanoví podle skutečnosti při provádění stavebních prací.</t>
  </si>
  <si>
    <t>(Měrnou jednotkou je joučtový čas všech čerpadel, které jsou v činnosti.)</t>
  </si>
  <si>
    <t xml:space="preserve">čerpání spodní vody u BRE 1 : </t>
  </si>
  <si>
    <t xml:space="preserve">Předpoklad čerpání v délce 1 měsíc : </t>
  </si>
  <si>
    <t>30*24</t>
  </si>
  <si>
    <t>115101301R00</t>
  </si>
  <si>
    <t>Pohotovost čerp.soupravy, výška 10 m, přítok 500 l</t>
  </si>
  <si>
    <t>den</t>
  </si>
  <si>
    <t>Oceňují se všechny dny od ukončení montáže po započetí demontáže čerpací soustavy.</t>
  </si>
  <si>
    <t>30</t>
  </si>
  <si>
    <t>275313511R00</t>
  </si>
  <si>
    <t>Beton základových patek prostý C 12/15</t>
  </si>
  <si>
    <t>Červená</t>
  </si>
  <si>
    <t xml:space="preserve">Základ BRE 1 : </t>
  </si>
  <si>
    <t xml:space="preserve">Podkladní beton tl. 100 mm pod středem prohlouben o 250 mm, plocha podkladního betonu = 725,5 m2 : </t>
  </si>
  <si>
    <t>725,50*0,10</t>
  </si>
  <si>
    <t>Koeficient lití do výkopu, prohloubení: 0,10</t>
  </si>
  <si>
    <t>275321711x35</t>
  </si>
  <si>
    <t>Železobeton základových patek C 35/45 - XC2-XF3 (dle PD)</t>
  </si>
  <si>
    <t>Vlastní</t>
  </si>
  <si>
    <t>Indiv</t>
  </si>
  <si>
    <t xml:space="preserve">Objem betonu - 1220 m3 : </t>
  </si>
  <si>
    <t>275321711x50</t>
  </si>
  <si>
    <t>Železobeton základových patek C 50/60 - XC4-XF3 (dle PD)</t>
  </si>
  <si>
    <t>275321711x100</t>
  </si>
  <si>
    <t>D+M: Zálivka pod prstenec C100/115 v tl. cca do 80 mm (dle PD)</t>
  </si>
  <si>
    <t>3,63</t>
  </si>
  <si>
    <t>275351215R00</t>
  </si>
  <si>
    <t>Bednění stěn základových patek - zřízení</t>
  </si>
  <si>
    <t>m2</t>
  </si>
  <si>
    <t xml:space="preserve">obvod patky = 94,25 m : </t>
  </si>
  <si>
    <t xml:space="preserve">výška bednění = 0,60 m : </t>
  </si>
  <si>
    <t>94,25*0,60</t>
  </si>
  <si>
    <t>275351216R00</t>
  </si>
  <si>
    <t>Bednění stěn základových patek - odstranění</t>
  </si>
  <si>
    <t>Včetně očištění, vytřídění a uložení bednícího materiálu.</t>
  </si>
  <si>
    <t>275361821R00</t>
  </si>
  <si>
    <t>Výztuž základových patek z betonářské oceli B500B (10 505)</t>
  </si>
  <si>
    <t>t</t>
  </si>
  <si>
    <t xml:space="preserve">07_BRE_1_VV : </t>
  </si>
  <si>
    <t xml:space="preserve">výkaz výztuže základu : </t>
  </si>
  <si>
    <t>275361411R00</t>
  </si>
  <si>
    <t>Výztuž základových patek za svařovaných sítí</t>
  </si>
  <si>
    <t xml:space="preserve">výkaz sítí : </t>
  </si>
  <si>
    <t>843,70*0,001</t>
  </si>
  <si>
    <t>275000x01</t>
  </si>
  <si>
    <t>D+M: Instalace kotevního prstence - dodávka Vestas (dle PD)</t>
  </si>
  <si>
    <t>kpl</t>
  </si>
  <si>
    <t>275000x02</t>
  </si>
  <si>
    <t>D+M: potrubí KG DN 160 (dle PD)</t>
  </si>
  <si>
    <t>m</t>
  </si>
  <si>
    <t xml:space="preserve">větrací potrubí v základech  : </t>
  </si>
  <si>
    <t xml:space="preserve">potrubí KG DN 160 - 15 m : </t>
  </si>
  <si>
    <t>15</t>
  </si>
  <si>
    <t>275000x03</t>
  </si>
  <si>
    <t>D+M: koleno DN 160 – 89st. (dle PD)</t>
  </si>
  <si>
    <t>ks</t>
  </si>
  <si>
    <t xml:space="preserve">3 kolena DN 160 - 89st : </t>
  </si>
  <si>
    <t>3</t>
  </si>
  <si>
    <t>275000x04</t>
  </si>
  <si>
    <t>D+M: T kus DN 160 (dle PD)</t>
  </si>
  <si>
    <t xml:space="preserve">1 T kus DN 160 : </t>
  </si>
  <si>
    <t>SUM</t>
  </si>
  <si>
    <t>Poznámky uchazeče k zadání</t>
  </si>
  <si>
    <t>POPUZIV</t>
  </si>
  <si>
    <t>END</t>
  </si>
  <si>
    <t>2.6.0.4.1</t>
  </si>
  <si>
    <t>Vyvedení výkonu z VTE I</t>
  </si>
  <si>
    <t>V položce je obsaženo i uložení na dočasnou skládku v příslušné vzdálenosti.</t>
  </si>
  <si>
    <t xml:space="preserve">Technická zpráva :  : </t>
  </si>
  <si>
    <t xml:space="preserve">BRE 1 :  : </t>
  </si>
  <si>
    <t xml:space="preserve">Dočasné zpevněné plochy: :  : </t>
  </si>
  <si>
    <t>162206112R00</t>
  </si>
  <si>
    <t>Vodorovné přemístění zemin pro zúrodnění do 50 m</t>
  </si>
  <si>
    <t xml:space="preserve">Mezideponie -&gt; zpětný přesun : </t>
  </si>
  <si>
    <t>181301115R00</t>
  </si>
  <si>
    <t>Rozprostření ornice, rovina, tl.25-30 cm,nad 500m2</t>
  </si>
  <si>
    <t>500000x01</t>
  </si>
  <si>
    <t>Dočasné zpevněné plochy pro montáž BRE1 + uvedení do původního stavu (dle PD)</t>
  </si>
  <si>
    <t xml:space="preserve">Dočasné zpevněné plochy pro montáž BRE1 pro únosnost : :  : </t>
  </si>
  <si>
    <t xml:space="preserve">BRE 2 :  : </t>
  </si>
  <si>
    <t xml:space="preserve">Sejmutí ornice pro základ – 1086,3 m2 x 0,4 m =434,5m3 :  : </t>
  </si>
  <si>
    <t>1086,3*0,4</t>
  </si>
  <si>
    <t xml:space="preserve">Zpevněná plocha kolem BRE 2 - 569 m2 : </t>
  </si>
  <si>
    <t xml:space="preserve">Zbytek ornice na odvoz = 569 m2 x 0,4 : </t>
  </si>
  <si>
    <t>569*0,40</t>
  </si>
  <si>
    <t xml:space="preserve">Výkopy pro základ od úrovně -0,400 : </t>
  </si>
  <si>
    <t>3373,90</t>
  </si>
  <si>
    <t xml:space="preserve">3373,9 m3 : </t>
  </si>
  <si>
    <t xml:space="preserve">Objem betonu patky od úrovně -0,4 = 1123,49 m3 : </t>
  </si>
  <si>
    <t xml:space="preserve">Podsyp pod základ = 565,39 : </t>
  </si>
  <si>
    <t xml:space="preserve">Mezideponie -&gt; zpětný zásyp :  : </t>
  </si>
  <si>
    <t xml:space="preserve">3373,9-1123,49-565,39=1685,02 : </t>
  </si>
  <si>
    <t>3373,9-1123,49-565,39</t>
  </si>
  <si>
    <t xml:space="preserve">Zásyp kolem základu propustným materiálem 1685 m3, propustný materiál pro zásyp kolem patky bude vytříděn ze stávajících výkopů. :  : </t>
  </si>
  <si>
    <t xml:space="preserve">1685x2 : </t>
  </si>
  <si>
    <t>(3373,9-1123,49-565,39)</t>
  </si>
  <si>
    <t>Odkaz na mn. položky pořadí 3 : 3373,90000</t>
  </si>
  <si>
    <t xml:space="preserve">1 685,00000 : </t>
  </si>
  <si>
    <t>-1*1685,0</t>
  </si>
  <si>
    <t>Odkaz na mn. položky pořadí 6 : 1688,90000</t>
  </si>
  <si>
    <t xml:space="preserve">Zásyp základu - 2250 m3, z toho podsyp pod základ štěrkopískem 565 m3 . Štěrkopísek bude dovezen :  : </t>
  </si>
  <si>
    <t xml:space="preserve">565,00000 : </t>
  </si>
  <si>
    <t>565,0</t>
  </si>
  <si>
    <t>1685,0</t>
  </si>
  <si>
    <t>58330002.AR</t>
  </si>
  <si>
    <t>Štěrkopísek k zásypu</t>
  </si>
  <si>
    <t>SPCM</t>
  </si>
  <si>
    <t>Specifikace</t>
  </si>
  <si>
    <t>POL3_</t>
  </si>
  <si>
    <t>565,0*1,80</t>
  </si>
  <si>
    <t>181102302R00</t>
  </si>
  <si>
    <t>Úprava pláně silnic v zářezech se zhutněním</t>
  </si>
  <si>
    <t xml:space="preserve">Manipulační plochy (bez příjezdové komunikace)  - 1612 m2 : </t>
  </si>
  <si>
    <t>1612</t>
  </si>
  <si>
    <t>271571111R00</t>
  </si>
  <si>
    <t>Polštář základu ze štěrkopísku tříděného</t>
  </si>
  <si>
    <t xml:space="preserve">Základ BRE 2 : </t>
  </si>
  <si>
    <t xml:space="preserve">Hutněný štěrkopískový polštář tl. 800 mm : </t>
  </si>
  <si>
    <t>633,1*0,80</t>
  </si>
  <si>
    <t>Koeficient kraje, svahování: 0,10</t>
  </si>
  <si>
    <t xml:space="preserve">Podkladní beton C12/15 tl. 100 mm pod středem prohlouben o 250 mm, plocha podkladního betonu = 633,1 m2 : </t>
  </si>
  <si>
    <t>633,1*0,10</t>
  </si>
  <si>
    <t xml:space="preserve">Objem betonu - 1156 m3  : </t>
  </si>
  <si>
    <t xml:space="preserve">obvod patky = 87,97 m : </t>
  </si>
  <si>
    <t xml:space="preserve">12_BRE_2_VV : </t>
  </si>
  <si>
    <t>2.6.0.4.2</t>
  </si>
  <si>
    <t>Vyvedení výkonu z VTE II</t>
  </si>
  <si>
    <t>500000x02</t>
  </si>
  <si>
    <t>Dočasné zpevněné plochy pro montáž BRE2 + uvedení do původního stavu (dle PD)</t>
  </si>
  <si>
    <t xml:space="preserve">Trafostanice : </t>
  </si>
  <si>
    <t xml:space="preserve">Sejmutí ornice  = 20,5 m3 : </t>
  </si>
  <si>
    <t>20,50</t>
  </si>
  <si>
    <t>162306112R00</t>
  </si>
  <si>
    <t>Vodorovné přemístění zemin pro zúrodnění do 1000 m</t>
  </si>
  <si>
    <t xml:space="preserve">Výkop -&gt; skládka : </t>
  </si>
  <si>
    <t>Odkaz na mn. položky pořadí 1 : 20,50000</t>
  </si>
  <si>
    <t>162706119R00</t>
  </si>
  <si>
    <t>Příplatek za dalších 1000 m přemístění zemin</t>
  </si>
  <si>
    <t>Koeficient skládka 10 km: 9</t>
  </si>
  <si>
    <t>199000001R00</t>
  </si>
  <si>
    <t>Poplatek za skládku - ornice</t>
  </si>
  <si>
    <t>131301112R00</t>
  </si>
  <si>
    <t>Hloubení nezapaž. jam hor.4 do 1000 m3, STROJNĚ</t>
  </si>
  <si>
    <t xml:space="preserve">Výkop = 21 m3 : </t>
  </si>
  <si>
    <t>21,0</t>
  </si>
  <si>
    <t>162401102R00</t>
  </si>
  <si>
    <t>Vodorovné přemístění výkopku z hor.1-4 do 2000 m</t>
  </si>
  <si>
    <t xml:space="preserve">Výkop -&gt; mezideponie : </t>
  </si>
  <si>
    <t>Odkaz na mn. položky pořadí 5 : 21,00000</t>
  </si>
  <si>
    <t>Odkaz na mn. položky pořadí 8 : 22,10000</t>
  </si>
  <si>
    <t xml:space="preserve">Zásyp kolem trafostanice vytěženou zeminou = 22,1 m3 : </t>
  </si>
  <si>
    <t>22,10</t>
  </si>
  <si>
    <t xml:space="preserve">Zpevněná plocha kolem trafostanice 50 mm výplňové kamenivo + drcené kamenivo = 25,8 m2 : </t>
  </si>
  <si>
    <t>25,80</t>
  </si>
  <si>
    <t xml:space="preserve">Podsyp štěrkodrtí pod trafostanicí = 4,5 m3 : </t>
  </si>
  <si>
    <t>4,50</t>
  </si>
  <si>
    <t>564922105RT1x</t>
  </si>
  <si>
    <t xml:space="preserve">Kryt z mech.zpevněného kameniva tl. 5 cm štěrkodrť, 0 – 22 mm  </t>
  </si>
  <si>
    <t>564851111RT3x</t>
  </si>
  <si>
    <t>Podklad ze štěrkodrti po zhutnění tloušťky 15 cm štěrkodrť frakce 32-63 mm</t>
  </si>
  <si>
    <t>Odkaz na mn. položky pořadí 11 : 25,80000</t>
  </si>
  <si>
    <t>Koeficient Přesahy: 0,05</t>
  </si>
  <si>
    <t>113107520R00</t>
  </si>
  <si>
    <t>Odstranění podkladu pl. 50 m2,kam.drcené tl.20 cm</t>
  </si>
  <si>
    <t>POL1_0</t>
  </si>
  <si>
    <t>113151114R00</t>
  </si>
  <si>
    <t>Fréz.živič.krytu pl.do 500 m2,pruh do 75 cm,tl.5cm</t>
  </si>
  <si>
    <t>napojení krytů AB : 6,0</t>
  </si>
  <si>
    <t>119001101R00</t>
  </si>
  <si>
    <t>Úprava výkopku vlhčením vodou</t>
  </si>
  <si>
    <t>119001201R00</t>
  </si>
  <si>
    <t>Úprava zemin vápnem, tl. vrstvy 15 - 30 cm</t>
  </si>
  <si>
    <t>94,0*1,25*0,3</t>
  </si>
  <si>
    <t>585312270R</t>
  </si>
  <si>
    <t>Hydrát vápenný Cemix CL 90-S, bílý</t>
  </si>
  <si>
    <t>POL3_0</t>
  </si>
  <si>
    <t>35,25*0,03*1,5*1,05</t>
  </si>
  <si>
    <t>BRE 2-ornice : 94,0*1,25*0,4</t>
  </si>
  <si>
    <t>122201402R00</t>
  </si>
  <si>
    <t>Vykopávky v zemníku v hor. 3 do 1000 m3</t>
  </si>
  <si>
    <t>násyp : 20,0*0,6</t>
  </si>
  <si>
    <t>násyp krajnice : 20,0*0,3</t>
  </si>
  <si>
    <t>122201409R00</t>
  </si>
  <si>
    <t>Příplatek za lepivost-výkopávky v zemníku v hor.3</t>
  </si>
  <si>
    <t>18,0*0,3</t>
  </si>
  <si>
    <t>BRE2 mezidep.-ornice zpět : 20,0*0,75*2*0,15*2</t>
  </si>
  <si>
    <t>ornice-přebytek : 47,0-4,5</t>
  </si>
  <si>
    <t>dovoz násypu ze zemníku : 12,0+6,0</t>
  </si>
  <si>
    <t>sejmutí ornice : 47,0</t>
  </si>
  <si>
    <t>ornice zpět : 4,5</t>
  </si>
  <si>
    <t>171101105R00</t>
  </si>
  <si>
    <t>Uložení sypaniny do násypů zhutněných na 103% PS</t>
  </si>
  <si>
    <t>BRE 2 : 20,0*0,6</t>
  </si>
  <si>
    <t>171201201R00</t>
  </si>
  <si>
    <t>Uložení sypaniny na skl.-sypanina na výšku přes 2m</t>
  </si>
  <si>
    <t>přebytek ornice : 42,5</t>
  </si>
  <si>
    <t>181101102R00</t>
  </si>
  <si>
    <t>Úprava pláně v zářezech v hor. 1-4, se zhutněním</t>
  </si>
  <si>
    <t>BRE2 : 94,0*1,25</t>
  </si>
  <si>
    <t>krajnice silnice : 6,0*1,2</t>
  </si>
  <si>
    <t>181301113R00</t>
  </si>
  <si>
    <t>Rozprostření ornice, rovina, tl.15-20 cm,nad 500m2</t>
  </si>
  <si>
    <t>BRE 2 : 20,0*0,75*2</t>
  </si>
  <si>
    <t>182001121R00</t>
  </si>
  <si>
    <t>Plošná úprava terénu, nerovnosti do 15 cm v rovině</t>
  </si>
  <si>
    <t>ornice-přebytek : 42,5</t>
  </si>
  <si>
    <t>69366203R</t>
  </si>
  <si>
    <t>Geotextilie netkaná GUTTATEX 400 g/m2</t>
  </si>
  <si>
    <t>BRE 2 : 94,0*1,25*1,1*1,08</t>
  </si>
  <si>
    <t>564211111R00</t>
  </si>
  <si>
    <t>Podklad ze štěrkopísku po zhutnění tloušťky 5 cm</t>
  </si>
  <si>
    <t>BRE 2 : 94,0*1,25</t>
  </si>
  <si>
    <t>564751111R00</t>
  </si>
  <si>
    <t>Podklad z kameniva drceného vel.32-63 mm,tl. 15 cm</t>
  </si>
  <si>
    <t>BRE 2 : 94,0*1,1</t>
  </si>
  <si>
    <t>564731111R00</t>
  </si>
  <si>
    <t>Podklad z kameniva drceného vel.32-63 mm,tl. 10 cm</t>
  </si>
  <si>
    <t>564871111R00</t>
  </si>
  <si>
    <t>Podklad ze štěrkodrti po zhutnění tloušťky 25 cm</t>
  </si>
  <si>
    <t>BRE 2 : 94,0*1,2</t>
  </si>
  <si>
    <t>Napojení na sil. : 6,0*1,2</t>
  </si>
  <si>
    <t>569903311R00</t>
  </si>
  <si>
    <t>Zřízení zemních krajnic se zhutněním</t>
  </si>
  <si>
    <t>BRE 2 : 20,0*0,3</t>
  </si>
  <si>
    <t>568111112R00</t>
  </si>
  <si>
    <t>Zřízení vrstvy z geotextilie skl.do 1:5,š.do 7,5 m</t>
  </si>
  <si>
    <t>565171113R00</t>
  </si>
  <si>
    <t>Podklad z obal kamen. ACP 22+, š. do 3 m, tl.12 cm</t>
  </si>
  <si>
    <t>napojení na sil. : 6,0</t>
  </si>
  <si>
    <t>567132115R00</t>
  </si>
  <si>
    <t>Podklad z kameniva zpev.cementem SC C8/10 tl.20 cm</t>
  </si>
  <si>
    <t>Napojení na sil. : 6,0*1,1</t>
  </si>
  <si>
    <t>573231124R00</t>
  </si>
  <si>
    <t>Postřik spojovací z KAE, množství zbytkového asfaltu 0,4 kg/m2</t>
  </si>
  <si>
    <t>Napojení na sil. : 12,0+6,0</t>
  </si>
  <si>
    <t>577112114R00</t>
  </si>
  <si>
    <t>Beton asfalt. ACO 11 S modifik. š. do 3 m, tl.5 cm</t>
  </si>
  <si>
    <t>Napojení na sil. : 6,0+6,0</t>
  </si>
  <si>
    <t>579300012R00</t>
  </si>
  <si>
    <t>Kryt komunikací z asfalt.recyklátu po zhutnění 5cm</t>
  </si>
  <si>
    <t>BRE 2 : 94,0</t>
  </si>
  <si>
    <t>599142111R00</t>
  </si>
  <si>
    <t>Úprava zálivky dil.spár hloubky do 4 cm š. do 4 cm</t>
  </si>
  <si>
    <t>917862111R00</t>
  </si>
  <si>
    <t>Osazení stojatého obrubníku betonového, s boční opěrou, do lože z betonu C 12/15</t>
  </si>
  <si>
    <t>zapuštěný-silnice : 12</t>
  </si>
  <si>
    <t>59217472R</t>
  </si>
  <si>
    <t>Obrubník silniční výška 250 mm, 1000 x 150 mm šedý</t>
  </si>
  <si>
    <t>kus</t>
  </si>
  <si>
    <t>12*1,01</t>
  </si>
  <si>
    <t>919735113R00</t>
  </si>
  <si>
    <t>Řezání stávajícího živičného krytu tl. 10 - 15 cm</t>
  </si>
  <si>
    <t>919731123R00</t>
  </si>
  <si>
    <t>Zarovnání styčné plochy živičné tl. do 20 cm</t>
  </si>
  <si>
    <t>938902105R00</t>
  </si>
  <si>
    <t>Čištění příkopů nezpevěných š. nad 40 cm, objem do 0,30 m3/m</t>
  </si>
  <si>
    <t>979082213R00</t>
  </si>
  <si>
    <t>Vodorovná doprava suti po suchu do 1 km</t>
  </si>
  <si>
    <t>asfalt : 0,66</t>
  </si>
  <si>
    <t>štěrk : 2,64</t>
  </si>
  <si>
    <t>979082219R00</t>
  </si>
  <si>
    <t>Příplatek za dopravu suti po suchu za další 1 km</t>
  </si>
  <si>
    <t>odvoz do 10 km : 3,3*9</t>
  </si>
  <si>
    <t>979089001R00</t>
  </si>
  <si>
    <t>Poplatek za uložení odpadního štěrku a kameniva, skupina odpadu 010408</t>
  </si>
  <si>
    <t>štěrk-napojení silnice : 2,64</t>
  </si>
  <si>
    <t>979999996R00</t>
  </si>
  <si>
    <t>Poplatek za recyklaci asfaltu, kusovost nad 1600 cm2 (skup.170302)</t>
  </si>
  <si>
    <t>asfalt : 0,64</t>
  </si>
  <si>
    <t>005211030R</t>
  </si>
  <si>
    <t>Dočasná dopravní opatření</t>
  </si>
  <si>
    <t>Soubor</t>
  </si>
  <si>
    <t>R_3272470T00</t>
  </si>
  <si>
    <t>Odkop, naložení, vodorovný přesun na pozemek p.č. 8493 v k.ú. Břežany u Znojma, reprofilace terénu</t>
  </si>
  <si>
    <t>R_3272471T00</t>
  </si>
  <si>
    <t>Stabilizace přístupových komunikací (3 % pojiva) v tl. 300 mm (požadavek 50 Mpa)</t>
  </si>
  <si>
    <t>R_3272472T00</t>
  </si>
  <si>
    <t>Zřízení konstrukčních vrstev z bet. recyklátu tl. 200, ŠD 0/63 (alternativně štěrkodrť)</t>
  </si>
  <si>
    <t>R_3272473T00</t>
  </si>
  <si>
    <t>Zřízení konstručních vrstev z bet. recyklátu tl. 150, ŠD 0/32 (alternativně Štěrkodrť)</t>
  </si>
  <si>
    <t>005121010R</t>
  </si>
  <si>
    <t>Vybudování zařízení staveniště</t>
  </si>
  <si>
    <t>VRN</t>
  </si>
  <si>
    <t>POL99_8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</si>
  <si>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</si>
  <si>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005121020R</t>
  </si>
  <si>
    <t>Provoz a pronájem zařízení staveniště, včetně oplocení a ochránění stávajícího provozu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</si>
  <si>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</si>
  <si>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</si>
  <si>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</si>
  <si>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</si>
  <si>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005124010R</t>
  </si>
  <si>
    <t>Koordinační činnost při výstavbě</t>
  </si>
  <si>
    <t>Koordinace stavebních a technologických dodávek stavby.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</si>
  <si>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</si>
  <si>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</si>
  <si>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</si>
  <si>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0052110x01</t>
  </si>
  <si>
    <t>Náklady na technika BOZP na stavbě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</si>
  <si>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</si>
  <si>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</si>
  <si>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</si>
  <si>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004111010R</t>
  </si>
  <si>
    <t xml:space="preserve">Průzkumné práce </t>
  </si>
  <si>
    <t>Náklady na provedení průzkumů nebo doplnění stávajících průzkumů, pokud je obchodní podmínky vyžadují a tyto průzkumy nejsou v dostatečném rozsahu součástí projektové dokumentace. Jedná se zejména o Geologický – inženýrsko-geologický / radonový / hydrogeologický / pedologický průzkum, botanický a zoologický průzkum, stavební průzkum – umělecko historický / stavebně statický a případný průzkum výskytu nebezpečných látek – odpadu / munice / výbušnin apod.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</si>
  <si>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</si>
  <si>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</si>
  <si>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</si>
  <si>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Odkaz na mn. položky pořadí 1 : 2250</t>
  </si>
  <si>
    <t xml:space="preserve">C50/60 - 50 m3, C35/45 - 1170 m3 : </t>
  </si>
  <si>
    <t xml:space="preserve">(C50/60 -50 m3, C35/45 - 1106 m3) : </t>
  </si>
  <si>
    <t>Zálivka pod prstenec C100/115 v tl. cca do 80 mm - 3,63 m3  : není dodávkou stavby</t>
  </si>
  <si>
    <t>celková plocha 11126 m2</t>
  </si>
  <si>
    <t xml:space="preserve">Odkaz na mn. položky pořadí 1 : </t>
  </si>
  <si>
    <t>mezisoučet</t>
  </si>
  <si>
    <t>BRE 1 - elektroinstalace - NENACEŇOVAT, BUDE PŘEDMĚTEM SAMOSTATNÉHO VŘ</t>
  </si>
  <si>
    <t>BRE 2 - elektroinstalace - NENACEŇOVAT, BUDE PŘEDMĚTEM SAMOSTATNÉHO VŘ</t>
  </si>
  <si>
    <t>Sejmutí ornice 30 mm s přemístěním do 50 m</t>
  </si>
  <si>
    <t>Plochy u VTE</t>
  </si>
  <si>
    <t xml:space="preserve">Nájezd ze státní silnice </t>
  </si>
  <si>
    <t>Nájezdový oblouk u železnice</t>
  </si>
  <si>
    <t>Plocha pro parkování</t>
  </si>
  <si>
    <t>plocha pro dodavatele VTE</t>
  </si>
  <si>
    <t>Plochy u VTE únosnost 6 t</t>
  </si>
  <si>
    <t>Plochy u VTE únosnost 12 t</t>
  </si>
  <si>
    <t>Nájezd ze státní silnice 12 t</t>
  </si>
  <si>
    <t>Nájezdový oblouk u železnice 12 t</t>
  </si>
  <si>
    <t>Plocha pro parkování 12 t</t>
  </si>
  <si>
    <t>plocha pro dodavatele VTE 12t</t>
  </si>
  <si>
    <t>Sejmutí ornice 300 mm s přemístěním do 50 m</t>
  </si>
  <si>
    <t xml:space="preserve">Dočasné zpevněné plochy: :   </t>
  </si>
  <si>
    <t xml:space="preserve">Dočasné zpevněné plochy pro montáž BRE2 </t>
  </si>
  <si>
    <t xml:space="preserve">Provedení dočasných ploch v možných alternativách : </t>
  </si>
  <si>
    <t xml:space="preserve">a) Štěrkový povrch nebo povrch z recyklátu :  : </t>
  </si>
  <si>
    <t xml:space="preserve">b) Silniční panely :  : </t>
  </si>
  <si>
    <t xml:space="preserve">c) Ocelové desky :  : </t>
  </si>
  <si>
    <t xml:space="preserve">d)Jiný způsob dosažení požadované únosnosti :  : </t>
  </si>
  <si>
    <t xml:space="preserve">šikmá plocha patky </t>
  </si>
  <si>
    <t xml:space="preserve">horní část patky </t>
  </si>
  <si>
    <t>obvod =23,86</t>
  </si>
  <si>
    <t>23,86*0,6</t>
  </si>
  <si>
    <t>156800*0,001</t>
  </si>
  <si>
    <t xml:space="preserve">výška bednění = 0,82 m : </t>
  </si>
  <si>
    <t>87,97*0,82</t>
  </si>
  <si>
    <t>131550*0,001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</si>
</sst>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3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indexed="9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rgb="FFDF7000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4"/>
      <name val="Arial CE"/>
      <family val="2"/>
      <charset val="238"/>
    </font>
    <font>
      <sz val="8"/>
      <color indexed="9"/>
      <name val="Arial CE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12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0" fillId="0" borderId="6" xfId="0" applyNumberFormat="1" applyBorder="1" applyAlignment="1">
      <alignment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5" fillId="0" borderId="33" xfId="0" applyNumberFormat="1" applyFont="1" applyBorder="1" applyAlignment="1">
      <alignment vertical="center"/>
    </xf>
    <xf numFmtId="4" fontId="5" fillId="0" borderId="35" xfId="0" applyNumberFormat="1" applyFont="1" applyBorder="1" applyAlignment="1">
      <alignment vertical="center" wrapText="1" shrinkToFit="1"/>
    </xf>
    <xf numFmtId="4" fontId="5" fillId="0" borderId="35" xfId="0" applyNumberFormat="1" applyFont="1" applyBorder="1" applyAlignment="1">
      <alignment vertical="center" shrinkToFit="1"/>
    </xf>
    <xf numFmtId="3" fontId="5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15" fillId="0" borderId="0" xfId="0" applyFont="1" applyAlignment="1">
      <alignment wrapText="1"/>
    </xf>
    <xf numFmtId="0" fontId="4" fillId="0" borderId="0" xfId="0" applyFont="1"/>
    <xf numFmtId="0" fontId="16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6" fillId="5" borderId="30" xfId="0" applyFont="1" applyFill="1" applyBorder="1" applyAlignment="1">
      <alignment horizontal="center" vertical="center" wrapText="1"/>
    </xf>
    <xf numFmtId="0" fontId="16" fillId="5" borderId="31" xfId="0" applyFont="1" applyFill="1" applyBorder="1" applyAlignment="1">
      <alignment horizontal="center" vertical="center" wrapText="1"/>
    </xf>
    <xf numFmtId="0" fontId="16" fillId="5" borderId="32" xfId="0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vertical="center"/>
    </xf>
    <xf numFmtId="0" fontId="3" fillId="3" borderId="36" xfId="0" applyFont="1" applyFill="1" applyBorder="1" applyAlignment="1">
      <alignment vertical="center"/>
    </xf>
    <xf numFmtId="0" fontId="3" fillId="3" borderId="36" xfId="0" applyFont="1" applyFill="1" applyBorder="1" applyAlignment="1">
      <alignment vertical="center" wrapText="1"/>
    </xf>
    <xf numFmtId="0" fontId="3" fillId="3" borderId="37" xfId="0" applyFont="1" applyFill="1" applyBorder="1" applyAlignment="1">
      <alignment vertical="center" wrapText="1"/>
    </xf>
    <xf numFmtId="164" fontId="3" fillId="0" borderId="35" xfId="0" applyNumberFormat="1" applyFont="1" applyBorder="1" applyAlignment="1">
      <alignment vertical="center"/>
    </xf>
    <xf numFmtId="164" fontId="3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5" xfId="0" applyNumberFormat="1" applyFont="1" applyBorder="1" applyAlignment="1">
      <alignment horizontal="center" vertical="center"/>
    </xf>
    <xf numFmtId="4" fontId="3" fillId="0" borderId="35" xfId="0" applyNumberFormat="1" applyFont="1" applyBorder="1" applyAlignment="1">
      <alignment vertical="center"/>
    </xf>
    <xf numFmtId="4" fontId="3" fillId="3" borderId="39" xfId="0" applyNumberFormat="1" applyFont="1" applyFill="1" applyBorder="1" applyAlignment="1">
      <alignment horizontal="center" vertical="center"/>
    </xf>
    <xf numFmtId="4" fontId="3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4" borderId="45" xfId="0" applyNumberFormat="1" applyFont="1" applyFill="1" applyBorder="1" applyAlignment="1" applyProtection="1">
      <alignment vertical="top" shrinkToFit="1"/>
      <protection locked="0"/>
    </xf>
    <xf numFmtId="4" fontId="17" fillId="4" borderId="0" xfId="0" applyNumberFormat="1" applyFont="1" applyFill="1" applyAlignment="1" applyProtection="1">
      <alignment vertical="top" shrinkToFit="1"/>
      <protection locked="0"/>
    </xf>
    <xf numFmtId="0" fontId="1" fillId="0" borderId="21" xfId="0" applyFont="1" applyBorder="1" applyAlignment="1">
      <alignment vertical="center"/>
    </xf>
    <xf numFmtId="49" fontId="0" fillId="0" borderId="0" xfId="0" applyNumberFormat="1"/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21" xfId="0" applyFill="1" applyBorder="1"/>
    <xf numFmtId="49" fontId="0" fillId="5" borderId="21" xfId="0" applyNumberFormat="1" applyFill="1" applyBorder="1"/>
    <xf numFmtId="0" fontId="0" fillId="5" borderId="21" xfId="0" applyFill="1" applyBorder="1" applyAlignment="1">
      <alignment horizontal="center"/>
    </xf>
    <xf numFmtId="0" fontId="0" fillId="5" borderId="15" xfId="0" applyFill="1" applyBorder="1"/>
    <xf numFmtId="0" fontId="0" fillId="5" borderId="21" xfId="0" applyFill="1" applyBorder="1" applyAlignment="1">
      <alignment wrapText="1"/>
    </xf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29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horizontal="left" vertical="top" wrapText="1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40" xfId="0" applyNumberFormat="1" applyFont="1" applyFill="1" applyBorder="1" applyAlignment="1">
      <alignment vertical="top" shrinkToFit="1"/>
    </xf>
    <xf numFmtId="4" fontId="5" fillId="3" borderId="0" xfId="0" applyNumberFormat="1" applyFont="1" applyFill="1" applyAlignment="1">
      <alignment vertical="top" shrinkToFi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49" fontId="17" fillId="0" borderId="42" xfId="0" applyNumberFormat="1" applyFont="1" applyBorder="1" applyAlignment="1">
      <alignment horizontal="left" vertical="top" wrapText="1"/>
    </xf>
    <xf numFmtId="0" fontId="17" fillId="0" borderId="42" xfId="0" applyFont="1" applyBorder="1" applyAlignment="1">
      <alignment horizontal="center" vertical="top" shrinkToFit="1"/>
    </xf>
    <xf numFmtId="165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>
      <alignment vertical="top" shrinkToFit="1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4" fontId="17" fillId="0" borderId="0" xfId="0" applyNumberFormat="1" applyFont="1" applyAlignment="1">
      <alignment vertical="top" shrinkToFit="1"/>
    </xf>
    <xf numFmtId="0" fontId="17" fillId="0" borderId="0" xfId="0" applyFont="1"/>
    <xf numFmtId="0" fontId="17" fillId="0" borderId="0" xfId="0" applyFont="1" applyAlignment="1">
      <alignment vertical="top"/>
    </xf>
    <xf numFmtId="49" fontId="17" fillId="0" borderId="0" xfId="0" applyNumberFormat="1" applyFont="1" applyAlignment="1">
      <alignment vertical="top"/>
    </xf>
    <xf numFmtId="165" fontId="18" fillId="0" borderId="0" xfId="0" quotePrefix="1" applyNumberFormat="1" applyFont="1" applyAlignment="1">
      <alignment horizontal="left" vertical="top" wrapText="1"/>
    </xf>
    <xf numFmtId="165" fontId="18" fillId="0" borderId="0" xfId="0" applyNumberFormat="1" applyFont="1" applyAlignment="1">
      <alignment horizontal="center" vertical="top" wrapText="1" shrinkToFit="1"/>
    </xf>
    <xf numFmtId="165" fontId="18" fillId="0" borderId="0" xfId="0" applyNumberFormat="1" applyFont="1" applyAlignment="1">
      <alignment vertical="top" wrapText="1" shrinkToFit="1"/>
    </xf>
    <xf numFmtId="165" fontId="17" fillId="0" borderId="0" xfId="0" applyNumberFormat="1" applyFont="1" applyAlignment="1">
      <alignment vertical="top" shrinkToFit="1"/>
    </xf>
    <xf numFmtId="165" fontId="19" fillId="0" borderId="0" xfId="0" quotePrefix="1" applyNumberFormat="1" applyFont="1" applyAlignment="1">
      <alignment horizontal="left" vertical="top" wrapText="1"/>
    </xf>
    <xf numFmtId="165" fontId="19" fillId="0" borderId="0" xfId="0" applyNumberFormat="1" applyFont="1" applyAlignment="1">
      <alignment horizontal="center" vertical="top" wrapText="1" shrinkToFit="1"/>
    </xf>
    <xf numFmtId="165" fontId="19" fillId="0" borderId="0" xfId="0" applyNumberFormat="1" applyFont="1" applyAlignment="1">
      <alignment vertical="top" wrapText="1" shrinkToFit="1"/>
    </xf>
    <xf numFmtId="0" fontId="22" fillId="0" borderId="0" xfId="0" applyFont="1" applyAlignment="1">
      <alignment wrapText="1"/>
    </xf>
    <xf numFmtId="49" fontId="20" fillId="0" borderId="0" xfId="0" applyNumberFormat="1" applyFont="1" applyAlignment="1">
      <alignment horizontal="left" vertical="top" wrapText="1"/>
    </xf>
    <xf numFmtId="0" fontId="20" fillId="0" borderId="0" xfId="0" applyFont="1" applyAlignment="1">
      <alignment horizontal="center" vertical="top" shrinkToFit="1"/>
    </xf>
    <xf numFmtId="165" fontId="20" fillId="0" borderId="0" xfId="0" applyNumberFormat="1" applyFont="1" applyAlignment="1">
      <alignment vertical="top" shrinkToFit="1"/>
    </xf>
    <xf numFmtId="4" fontId="20" fillId="0" borderId="0" xfId="0" applyNumberFormat="1" applyFont="1" applyAlignment="1">
      <alignment vertical="top" shrinkToFit="1"/>
    </xf>
    <xf numFmtId="165" fontId="21" fillId="0" borderId="0" xfId="0" quotePrefix="1" applyNumberFormat="1" applyFont="1" applyAlignment="1">
      <alignment horizontal="left" vertical="top" wrapText="1"/>
    </xf>
    <xf numFmtId="165" fontId="21" fillId="0" borderId="0" xfId="0" applyNumberFormat="1" applyFont="1" applyAlignment="1">
      <alignment horizontal="center" vertical="top" wrapText="1" shrinkToFit="1"/>
    </xf>
    <xf numFmtId="165" fontId="21" fillId="0" borderId="0" xfId="0" applyNumberFormat="1" applyFont="1" applyAlignment="1">
      <alignment vertical="top" wrapText="1" shrinkToFit="1"/>
    </xf>
    <xf numFmtId="49" fontId="17" fillId="6" borderId="42" xfId="0" applyNumberFormat="1" applyFont="1" applyFill="1" applyBorder="1" applyAlignment="1">
      <alignment horizontal="left" vertical="top" wrapText="1"/>
    </xf>
    <xf numFmtId="0" fontId="17" fillId="6" borderId="42" xfId="0" applyFont="1" applyFill="1" applyBorder="1" applyAlignment="1">
      <alignment horizontal="center" vertical="top" shrinkToFit="1"/>
    </xf>
    <xf numFmtId="165" fontId="17" fillId="6" borderId="42" xfId="0" applyNumberFormat="1" applyFont="1" applyFill="1" applyBorder="1" applyAlignment="1">
      <alignment vertical="top" shrinkToFit="1"/>
    </xf>
    <xf numFmtId="165" fontId="18" fillId="6" borderId="0" xfId="0" quotePrefix="1" applyNumberFormat="1" applyFont="1" applyFill="1" applyAlignment="1">
      <alignment horizontal="left" vertical="top" wrapText="1"/>
    </xf>
    <xf numFmtId="165" fontId="18" fillId="6" borderId="0" xfId="0" applyNumberFormat="1" applyFont="1" applyFill="1" applyAlignment="1">
      <alignment horizontal="center" vertical="top" wrapText="1" shrinkToFit="1"/>
    </xf>
    <xf numFmtId="165" fontId="18" fillId="6" borderId="0" xfId="0" applyNumberFormat="1" applyFont="1" applyFill="1" applyAlignment="1">
      <alignment vertical="top" wrapText="1" shrinkToFit="1"/>
    </xf>
    <xf numFmtId="165" fontId="19" fillId="6" borderId="0" xfId="0" quotePrefix="1" applyNumberFormat="1" applyFont="1" applyFill="1" applyAlignment="1">
      <alignment horizontal="left" vertical="top" wrapText="1"/>
    </xf>
    <xf numFmtId="165" fontId="19" fillId="6" borderId="0" xfId="0" applyNumberFormat="1" applyFont="1" applyFill="1" applyAlignment="1">
      <alignment horizontal="center" vertical="top" wrapText="1" shrinkToFit="1"/>
    </xf>
    <xf numFmtId="165" fontId="19" fillId="6" borderId="0" xfId="0" applyNumberFormat="1" applyFont="1" applyFill="1" applyAlignment="1">
      <alignment vertical="top" wrapText="1" shrinkToFit="1"/>
    </xf>
    <xf numFmtId="4" fontId="17" fillId="6" borderId="42" xfId="0" applyNumberFormat="1" applyFont="1" applyFill="1" applyBorder="1" applyAlignment="1">
      <alignment vertical="top" shrinkToFit="1"/>
    </xf>
    <xf numFmtId="4" fontId="17" fillId="6" borderId="0" xfId="0" applyNumberFormat="1" applyFont="1" applyFill="1" applyAlignment="1">
      <alignment vertical="top" shrinkToFit="1"/>
    </xf>
    <xf numFmtId="0" fontId="17" fillId="6" borderId="41" xfId="0" applyFont="1" applyFill="1" applyBorder="1" applyAlignment="1">
      <alignment vertical="top"/>
    </xf>
    <xf numFmtId="49" fontId="17" fillId="6" borderId="42" xfId="0" applyNumberFormat="1" applyFont="1" applyFill="1" applyBorder="1" applyAlignment="1">
      <alignment vertical="top"/>
    </xf>
    <xf numFmtId="4" fontId="17" fillId="6" borderId="43" xfId="0" applyNumberFormat="1" applyFont="1" applyFill="1" applyBorder="1" applyAlignment="1">
      <alignment vertical="top" shrinkToFit="1"/>
    </xf>
    <xf numFmtId="0" fontId="17" fillId="0" borderId="44" xfId="0" applyFont="1" applyBorder="1" applyAlignment="1">
      <alignment vertical="top"/>
    </xf>
    <xf numFmtId="49" fontId="17" fillId="0" borderId="45" xfId="0" applyNumberFormat="1" applyFont="1" applyBorder="1" applyAlignment="1">
      <alignment vertical="top"/>
    </xf>
    <xf numFmtId="49" fontId="17" fillId="0" borderId="45" xfId="0" applyNumberFormat="1" applyFont="1" applyBorder="1" applyAlignment="1">
      <alignment horizontal="left" vertical="top" wrapText="1"/>
    </xf>
    <xf numFmtId="0" fontId="17" fillId="0" borderId="45" xfId="0" applyFont="1" applyBorder="1" applyAlignment="1">
      <alignment horizontal="center" vertical="top" shrinkToFit="1"/>
    </xf>
    <xf numFmtId="165" fontId="17" fillId="0" borderId="45" xfId="0" applyNumberFormat="1" applyFont="1" applyBorder="1" applyAlignment="1">
      <alignment vertical="top" shrinkToFit="1"/>
    </xf>
    <xf numFmtId="4" fontId="17" fillId="4" borderId="45" xfId="0" applyNumberFormat="1" applyFont="1" applyFill="1" applyBorder="1" applyAlignment="1">
      <alignment vertical="top" shrinkToFit="1"/>
    </xf>
    <xf numFmtId="4" fontId="17" fillId="0" borderId="45" xfId="0" applyNumberFormat="1" applyFont="1" applyBorder="1" applyAlignment="1">
      <alignment vertical="top" shrinkToFit="1"/>
    </xf>
    <xf numFmtId="4" fontId="17" fillId="0" borderId="46" xfId="0" applyNumberFormat="1" applyFont="1" applyBorder="1" applyAlignment="1">
      <alignment vertical="top" shrinkToFit="1"/>
    </xf>
    <xf numFmtId="49" fontId="0" fillId="0" borderId="0" xfId="0" applyNumberFormat="1" applyAlignment="1">
      <alignment horizontal="left" vertical="top" wrapText="1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horizontal="left" vertical="top" wrapText="1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4" fontId="5" fillId="3" borderId="22" xfId="0" applyNumberFormat="1" applyFont="1" applyFill="1" applyBorder="1" applyAlignment="1">
      <alignment vertical="top" shrinkToFit="1"/>
    </xf>
    <xf numFmtId="49" fontId="0" fillId="0" borderId="0" xfId="0" applyNumberFormat="1" applyAlignment="1">
      <alignment horizontal="left" wrapText="1"/>
    </xf>
    <xf numFmtId="4" fontId="17" fillId="8" borderId="42" xfId="0" applyNumberFormat="1" applyFont="1" applyFill="1" applyBorder="1" applyAlignment="1" applyProtection="1">
      <alignment vertical="top" shrinkToFit="1"/>
      <protection locked="0"/>
    </xf>
    <xf numFmtId="0" fontId="0" fillId="8" borderId="39" xfId="0" applyFill="1" applyBorder="1"/>
    <xf numFmtId="165" fontId="5" fillId="0" borderId="18" xfId="0" applyNumberFormat="1" applyFont="1" applyBorder="1" applyAlignment="1">
      <alignment vertical="top" shrinkToFit="1"/>
    </xf>
    <xf numFmtId="0" fontId="17" fillId="7" borderId="41" xfId="0" applyFont="1" applyFill="1" applyBorder="1" applyAlignment="1">
      <alignment vertical="top"/>
    </xf>
    <xf numFmtId="0" fontId="5" fillId="8" borderId="37" xfId="0" applyFont="1" applyFill="1" applyBorder="1" applyAlignment="1" applyProtection="1">
      <alignment vertical="top"/>
      <protection locked="0"/>
    </xf>
    <xf numFmtId="4" fontId="17" fillId="4" borderId="0" xfId="0" applyNumberFormat="1" applyFont="1" applyFill="1" applyAlignment="1">
      <alignment vertical="top" shrinkToFit="1"/>
    </xf>
    <xf numFmtId="0" fontId="0" fillId="0" borderId="39" xfId="0" applyBorder="1"/>
    <xf numFmtId="0" fontId="17" fillId="7" borderId="0" xfId="0" applyFont="1" applyFill="1" applyAlignment="1">
      <alignment vertical="top"/>
    </xf>
    <xf numFmtId="0" fontId="17" fillId="0" borderId="0" xfId="0" applyFont="1" applyAlignment="1">
      <alignment horizontal="center" vertical="top" shrinkToFit="1"/>
    </xf>
    <xf numFmtId="49" fontId="17" fillId="0" borderId="0" xfId="0" applyNumberFormat="1" applyFont="1" applyAlignment="1">
      <alignment horizontal="left" vertical="top" wrapText="1"/>
    </xf>
    <xf numFmtId="0" fontId="5" fillId="0" borderId="37" xfId="0" applyFont="1" applyBorder="1" applyAlignment="1">
      <alignment vertical="top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49" fontId="8" fillId="0" borderId="18" xfId="0" applyNumberFormat="1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49" fontId="8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 wrapText="1"/>
    </xf>
    <xf numFmtId="49" fontId="8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34" xfId="0" applyNumberFormat="1" applyBorder="1" applyAlignment="1">
      <alignment vertical="center" wrapText="1"/>
    </xf>
    <xf numFmtId="4" fontId="5" fillId="0" borderId="34" xfId="0" applyNumberFormat="1" applyFon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0" fontId="0" fillId="0" borderId="0" xfId="0" applyAlignment="1">
      <alignment wrapText="1"/>
    </xf>
    <xf numFmtId="49" fontId="3" fillId="0" borderId="33" xfId="0" applyNumberFormat="1" applyFont="1" applyBorder="1" applyAlignment="1">
      <alignment vertical="center" wrapText="1"/>
    </xf>
    <xf numFmtId="49" fontId="3" fillId="0" borderId="34" xfId="0" applyNumberFormat="1" applyFont="1" applyBorder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Alignment="1" applyProtection="1">
      <alignment vertical="top" wrapText="1"/>
      <protection locked="0"/>
    </xf>
    <xf numFmtId="0" fontId="0" fillId="4" borderId="0" xfId="0" applyFill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20" fillId="0" borderId="18" xfId="0" applyFont="1" applyBorder="1" applyAlignment="1">
      <alignment horizontal="left" vertical="top" wrapText="1"/>
    </xf>
    <xf numFmtId="0" fontId="20" fillId="0" borderId="18" xfId="0" applyFont="1" applyBorder="1" applyAlignment="1">
      <alignment vertical="top" wrapText="1"/>
    </xf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vertical="top" wrapTex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0" borderId="6" xfId="0" applyBorder="1" applyAlignment="1">
      <alignment vertical="top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5" x14ac:dyDescent="0.25"/>
  <sheetData>
    <row r="1" spans="1:7" ht="13" x14ac:dyDescent="0.3">
      <c r="A1" s="21" t="s">
        <v>40</v>
      </c>
    </row>
    <row r="2" spans="1:7" ht="57.75" customHeight="1" x14ac:dyDescent="0.25">
      <c r="A2" s="229" t="s">
        <v>41</v>
      </c>
      <c r="B2" s="229"/>
      <c r="C2" s="229"/>
      <c r="D2" s="229"/>
      <c r="E2" s="229"/>
      <c r="F2" s="229"/>
      <c r="G2" s="229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CDB25-0FAA-4196-87A8-F4B7F1A26E25}">
  <sheetPr codeName="List9">
    <outlinePr summaryBelow="0"/>
  </sheetPr>
  <dimension ref="A1:BH5000"/>
  <sheetViews>
    <sheetView workbookViewId="0">
      <pane ySplit="7" topLeftCell="A8" activePane="bottomLeft" state="frozen"/>
      <selection pane="bottomLeft" activeCell="F26" sqref="F26"/>
    </sheetView>
  </sheetViews>
  <sheetFormatPr defaultColWidth="9.1796875" defaultRowHeight="12.5" outlineLevelRow="3" x14ac:dyDescent="0.25"/>
  <cols>
    <col min="1" max="1" width="3.453125" customWidth="1"/>
    <col min="2" max="2" width="12.54296875" style="143" customWidth="1"/>
    <col min="3" max="3" width="38.26953125" style="143" customWidth="1"/>
    <col min="4" max="4" width="4.81640625" customWidth="1"/>
    <col min="5" max="5" width="10.54296875" customWidth="1"/>
    <col min="6" max="6" width="9.81640625" customWidth="1"/>
    <col min="7" max="7" width="12.726562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5">
      <c r="A1" s="302" t="s">
        <v>7</v>
      </c>
      <c r="B1" s="302"/>
      <c r="C1" s="302"/>
      <c r="D1" s="302"/>
      <c r="E1" s="302"/>
      <c r="F1" s="302"/>
      <c r="G1" s="302"/>
      <c r="AG1" t="s">
        <v>120</v>
      </c>
    </row>
    <row r="2" spans="1:60" ht="25" customHeight="1" x14ac:dyDescent="0.25">
      <c r="A2" s="142" t="s">
        <v>8</v>
      </c>
      <c r="B2" s="48" t="s">
        <v>43</v>
      </c>
      <c r="C2" s="303" t="s">
        <v>44</v>
      </c>
      <c r="D2" s="304"/>
      <c r="E2" s="304"/>
      <c r="F2" s="304"/>
      <c r="G2" s="305"/>
      <c r="AG2" t="s">
        <v>121</v>
      </c>
    </row>
    <row r="3" spans="1:60" ht="25" customHeight="1" x14ac:dyDescent="0.25">
      <c r="A3" s="142" t="s">
        <v>9</v>
      </c>
      <c r="B3" s="48" t="s">
        <v>58</v>
      </c>
      <c r="C3" s="303" t="s">
        <v>59</v>
      </c>
      <c r="D3" s="304"/>
      <c r="E3" s="304"/>
      <c r="F3" s="304"/>
      <c r="G3" s="305"/>
      <c r="AC3" s="143" t="s">
        <v>121</v>
      </c>
      <c r="AG3" t="s">
        <v>122</v>
      </c>
    </row>
    <row r="4" spans="1:60" ht="25" customHeight="1" x14ac:dyDescent="0.25">
      <c r="A4" s="144" t="s">
        <v>10</v>
      </c>
      <c r="B4" s="145" t="s">
        <v>72</v>
      </c>
      <c r="C4" s="306" t="s">
        <v>73</v>
      </c>
      <c r="D4" s="307"/>
      <c r="E4" s="307"/>
      <c r="F4" s="307"/>
      <c r="G4" s="308"/>
      <c r="AG4" t="s">
        <v>123</v>
      </c>
    </row>
    <row r="5" spans="1:60" x14ac:dyDescent="0.25">
      <c r="D5" s="10"/>
    </row>
    <row r="6" spans="1:60" ht="37.5" x14ac:dyDescent="0.25">
      <c r="A6" s="146" t="s">
        <v>124</v>
      </c>
      <c r="B6" s="147" t="s">
        <v>125</v>
      </c>
      <c r="C6" s="147" t="s">
        <v>126</v>
      </c>
      <c r="D6" s="148" t="s">
        <v>127</v>
      </c>
      <c r="E6" s="146" t="s">
        <v>128</v>
      </c>
      <c r="F6" s="149" t="s">
        <v>129</v>
      </c>
      <c r="G6" s="146" t="s">
        <v>31</v>
      </c>
      <c r="H6" s="150" t="s">
        <v>32</v>
      </c>
      <c r="I6" s="150" t="s">
        <v>130</v>
      </c>
      <c r="J6" s="150" t="s">
        <v>33</v>
      </c>
      <c r="K6" s="150" t="s">
        <v>131</v>
      </c>
      <c r="L6" s="150" t="s">
        <v>132</v>
      </c>
      <c r="M6" s="150" t="s">
        <v>133</v>
      </c>
      <c r="N6" s="150" t="s">
        <v>134</v>
      </c>
      <c r="O6" s="150" t="s">
        <v>135</v>
      </c>
      <c r="P6" s="150" t="s">
        <v>136</v>
      </c>
      <c r="Q6" s="150" t="s">
        <v>137</v>
      </c>
      <c r="R6" s="150" t="s">
        <v>138</v>
      </c>
      <c r="S6" s="150" t="s">
        <v>139</v>
      </c>
      <c r="T6" s="150" t="s">
        <v>140</v>
      </c>
      <c r="U6" s="150" t="s">
        <v>141</v>
      </c>
      <c r="V6" s="150" t="s">
        <v>142</v>
      </c>
      <c r="W6" s="150" t="s">
        <v>143</v>
      </c>
      <c r="X6" s="150" t="s">
        <v>144</v>
      </c>
      <c r="Y6" s="150" t="s">
        <v>145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ht="13" x14ac:dyDescent="0.25">
      <c r="A8" s="153" t="s">
        <v>146</v>
      </c>
      <c r="B8" s="154" t="s">
        <v>103</v>
      </c>
      <c r="C8" s="155" t="s">
        <v>104</v>
      </c>
      <c r="D8" s="156"/>
      <c r="E8" s="157"/>
      <c r="F8" s="158"/>
      <c r="G8" s="158">
        <f>SUMIF(AG9:AG61,"&lt;&gt;NOR",G9:G61)</f>
        <v>0</v>
      </c>
      <c r="H8" s="158"/>
      <c r="I8" s="158">
        <f>SUM(I9:I61)</f>
        <v>0</v>
      </c>
      <c r="J8" s="158"/>
      <c r="K8" s="158">
        <f>SUM(K9:K61)</f>
        <v>0</v>
      </c>
      <c r="L8" s="158"/>
      <c r="M8" s="158">
        <f>SUM(M9:M61)</f>
        <v>0</v>
      </c>
      <c r="N8" s="157"/>
      <c r="O8" s="157">
        <f>SUM(O9:O61)</f>
        <v>0</v>
      </c>
      <c r="P8" s="157"/>
      <c r="Q8" s="157">
        <f>SUM(Q9:Q61)</f>
        <v>0</v>
      </c>
      <c r="R8" s="158"/>
      <c r="S8" s="158"/>
      <c r="T8" s="159"/>
      <c r="U8" s="160"/>
      <c r="V8" s="160">
        <f>SUM(V9:V61)</f>
        <v>14.030000000000001</v>
      </c>
      <c r="W8" s="160"/>
      <c r="X8" s="160"/>
      <c r="Y8" s="160"/>
      <c r="AG8" t="s">
        <v>147</v>
      </c>
    </row>
    <row r="9" spans="1:60" outlineLevel="1" x14ac:dyDescent="0.25">
      <c r="A9" s="161">
        <v>1</v>
      </c>
      <c r="B9" s="162" t="s">
        <v>148</v>
      </c>
      <c r="C9" s="163" t="s">
        <v>149</v>
      </c>
      <c r="D9" s="164" t="s">
        <v>150</v>
      </c>
      <c r="E9" s="165">
        <v>20.5</v>
      </c>
      <c r="F9" s="139"/>
      <c r="G9" s="167">
        <f>ROUND(E9*F9,2)</f>
        <v>0</v>
      </c>
      <c r="H9" s="166"/>
      <c r="I9" s="167">
        <f>ROUND(E9*H9,2)</f>
        <v>0</v>
      </c>
      <c r="J9" s="166"/>
      <c r="K9" s="167">
        <f>ROUND(E9*J9,2)</f>
        <v>0</v>
      </c>
      <c r="L9" s="167">
        <v>21</v>
      </c>
      <c r="M9" s="167">
        <f>G9*(1+L9/100)</f>
        <v>0</v>
      </c>
      <c r="N9" s="165">
        <v>0</v>
      </c>
      <c r="O9" s="165">
        <f>ROUND(E9*N9,2)</f>
        <v>0</v>
      </c>
      <c r="P9" s="165">
        <v>0</v>
      </c>
      <c r="Q9" s="165">
        <f>ROUND(E9*P9,2)</f>
        <v>0</v>
      </c>
      <c r="R9" s="167"/>
      <c r="S9" s="167" t="s">
        <v>151</v>
      </c>
      <c r="T9" s="168" t="s">
        <v>151</v>
      </c>
      <c r="U9" s="169">
        <v>9.7000000000000003E-2</v>
      </c>
      <c r="V9" s="169">
        <f>ROUND(E9*U9,2)</f>
        <v>1.99</v>
      </c>
      <c r="W9" s="169"/>
      <c r="X9" s="169" t="s">
        <v>152</v>
      </c>
      <c r="Y9" s="169" t="s">
        <v>153</v>
      </c>
      <c r="Z9" s="170"/>
      <c r="AA9" s="170"/>
      <c r="AB9" s="170"/>
      <c r="AC9" s="170"/>
      <c r="AD9" s="170"/>
      <c r="AE9" s="170"/>
      <c r="AF9" s="170"/>
      <c r="AG9" s="170" t="s">
        <v>154</v>
      </c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</row>
    <row r="10" spans="1:60" outlineLevel="2" x14ac:dyDescent="0.25">
      <c r="A10" s="171"/>
      <c r="B10" s="172"/>
      <c r="C10" s="173" t="s">
        <v>155</v>
      </c>
      <c r="D10" s="174"/>
      <c r="E10" s="175"/>
      <c r="F10" s="169"/>
      <c r="G10" s="169"/>
      <c r="H10" s="169"/>
      <c r="I10" s="169"/>
      <c r="J10" s="169"/>
      <c r="K10" s="169"/>
      <c r="L10" s="169"/>
      <c r="M10" s="169"/>
      <c r="N10" s="176"/>
      <c r="O10" s="176"/>
      <c r="P10" s="176"/>
      <c r="Q10" s="176"/>
      <c r="R10" s="169"/>
      <c r="S10" s="169"/>
      <c r="T10" s="169"/>
      <c r="U10" s="169"/>
      <c r="V10" s="169"/>
      <c r="W10" s="169"/>
      <c r="X10" s="169"/>
      <c r="Y10" s="169"/>
      <c r="Z10" s="170"/>
      <c r="AA10" s="170"/>
      <c r="AB10" s="170"/>
      <c r="AC10" s="170"/>
      <c r="AD10" s="170"/>
      <c r="AE10" s="170"/>
      <c r="AF10" s="170"/>
      <c r="AG10" s="170" t="s">
        <v>156</v>
      </c>
      <c r="AH10" s="170">
        <v>0</v>
      </c>
      <c r="AI10" s="170"/>
      <c r="AJ10" s="170"/>
      <c r="AK10" s="170"/>
      <c r="AL10" s="170"/>
      <c r="AM10" s="170"/>
      <c r="AN10" s="170"/>
      <c r="AO10" s="170"/>
      <c r="AP10" s="170"/>
      <c r="AQ10" s="170"/>
      <c r="AR10" s="170"/>
      <c r="AS10" s="170"/>
      <c r="AT10" s="170"/>
      <c r="AU10" s="170"/>
      <c r="AV10" s="170"/>
      <c r="AW10" s="170"/>
      <c r="AX10" s="170"/>
      <c r="AY10" s="170"/>
      <c r="AZ10" s="170"/>
      <c r="BA10" s="170"/>
      <c r="BB10" s="170"/>
      <c r="BC10" s="170"/>
      <c r="BD10" s="170"/>
      <c r="BE10" s="170"/>
      <c r="BF10" s="170"/>
      <c r="BG10" s="170"/>
      <c r="BH10" s="170"/>
    </row>
    <row r="11" spans="1:60" outlineLevel="3" x14ac:dyDescent="0.25">
      <c r="A11" s="171"/>
      <c r="B11" s="172"/>
      <c r="C11" s="173" t="s">
        <v>333</v>
      </c>
      <c r="D11" s="174"/>
      <c r="E11" s="175"/>
      <c r="F11" s="169"/>
      <c r="G11" s="169"/>
      <c r="H11" s="169"/>
      <c r="I11" s="169"/>
      <c r="J11" s="169"/>
      <c r="K11" s="169"/>
      <c r="L11" s="169"/>
      <c r="M11" s="169"/>
      <c r="N11" s="176"/>
      <c r="O11" s="176"/>
      <c r="P11" s="176"/>
      <c r="Q11" s="176"/>
      <c r="R11" s="169"/>
      <c r="S11" s="169"/>
      <c r="T11" s="169"/>
      <c r="U11" s="169"/>
      <c r="V11" s="169"/>
      <c r="W11" s="169"/>
      <c r="X11" s="169"/>
      <c r="Y11" s="169"/>
      <c r="Z11" s="170"/>
      <c r="AA11" s="170"/>
      <c r="AB11" s="170"/>
      <c r="AC11" s="170"/>
      <c r="AD11" s="170"/>
      <c r="AE11" s="170"/>
      <c r="AF11" s="170"/>
      <c r="AG11" s="170" t="s">
        <v>156</v>
      </c>
      <c r="AH11" s="170">
        <v>0</v>
      </c>
      <c r="AI11" s="170"/>
      <c r="AJ11" s="170"/>
      <c r="AK11" s="170"/>
      <c r="AL11" s="170"/>
      <c r="AM11" s="170"/>
      <c r="AN11" s="170"/>
      <c r="AO11" s="170"/>
      <c r="AP11" s="170"/>
      <c r="AQ11" s="170"/>
      <c r="AR11" s="170"/>
      <c r="AS11" s="170"/>
      <c r="AT11" s="170"/>
      <c r="AU11" s="170"/>
      <c r="AV11" s="170"/>
      <c r="AW11" s="170"/>
      <c r="AX11" s="170"/>
      <c r="AY11" s="170"/>
      <c r="AZ11" s="170"/>
      <c r="BA11" s="170"/>
      <c r="BB11" s="170"/>
      <c r="BC11" s="170"/>
      <c r="BD11" s="170"/>
      <c r="BE11" s="170"/>
      <c r="BF11" s="170"/>
      <c r="BG11" s="170"/>
      <c r="BH11" s="170"/>
    </row>
    <row r="12" spans="1:60" outlineLevel="3" x14ac:dyDescent="0.25">
      <c r="A12" s="171"/>
      <c r="B12" s="172"/>
      <c r="C12" s="173" t="s">
        <v>334</v>
      </c>
      <c r="D12" s="174"/>
      <c r="E12" s="175"/>
      <c r="F12" s="169"/>
      <c r="G12" s="169"/>
      <c r="H12" s="169"/>
      <c r="I12" s="169"/>
      <c r="J12" s="169"/>
      <c r="K12" s="169"/>
      <c r="L12" s="169"/>
      <c r="M12" s="169"/>
      <c r="N12" s="176"/>
      <c r="O12" s="176"/>
      <c r="P12" s="176"/>
      <c r="Q12" s="176"/>
      <c r="R12" s="169"/>
      <c r="S12" s="169"/>
      <c r="T12" s="169"/>
      <c r="U12" s="169"/>
      <c r="V12" s="169"/>
      <c r="W12" s="169"/>
      <c r="X12" s="169"/>
      <c r="Y12" s="169"/>
      <c r="Z12" s="170"/>
      <c r="AA12" s="170"/>
      <c r="AB12" s="170"/>
      <c r="AC12" s="170"/>
      <c r="AD12" s="170"/>
      <c r="AE12" s="170"/>
      <c r="AF12" s="170"/>
      <c r="AG12" s="170" t="s">
        <v>156</v>
      </c>
      <c r="AH12" s="170">
        <v>0</v>
      </c>
      <c r="AI12" s="170"/>
      <c r="AJ12" s="170"/>
      <c r="AK12" s="170"/>
      <c r="AL12" s="170"/>
      <c r="AM12" s="170"/>
      <c r="AN12" s="170"/>
      <c r="AO12" s="170"/>
      <c r="AP12" s="170"/>
      <c r="AQ12" s="170"/>
      <c r="AR12" s="170"/>
      <c r="AS12" s="170"/>
      <c r="AT12" s="170"/>
      <c r="AU12" s="170"/>
      <c r="AV12" s="170"/>
      <c r="AW12" s="170"/>
      <c r="AX12" s="170"/>
      <c r="AY12" s="170"/>
      <c r="AZ12" s="170"/>
      <c r="BA12" s="170"/>
      <c r="BB12" s="170"/>
      <c r="BC12" s="170"/>
      <c r="BD12" s="170"/>
      <c r="BE12" s="170"/>
      <c r="BF12" s="170"/>
      <c r="BG12" s="170"/>
      <c r="BH12" s="170"/>
    </row>
    <row r="13" spans="1:60" outlineLevel="3" x14ac:dyDescent="0.25">
      <c r="A13" s="171"/>
      <c r="B13" s="172"/>
      <c r="C13" s="173" t="s">
        <v>335</v>
      </c>
      <c r="D13" s="174"/>
      <c r="E13" s="175">
        <v>20.5</v>
      </c>
      <c r="F13" s="169"/>
      <c r="G13" s="169"/>
      <c r="H13" s="169"/>
      <c r="I13" s="169"/>
      <c r="J13" s="169"/>
      <c r="K13" s="169"/>
      <c r="L13" s="169"/>
      <c r="M13" s="169"/>
      <c r="N13" s="176"/>
      <c r="O13" s="176"/>
      <c r="P13" s="176"/>
      <c r="Q13" s="176"/>
      <c r="R13" s="169"/>
      <c r="S13" s="169"/>
      <c r="T13" s="169"/>
      <c r="U13" s="169"/>
      <c r="V13" s="169"/>
      <c r="W13" s="169"/>
      <c r="X13" s="169"/>
      <c r="Y13" s="169"/>
      <c r="Z13" s="170"/>
      <c r="AA13" s="170"/>
      <c r="AB13" s="170"/>
      <c r="AC13" s="170"/>
      <c r="AD13" s="170"/>
      <c r="AE13" s="170"/>
      <c r="AF13" s="170"/>
      <c r="AG13" s="170" t="s">
        <v>156</v>
      </c>
      <c r="AH13" s="170">
        <v>0</v>
      </c>
      <c r="AI13" s="170"/>
      <c r="AJ13" s="170"/>
      <c r="AK13" s="170"/>
      <c r="AL13" s="170"/>
      <c r="AM13" s="170"/>
      <c r="AN13" s="170"/>
      <c r="AO13" s="170"/>
      <c r="AP13" s="170"/>
      <c r="AQ13" s="170"/>
      <c r="AR13" s="170"/>
      <c r="AS13" s="170"/>
      <c r="AT13" s="170"/>
      <c r="AU13" s="170"/>
      <c r="AV13" s="170"/>
      <c r="AW13" s="170"/>
      <c r="AX13" s="170"/>
      <c r="AY13" s="170"/>
      <c r="AZ13" s="170"/>
      <c r="BA13" s="170"/>
      <c r="BB13" s="170"/>
      <c r="BC13" s="170"/>
      <c r="BD13" s="170"/>
      <c r="BE13" s="170"/>
      <c r="BF13" s="170"/>
      <c r="BG13" s="170"/>
      <c r="BH13" s="170"/>
    </row>
    <row r="14" spans="1:60" outlineLevel="3" x14ac:dyDescent="0.25">
      <c r="A14" s="171"/>
      <c r="B14" s="172"/>
      <c r="C14" s="177" t="s">
        <v>164</v>
      </c>
      <c r="D14" s="178"/>
      <c r="E14" s="179">
        <v>20.5</v>
      </c>
      <c r="F14" s="169"/>
      <c r="G14" s="169"/>
      <c r="H14" s="169"/>
      <c r="I14" s="169"/>
      <c r="J14" s="169"/>
      <c r="K14" s="169"/>
      <c r="L14" s="169"/>
      <c r="M14" s="169"/>
      <c r="N14" s="176"/>
      <c r="O14" s="176"/>
      <c r="P14" s="176"/>
      <c r="Q14" s="176"/>
      <c r="R14" s="169"/>
      <c r="S14" s="169"/>
      <c r="T14" s="169"/>
      <c r="U14" s="169"/>
      <c r="V14" s="169"/>
      <c r="W14" s="169"/>
      <c r="X14" s="169"/>
      <c r="Y14" s="169"/>
      <c r="Z14" s="170"/>
      <c r="AA14" s="170"/>
      <c r="AB14" s="170"/>
      <c r="AC14" s="170"/>
      <c r="AD14" s="170"/>
      <c r="AE14" s="170"/>
      <c r="AF14" s="170"/>
      <c r="AG14" s="170" t="s">
        <v>156</v>
      </c>
      <c r="AH14" s="170">
        <v>1</v>
      </c>
      <c r="AI14" s="170"/>
      <c r="AJ14" s="170"/>
      <c r="AK14" s="170"/>
      <c r="AL14" s="170"/>
      <c r="AM14" s="170"/>
      <c r="AN14" s="170"/>
      <c r="AO14" s="170"/>
      <c r="AP14" s="170"/>
      <c r="AQ14" s="170"/>
      <c r="AR14" s="170"/>
      <c r="AS14" s="170"/>
      <c r="AT14" s="170"/>
      <c r="AU14" s="170"/>
      <c r="AV14" s="170"/>
      <c r="AW14" s="170"/>
      <c r="AX14" s="170"/>
      <c r="AY14" s="170"/>
      <c r="AZ14" s="170"/>
      <c r="BA14" s="170"/>
      <c r="BB14" s="170"/>
      <c r="BC14" s="170"/>
      <c r="BD14" s="170"/>
      <c r="BE14" s="170"/>
      <c r="BF14" s="170"/>
      <c r="BG14" s="170"/>
      <c r="BH14" s="170"/>
    </row>
    <row r="15" spans="1:60" outlineLevel="1" x14ac:dyDescent="0.25">
      <c r="A15" s="161">
        <v>2</v>
      </c>
      <c r="B15" s="162" t="s">
        <v>336</v>
      </c>
      <c r="C15" s="163" t="s">
        <v>337</v>
      </c>
      <c r="D15" s="164" t="s">
        <v>150</v>
      </c>
      <c r="E15" s="165">
        <v>20.5</v>
      </c>
      <c r="F15" s="139"/>
      <c r="G15" s="167">
        <f>ROUND(E15*F15,2)</f>
        <v>0</v>
      </c>
      <c r="H15" s="166"/>
      <c r="I15" s="167">
        <f>ROUND(E15*H15,2)</f>
        <v>0</v>
      </c>
      <c r="J15" s="166"/>
      <c r="K15" s="167">
        <f>ROUND(E15*J15,2)</f>
        <v>0</v>
      </c>
      <c r="L15" s="167">
        <v>21</v>
      </c>
      <c r="M15" s="167">
        <f>G15*(1+L15/100)</f>
        <v>0</v>
      </c>
      <c r="N15" s="165">
        <v>0</v>
      </c>
      <c r="O15" s="165">
        <f>ROUND(E15*N15,2)</f>
        <v>0</v>
      </c>
      <c r="P15" s="165">
        <v>0</v>
      </c>
      <c r="Q15" s="165">
        <f>ROUND(E15*P15,2)</f>
        <v>0</v>
      </c>
      <c r="R15" s="167"/>
      <c r="S15" s="167" t="s">
        <v>151</v>
      </c>
      <c r="T15" s="168" t="s">
        <v>151</v>
      </c>
      <c r="U15" s="169">
        <v>9.2999999999999999E-2</v>
      </c>
      <c r="V15" s="169">
        <f>ROUND(E15*U15,2)</f>
        <v>1.91</v>
      </c>
      <c r="W15" s="169"/>
      <c r="X15" s="169" t="s">
        <v>152</v>
      </c>
      <c r="Y15" s="169" t="s">
        <v>153</v>
      </c>
      <c r="Z15" s="170"/>
      <c r="AA15" s="170"/>
      <c r="AB15" s="170"/>
      <c r="AC15" s="170"/>
      <c r="AD15" s="170"/>
      <c r="AE15" s="170"/>
      <c r="AF15" s="170"/>
      <c r="AG15" s="170" t="s">
        <v>154</v>
      </c>
      <c r="AH15" s="170"/>
      <c r="AI15" s="170"/>
      <c r="AJ15" s="170"/>
      <c r="AK15" s="170"/>
      <c r="AL15" s="170"/>
      <c r="AM15" s="170"/>
      <c r="AN15" s="170"/>
      <c r="AO15" s="170"/>
      <c r="AP15" s="170"/>
      <c r="AQ15" s="170"/>
      <c r="AR15" s="170"/>
      <c r="AS15" s="170"/>
      <c r="AT15" s="170"/>
      <c r="AU15" s="170"/>
      <c r="AV15" s="170"/>
      <c r="AW15" s="170"/>
      <c r="AX15" s="170"/>
      <c r="AY15" s="170"/>
      <c r="AZ15" s="170"/>
      <c r="BA15" s="170"/>
      <c r="BB15" s="170"/>
      <c r="BC15" s="170"/>
      <c r="BD15" s="170"/>
      <c r="BE15" s="170"/>
      <c r="BF15" s="170"/>
      <c r="BG15" s="170"/>
      <c r="BH15" s="170"/>
    </row>
    <row r="16" spans="1:60" outlineLevel="2" x14ac:dyDescent="0.25">
      <c r="A16" s="171"/>
      <c r="B16" s="172"/>
      <c r="C16" s="173" t="s">
        <v>155</v>
      </c>
      <c r="D16" s="174"/>
      <c r="E16" s="175"/>
      <c r="F16" s="169"/>
      <c r="G16" s="169"/>
      <c r="H16" s="169"/>
      <c r="I16" s="169"/>
      <c r="J16" s="169"/>
      <c r="K16" s="169"/>
      <c r="L16" s="169"/>
      <c r="M16" s="169"/>
      <c r="N16" s="176"/>
      <c r="O16" s="176"/>
      <c r="P16" s="176"/>
      <c r="Q16" s="176"/>
      <c r="R16" s="169"/>
      <c r="S16" s="169"/>
      <c r="T16" s="169"/>
      <c r="U16" s="169"/>
      <c r="V16" s="169"/>
      <c r="W16" s="169"/>
      <c r="X16" s="169"/>
      <c r="Y16" s="169"/>
      <c r="Z16" s="170"/>
      <c r="AA16" s="170"/>
      <c r="AB16" s="170"/>
      <c r="AC16" s="170"/>
      <c r="AD16" s="170"/>
      <c r="AE16" s="170"/>
      <c r="AF16" s="170"/>
      <c r="AG16" s="170" t="s">
        <v>156</v>
      </c>
      <c r="AH16" s="170">
        <v>0</v>
      </c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</row>
    <row r="17" spans="1:60" outlineLevel="3" x14ac:dyDescent="0.25">
      <c r="A17" s="171"/>
      <c r="B17" s="172"/>
      <c r="C17" s="173" t="s">
        <v>338</v>
      </c>
      <c r="D17" s="174"/>
      <c r="E17" s="175"/>
      <c r="F17" s="169"/>
      <c r="G17" s="169"/>
      <c r="H17" s="169"/>
      <c r="I17" s="169"/>
      <c r="J17" s="169"/>
      <c r="K17" s="169"/>
      <c r="L17" s="169"/>
      <c r="M17" s="169"/>
      <c r="N17" s="176"/>
      <c r="O17" s="176"/>
      <c r="P17" s="176"/>
      <c r="Q17" s="176"/>
      <c r="R17" s="169"/>
      <c r="S17" s="169"/>
      <c r="T17" s="169"/>
      <c r="U17" s="169"/>
      <c r="V17" s="169"/>
      <c r="W17" s="169"/>
      <c r="X17" s="169"/>
      <c r="Y17" s="169"/>
      <c r="Z17" s="170"/>
      <c r="AA17" s="170"/>
      <c r="AB17" s="170"/>
      <c r="AC17" s="170"/>
      <c r="AD17" s="170"/>
      <c r="AE17" s="170"/>
      <c r="AF17" s="170"/>
      <c r="AG17" s="170" t="s">
        <v>156</v>
      </c>
      <c r="AH17" s="170">
        <v>0</v>
      </c>
      <c r="AI17" s="170"/>
      <c r="AJ17" s="170"/>
      <c r="AK17" s="170"/>
      <c r="AL17" s="170"/>
      <c r="AM17" s="170"/>
      <c r="AN17" s="170"/>
      <c r="AO17" s="170"/>
      <c r="AP17" s="170"/>
      <c r="AQ17" s="170"/>
      <c r="AR17" s="170"/>
      <c r="AS17" s="170"/>
      <c r="AT17" s="170"/>
      <c r="AU17" s="170"/>
      <c r="AV17" s="170"/>
      <c r="AW17" s="170"/>
      <c r="AX17" s="170"/>
      <c r="AY17" s="170"/>
      <c r="AZ17" s="170"/>
      <c r="BA17" s="170"/>
      <c r="BB17" s="170"/>
      <c r="BC17" s="170"/>
      <c r="BD17" s="170"/>
      <c r="BE17" s="170"/>
      <c r="BF17" s="170"/>
      <c r="BG17" s="170"/>
      <c r="BH17" s="170"/>
    </row>
    <row r="18" spans="1:60" outlineLevel="3" x14ac:dyDescent="0.25">
      <c r="A18" s="171"/>
      <c r="B18" s="172"/>
      <c r="C18" s="173" t="s">
        <v>339</v>
      </c>
      <c r="D18" s="174"/>
      <c r="E18" s="175">
        <v>20.5</v>
      </c>
      <c r="F18" s="169"/>
      <c r="G18" s="169"/>
      <c r="H18" s="169"/>
      <c r="I18" s="169"/>
      <c r="J18" s="169"/>
      <c r="K18" s="169"/>
      <c r="L18" s="169"/>
      <c r="M18" s="169"/>
      <c r="N18" s="176"/>
      <c r="O18" s="176"/>
      <c r="P18" s="176"/>
      <c r="Q18" s="176"/>
      <c r="R18" s="169"/>
      <c r="S18" s="169"/>
      <c r="T18" s="169"/>
      <c r="U18" s="169"/>
      <c r="V18" s="169"/>
      <c r="W18" s="169"/>
      <c r="X18" s="169"/>
      <c r="Y18" s="169"/>
      <c r="Z18" s="170"/>
      <c r="AA18" s="170"/>
      <c r="AB18" s="170"/>
      <c r="AC18" s="170"/>
      <c r="AD18" s="170"/>
      <c r="AE18" s="170"/>
      <c r="AF18" s="170"/>
      <c r="AG18" s="170" t="s">
        <v>156</v>
      </c>
      <c r="AH18" s="170">
        <v>5</v>
      </c>
      <c r="AI18" s="170"/>
      <c r="AJ18" s="170"/>
      <c r="AK18" s="170"/>
      <c r="AL18" s="170"/>
      <c r="AM18" s="170"/>
      <c r="AN18" s="170"/>
      <c r="AO18" s="170"/>
      <c r="AP18" s="170"/>
      <c r="AQ18" s="170"/>
      <c r="AR18" s="170"/>
      <c r="AS18" s="170"/>
      <c r="AT18" s="170"/>
      <c r="AU18" s="170"/>
      <c r="AV18" s="170"/>
      <c r="AW18" s="170"/>
      <c r="AX18" s="170"/>
      <c r="AY18" s="170"/>
      <c r="AZ18" s="170"/>
      <c r="BA18" s="170"/>
      <c r="BB18" s="170"/>
      <c r="BC18" s="170"/>
      <c r="BD18" s="170"/>
      <c r="BE18" s="170"/>
      <c r="BF18" s="170"/>
      <c r="BG18" s="170"/>
      <c r="BH18" s="170"/>
    </row>
    <row r="19" spans="1:60" outlineLevel="3" x14ac:dyDescent="0.25">
      <c r="A19" s="171"/>
      <c r="B19" s="172"/>
      <c r="C19" s="177" t="s">
        <v>164</v>
      </c>
      <c r="D19" s="178"/>
      <c r="E19" s="179">
        <v>20.5</v>
      </c>
      <c r="F19" s="169"/>
      <c r="G19" s="169"/>
      <c r="H19" s="169"/>
      <c r="I19" s="169"/>
      <c r="J19" s="169"/>
      <c r="K19" s="169"/>
      <c r="L19" s="169"/>
      <c r="M19" s="169"/>
      <c r="N19" s="176"/>
      <c r="O19" s="176"/>
      <c r="P19" s="176"/>
      <c r="Q19" s="176"/>
      <c r="R19" s="169"/>
      <c r="S19" s="169"/>
      <c r="T19" s="169"/>
      <c r="U19" s="169"/>
      <c r="V19" s="169"/>
      <c r="W19" s="169"/>
      <c r="X19" s="169"/>
      <c r="Y19" s="169"/>
      <c r="Z19" s="170"/>
      <c r="AA19" s="170"/>
      <c r="AB19" s="170"/>
      <c r="AC19" s="170"/>
      <c r="AD19" s="170"/>
      <c r="AE19" s="170"/>
      <c r="AF19" s="170"/>
      <c r="AG19" s="170" t="s">
        <v>156</v>
      </c>
      <c r="AH19" s="170">
        <v>1</v>
      </c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</row>
    <row r="20" spans="1:60" outlineLevel="1" x14ac:dyDescent="0.25">
      <c r="A20" s="161">
        <v>3</v>
      </c>
      <c r="B20" s="162" t="s">
        <v>340</v>
      </c>
      <c r="C20" s="163" t="s">
        <v>341</v>
      </c>
      <c r="D20" s="164" t="s">
        <v>150</v>
      </c>
      <c r="E20" s="165">
        <v>205</v>
      </c>
      <c r="F20" s="139"/>
      <c r="G20" s="167">
        <f>ROUND(E20*F20,2)</f>
        <v>0</v>
      </c>
      <c r="H20" s="166"/>
      <c r="I20" s="167">
        <f>ROUND(E20*H20,2)</f>
        <v>0</v>
      </c>
      <c r="J20" s="166"/>
      <c r="K20" s="167">
        <f>ROUND(E20*J20,2)</f>
        <v>0</v>
      </c>
      <c r="L20" s="167">
        <v>21</v>
      </c>
      <c r="M20" s="167">
        <f>G20*(1+L20/100)</f>
        <v>0</v>
      </c>
      <c r="N20" s="165">
        <v>0</v>
      </c>
      <c r="O20" s="165">
        <f>ROUND(E20*N20,2)</f>
        <v>0</v>
      </c>
      <c r="P20" s="165">
        <v>0</v>
      </c>
      <c r="Q20" s="165">
        <f>ROUND(E20*P20,2)</f>
        <v>0</v>
      </c>
      <c r="R20" s="167"/>
      <c r="S20" s="167" t="s">
        <v>151</v>
      </c>
      <c r="T20" s="168" t="s">
        <v>151</v>
      </c>
      <c r="U20" s="169">
        <v>0</v>
      </c>
      <c r="V20" s="169">
        <f>ROUND(E20*U20,2)</f>
        <v>0</v>
      </c>
      <c r="W20" s="169"/>
      <c r="X20" s="169" t="s">
        <v>152</v>
      </c>
      <c r="Y20" s="169" t="s">
        <v>153</v>
      </c>
      <c r="Z20" s="170"/>
      <c r="AA20" s="170"/>
      <c r="AB20" s="170"/>
      <c r="AC20" s="170"/>
      <c r="AD20" s="170"/>
      <c r="AE20" s="170"/>
      <c r="AF20" s="170"/>
      <c r="AG20" s="170" t="s">
        <v>154</v>
      </c>
      <c r="AH20" s="170"/>
      <c r="AI20" s="170"/>
      <c r="AJ20" s="170"/>
      <c r="AK20" s="170"/>
      <c r="AL20" s="170"/>
      <c r="AM20" s="170"/>
      <c r="AN20" s="170"/>
      <c r="AO20" s="170"/>
      <c r="AP20" s="170"/>
      <c r="AQ20" s="170"/>
      <c r="AR20" s="170"/>
      <c r="AS20" s="170"/>
      <c r="AT20" s="170"/>
      <c r="AU20" s="170"/>
      <c r="AV20" s="170"/>
      <c r="AW20" s="170"/>
      <c r="AX20" s="170"/>
      <c r="AY20" s="170"/>
      <c r="AZ20" s="170"/>
      <c r="BA20" s="170"/>
      <c r="BB20" s="170"/>
      <c r="BC20" s="170"/>
      <c r="BD20" s="170"/>
      <c r="BE20" s="170"/>
      <c r="BF20" s="170"/>
      <c r="BG20" s="170"/>
      <c r="BH20" s="170"/>
    </row>
    <row r="21" spans="1:60" outlineLevel="2" x14ac:dyDescent="0.25">
      <c r="A21" s="171"/>
      <c r="B21" s="172"/>
      <c r="C21" s="173" t="s">
        <v>155</v>
      </c>
      <c r="D21" s="174"/>
      <c r="E21" s="175"/>
      <c r="F21" s="169"/>
      <c r="G21" s="169"/>
      <c r="H21" s="169"/>
      <c r="I21" s="169"/>
      <c r="J21" s="169"/>
      <c r="K21" s="169"/>
      <c r="L21" s="169"/>
      <c r="M21" s="169"/>
      <c r="N21" s="176"/>
      <c r="O21" s="176"/>
      <c r="P21" s="176"/>
      <c r="Q21" s="176"/>
      <c r="R21" s="169"/>
      <c r="S21" s="169"/>
      <c r="T21" s="169"/>
      <c r="U21" s="169"/>
      <c r="V21" s="169"/>
      <c r="W21" s="169"/>
      <c r="X21" s="169"/>
      <c r="Y21" s="169"/>
      <c r="Z21" s="170"/>
      <c r="AA21" s="170"/>
      <c r="AB21" s="170"/>
      <c r="AC21" s="170"/>
      <c r="AD21" s="170"/>
      <c r="AE21" s="170"/>
      <c r="AF21" s="170"/>
      <c r="AG21" s="170" t="s">
        <v>156</v>
      </c>
      <c r="AH21" s="170">
        <v>0</v>
      </c>
      <c r="AI21" s="170"/>
      <c r="AJ21" s="170"/>
      <c r="AK21" s="170"/>
      <c r="AL21" s="170"/>
      <c r="AM21" s="170"/>
      <c r="AN21" s="170"/>
      <c r="AO21" s="170"/>
      <c r="AP21" s="170"/>
      <c r="AQ21" s="170"/>
      <c r="AR21" s="170"/>
      <c r="AS21" s="170"/>
      <c r="AT21" s="170"/>
      <c r="AU21" s="170"/>
      <c r="AV21" s="170"/>
      <c r="AW21" s="170"/>
      <c r="AX21" s="170"/>
      <c r="AY21" s="170"/>
      <c r="AZ21" s="170"/>
      <c r="BA21" s="170"/>
      <c r="BB21" s="170"/>
      <c r="BC21" s="170"/>
      <c r="BD21" s="170"/>
      <c r="BE21" s="170"/>
      <c r="BF21" s="170"/>
      <c r="BG21" s="170"/>
      <c r="BH21" s="170"/>
    </row>
    <row r="22" spans="1:60" outlineLevel="3" x14ac:dyDescent="0.25">
      <c r="A22" s="171"/>
      <c r="B22" s="172"/>
      <c r="C22" s="173" t="s">
        <v>338</v>
      </c>
      <c r="D22" s="174"/>
      <c r="E22" s="175"/>
      <c r="F22" s="169"/>
      <c r="G22" s="169"/>
      <c r="H22" s="169"/>
      <c r="I22" s="169"/>
      <c r="J22" s="169"/>
      <c r="K22" s="169"/>
      <c r="L22" s="169"/>
      <c r="M22" s="169"/>
      <c r="N22" s="176"/>
      <c r="O22" s="176"/>
      <c r="P22" s="176"/>
      <c r="Q22" s="176"/>
      <c r="R22" s="169"/>
      <c r="S22" s="169"/>
      <c r="T22" s="169"/>
      <c r="U22" s="169"/>
      <c r="V22" s="169"/>
      <c r="W22" s="169"/>
      <c r="X22" s="169"/>
      <c r="Y22" s="169"/>
      <c r="Z22" s="170"/>
      <c r="AA22" s="170"/>
      <c r="AB22" s="170"/>
      <c r="AC22" s="170"/>
      <c r="AD22" s="170"/>
      <c r="AE22" s="170"/>
      <c r="AF22" s="170"/>
      <c r="AG22" s="170" t="s">
        <v>156</v>
      </c>
      <c r="AH22" s="170">
        <v>0</v>
      </c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0"/>
      <c r="BB22" s="170"/>
      <c r="BC22" s="170"/>
      <c r="BD22" s="170"/>
      <c r="BE22" s="170"/>
      <c r="BF22" s="170"/>
      <c r="BG22" s="170"/>
      <c r="BH22" s="170"/>
    </row>
    <row r="23" spans="1:60" outlineLevel="3" x14ac:dyDescent="0.25">
      <c r="A23" s="171"/>
      <c r="B23" s="172"/>
      <c r="C23" s="173" t="s">
        <v>339</v>
      </c>
      <c r="D23" s="174"/>
      <c r="E23" s="175">
        <v>20.5</v>
      </c>
      <c r="F23" s="169"/>
      <c r="G23" s="169"/>
      <c r="H23" s="169"/>
      <c r="I23" s="169"/>
      <c r="J23" s="169"/>
      <c r="K23" s="169"/>
      <c r="L23" s="169"/>
      <c r="M23" s="169"/>
      <c r="N23" s="176"/>
      <c r="O23" s="176"/>
      <c r="P23" s="176"/>
      <c r="Q23" s="176"/>
      <c r="R23" s="169"/>
      <c r="S23" s="169"/>
      <c r="T23" s="169"/>
      <c r="U23" s="169"/>
      <c r="V23" s="169"/>
      <c r="W23" s="169"/>
      <c r="X23" s="169"/>
      <c r="Y23" s="169"/>
      <c r="Z23" s="170"/>
      <c r="AA23" s="170"/>
      <c r="AB23" s="170"/>
      <c r="AC23" s="170"/>
      <c r="AD23" s="170"/>
      <c r="AE23" s="170"/>
      <c r="AF23" s="170"/>
      <c r="AG23" s="170" t="s">
        <v>156</v>
      </c>
      <c r="AH23" s="170">
        <v>5</v>
      </c>
      <c r="AI23" s="170"/>
      <c r="AJ23" s="170"/>
      <c r="AK23" s="170"/>
      <c r="AL23" s="170"/>
      <c r="AM23" s="170"/>
      <c r="AN23" s="170"/>
      <c r="AO23" s="170"/>
      <c r="AP23" s="170"/>
      <c r="AQ23" s="170"/>
      <c r="AR23" s="170"/>
      <c r="AS23" s="170"/>
      <c r="AT23" s="170"/>
      <c r="AU23" s="170"/>
      <c r="AV23" s="170"/>
      <c r="AW23" s="170"/>
      <c r="AX23" s="170"/>
      <c r="AY23" s="170"/>
      <c r="AZ23" s="170"/>
      <c r="BA23" s="170"/>
      <c r="BB23" s="170"/>
      <c r="BC23" s="170"/>
      <c r="BD23" s="170"/>
      <c r="BE23" s="170"/>
      <c r="BF23" s="170"/>
      <c r="BG23" s="170"/>
      <c r="BH23" s="170"/>
    </row>
    <row r="24" spans="1:60" outlineLevel="3" x14ac:dyDescent="0.25">
      <c r="A24" s="171"/>
      <c r="B24" s="172"/>
      <c r="C24" s="177" t="s">
        <v>164</v>
      </c>
      <c r="D24" s="178"/>
      <c r="E24" s="179">
        <v>20.5</v>
      </c>
      <c r="F24" s="169"/>
      <c r="G24" s="169"/>
      <c r="H24" s="169"/>
      <c r="I24" s="169"/>
      <c r="J24" s="169"/>
      <c r="K24" s="169"/>
      <c r="L24" s="169"/>
      <c r="M24" s="169"/>
      <c r="N24" s="176"/>
      <c r="O24" s="176"/>
      <c r="P24" s="176"/>
      <c r="Q24" s="176"/>
      <c r="R24" s="169"/>
      <c r="S24" s="169"/>
      <c r="T24" s="169"/>
      <c r="U24" s="169"/>
      <c r="V24" s="169"/>
      <c r="W24" s="169"/>
      <c r="X24" s="169"/>
      <c r="Y24" s="169"/>
      <c r="Z24" s="170"/>
      <c r="AA24" s="170"/>
      <c r="AB24" s="170"/>
      <c r="AC24" s="170"/>
      <c r="AD24" s="170"/>
      <c r="AE24" s="170"/>
      <c r="AF24" s="170"/>
      <c r="AG24" s="170" t="s">
        <v>156</v>
      </c>
      <c r="AH24" s="170">
        <v>1</v>
      </c>
      <c r="AI24" s="170"/>
      <c r="AJ24" s="170"/>
      <c r="AK24" s="170"/>
      <c r="AL24" s="170"/>
      <c r="AM24" s="170"/>
      <c r="AN24" s="170"/>
      <c r="AO24" s="170"/>
      <c r="AP24" s="170"/>
      <c r="AQ24" s="170"/>
      <c r="AR24" s="170"/>
      <c r="AS24" s="170"/>
      <c r="AT24" s="170"/>
      <c r="AU24" s="170"/>
      <c r="AV24" s="170"/>
      <c r="AW24" s="170"/>
      <c r="AX24" s="170"/>
      <c r="AY24" s="170"/>
      <c r="AZ24" s="170"/>
      <c r="BA24" s="170"/>
      <c r="BB24" s="170"/>
      <c r="BC24" s="170"/>
      <c r="BD24" s="170"/>
      <c r="BE24" s="170"/>
      <c r="BF24" s="170"/>
      <c r="BG24" s="170"/>
      <c r="BH24" s="170"/>
    </row>
    <row r="25" spans="1:60" outlineLevel="3" x14ac:dyDescent="0.25">
      <c r="A25" s="171"/>
      <c r="B25" s="172"/>
      <c r="C25" s="185" t="s">
        <v>342</v>
      </c>
      <c r="D25" s="186"/>
      <c r="E25" s="187">
        <v>184.5</v>
      </c>
      <c r="F25" s="169"/>
      <c r="G25" s="169"/>
      <c r="H25" s="169"/>
      <c r="I25" s="169"/>
      <c r="J25" s="169"/>
      <c r="K25" s="169"/>
      <c r="L25" s="169"/>
      <c r="M25" s="169"/>
      <c r="N25" s="176"/>
      <c r="O25" s="176"/>
      <c r="P25" s="176"/>
      <c r="Q25" s="176"/>
      <c r="R25" s="169"/>
      <c r="S25" s="169"/>
      <c r="T25" s="169"/>
      <c r="U25" s="169"/>
      <c r="V25" s="169"/>
      <c r="W25" s="169"/>
      <c r="X25" s="169"/>
      <c r="Y25" s="169"/>
      <c r="Z25" s="170"/>
      <c r="AA25" s="170"/>
      <c r="AB25" s="170"/>
      <c r="AC25" s="170"/>
      <c r="AD25" s="170"/>
      <c r="AE25" s="170"/>
      <c r="AF25" s="170"/>
      <c r="AG25" s="170" t="s">
        <v>156</v>
      </c>
      <c r="AH25" s="170">
        <v>4</v>
      </c>
      <c r="AI25" s="170"/>
      <c r="AJ25" s="170"/>
      <c r="AK25" s="170"/>
      <c r="AL25" s="170"/>
      <c r="AM25" s="170"/>
      <c r="AN25" s="170"/>
      <c r="AO25" s="170"/>
      <c r="AP25" s="170"/>
      <c r="AQ25" s="170"/>
      <c r="AR25" s="170"/>
      <c r="AS25" s="170"/>
      <c r="AT25" s="170"/>
      <c r="AU25" s="170"/>
      <c r="AV25" s="170"/>
      <c r="AW25" s="170"/>
      <c r="AX25" s="170"/>
      <c r="AY25" s="170"/>
      <c r="AZ25" s="170"/>
      <c r="BA25" s="170"/>
      <c r="BB25" s="170"/>
      <c r="BC25" s="170"/>
      <c r="BD25" s="170"/>
      <c r="BE25" s="170"/>
      <c r="BF25" s="170"/>
      <c r="BG25" s="170"/>
      <c r="BH25" s="170"/>
    </row>
    <row r="26" spans="1:60" outlineLevel="1" x14ac:dyDescent="0.25">
      <c r="A26" s="161">
        <v>4</v>
      </c>
      <c r="B26" s="162" t="s">
        <v>343</v>
      </c>
      <c r="C26" s="163" t="s">
        <v>344</v>
      </c>
      <c r="D26" s="164" t="s">
        <v>150</v>
      </c>
      <c r="E26" s="165">
        <v>20.5</v>
      </c>
      <c r="F26" s="139"/>
      <c r="G26" s="167">
        <f>ROUND(E26*F26,2)</f>
        <v>0</v>
      </c>
      <c r="H26" s="166"/>
      <c r="I26" s="167">
        <f>ROUND(E26*H26,2)</f>
        <v>0</v>
      </c>
      <c r="J26" s="166"/>
      <c r="K26" s="167">
        <f>ROUND(E26*J26,2)</f>
        <v>0</v>
      </c>
      <c r="L26" s="167">
        <v>21</v>
      </c>
      <c r="M26" s="167">
        <f>G26*(1+L26/100)</f>
        <v>0</v>
      </c>
      <c r="N26" s="165">
        <v>0</v>
      </c>
      <c r="O26" s="165">
        <f>ROUND(E26*N26,2)</f>
        <v>0</v>
      </c>
      <c r="P26" s="165">
        <v>0</v>
      </c>
      <c r="Q26" s="165">
        <f>ROUND(E26*P26,2)</f>
        <v>0</v>
      </c>
      <c r="R26" s="167"/>
      <c r="S26" s="167" t="s">
        <v>151</v>
      </c>
      <c r="T26" s="168" t="s">
        <v>151</v>
      </c>
      <c r="U26" s="169">
        <v>0</v>
      </c>
      <c r="V26" s="169">
        <f>ROUND(E26*U26,2)</f>
        <v>0</v>
      </c>
      <c r="W26" s="169"/>
      <c r="X26" s="169" t="s">
        <v>152</v>
      </c>
      <c r="Y26" s="169" t="s">
        <v>153</v>
      </c>
      <c r="Z26" s="170"/>
      <c r="AA26" s="170"/>
      <c r="AB26" s="170"/>
      <c r="AC26" s="170"/>
      <c r="AD26" s="170"/>
      <c r="AE26" s="170"/>
      <c r="AF26" s="170"/>
      <c r="AG26" s="170" t="s">
        <v>154</v>
      </c>
      <c r="AH26" s="170"/>
      <c r="AI26" s="170"/>
      <c r="AJ26" s="170"/>
      <c r="AK26" s="170"/>
      <c r="AL26" s="170"/>
      <c r="AM26" s="170"/>
      <c r="AN26" s="170"/>
      <c r="AO26" s="170"/>
      <c r="AP26" s="170"/>
      <c r="AQ26" s="170"/>
      <c r="AR26" s="170"/>
      <c r="AS26" s="170"/>
      <c r="AT26" s="170"/>
      <c r="AU26" s="170"/>
      <c r="AV26" s="170"/>
      <c r="AW26" s="170"/>
      <c r="AX26" s="170"/>
      <c r="AY26" s="170"/>
      <c r="AZ26" s="170"/>
      <c r="BA26" s="170"/>
      <c r="BB26" s="170"/>
      <c r="BC26" s="170"/>
      <c r="BD26" s="170"/>
      <c r="BE26" s="170"/>
      <c r="BF26" s="170"/>
      <c r="BG26" s="170"/>
      <c r="BH26" s="170"/>
    </row>
    <row r="27" spans="1:60" outlineLevel="2" x14ac:dyDescent="0.25">
      <c r="A27" s="171"/>
      <c r="B27" s="172"/>
      <c r="C27" s="173" t="s">
        <v>155</v>
      </c>
      <c r="D27" s="174"/>
      <c r="E27" s="175"/>
      <c r="F27" s="169"/>
      <c r="G27" s="169"/>
      <c r="H27" s="169"/>
      <c r="I27" s="169"/>
      <c r="J27" s="169"/>
      <c r="K27" s="169"/>
      <c r="L27" s="169"/>
      <c r="M27" s="169"/>
      <c r="N27" s="176"/>
      <c r="O27" s="176"/>
      <c r="P27" s="176"/>
      <c r="Q27" s="176"/>
      <c r="R27" s="169"/>
      <c r="S27" s="169"/>
      <c r="T27" s="169"/>
      <c r="U27" s="169"/>
      <c r="V27" s="169"/>
      <c r="W27" s="169"/>
      <c r="X27" s="169"/>
      <c r="Y27" s="169"/>
      <c r="Z27" s="170"/>
      <c r="AA27" s="170"/>
      <c r="AB27" s="170"/>
      <c r="AC27" s="170"/>
      <c r="AD27" s="170"/>
      <c r="AE27" s="170"/>
      <c r="AF27" s="170"/>
      <c r="AG27" s="170" t="s">
        <v>156</v>
      </c>
      <c r="AH27" s="170">
        <v>0</v>
      </c>
      <c r="AI27" s="170"/>
      <c r="AJ27" s="170"/>
      <c r="AK27" s="170"/>
      <c r="AL27" s="170"/>
      <c r="AM27" s="170"/>
      <c r="AN27" s="170"/>
      <c r="AO27" s="170"/>
      <c r="AP27" s="170"/>
      <c r="AQ27" s="170"/>
      <c r="AR27" s="170"/>
      <c r="AS27" s="170"/>
      <c r="AT27" s="170"/>
      <c r="AU27" s="170"/>
      <c r="AV27" s="170"/>
      <c r="AW27" s="170"/>
      <c r="AX27" s="170"/>
      <c r="AY27" s="170"/>
      <c r="AZ27" s="170"/>
      <c r="BA27" s="170"/>
      <c r="BB27" s="170"/>
      <c r="BC27" s="170"/>
      <c r="BD27" s="170"/>
      <c r="BE27" s="170"/>
      <c r="BF27" s="170"/>
      <c r="BG27" s="170"/>
      <c r="BH27" s="170"/>
    </row>
    <row r="28" spans="1:60" outlineLevel="3" x14ac:dyDescent="0.25">
      <c r="A28" s="171"/>
      <c r="B28" s="172"/>
      <c r="C28" s="173" t="s">
        <v>338</v>
      </c>
      <c r="D28" s="174"/>
      <c r="E28" s="175"/>
      <c r="F28" s="169"/>
      <c r="G28" s="169"/>
      <c r="H28" s="169"/>
      <c r="I28" s="169"/>
      <c r="J28" s="169"/>
      <c r="K28" s="169"/>
      <c r="L28" s="169"/>
      <c r="M28" s="169"/>
      <c r="N28" s="176"/>
      <c r="O28" s="176"/>
      <c r="P28" s="176"/>
      <c r="Q28" s="176"/>
      <c r="R28" s="169"/>
      <c r="S28" s="169"/>
      <c r="T28" s="169"/>
      <c r="U28" s="169"/>
      <c r="V28" s="169"/>
      <c r="W28" s="169"/>
      <c r="X28" s="169"/>
      <c r="Y28" s="169"/>
      <c r="Z28" s="170"/>
      <c r="AA28" s="170"/>
      <c r="AB28" s="170"/>
      <c r="AC28" s="170"/>
      <c r="AD28" s="170"/>
      <c r="AE28" s="170"/>
      <c r="AF28" s="170"/>
      <c r="AG28" s="170" t="s">
        <v>156</v>
      </c>
      <c r="AH28" s="170">
        <v>0</v>
      </c>
      <c r="AI28" s="170"/>
      <c r="AJ28" s="170"/>
      <c r="AK28" s="170"/>
      <c r="AL28" s="170"/>
      <c r="AM28" s="170"/>
      <c r="AN28" s="170"/>
      <c r="AO28" s="170"/>
      <c r="AP28" s="170"/>
      <c r="AQ28" s="170"/>
      <c r="AR28" s="170"/>
      <c r="AS28" s="170"/>
      <c r="AT28" s="170"/>
      <c r="AU28" s="170"/>
      <c r="AV28" s="170"/>
      <c r="AW28" s="170"/>
      <c r="AX28" s="170"/>
      <c r="AY28" s="170"/>
      <c r="AZ28" s="170"/>
      <c r="BA28" s="170"/>
      <c r="BB28" s="170"/>
      <c r="BC28" s="170"/>
      <c r="BD28" s="170"/>
      <c r="BE28" s="170"/>
      <c r="BF28" s="170"/>
      <c r="BG28" s="170"/>
      <c r="BH28" s="170"/>
    </row>
    <row r="29" spans="1:60" outlineLevel="3" x14ac:dyDescent="0.25">
      <c r="A29" s="171"/>
      <c r="B29" s="172"/>
      <c r="C29" s="173" t="s">
        <v>339</v>
      </c>
      <c r="D29" s="174"/>
      <c r="E29" s="175">
        <v>20.5</v>
      </c>
      <c r="F29" s="169"/>
      <c r="G29" s="169"/>
      <c r="H29" s="169"/>
      <c r="I29" s="169"/>
      <c r="J29" s="169"/>
      <c r="K29" s="169"/>
      <c r="L29" s="169"/>
      <c r="M29" s="169"/>
      <c r="N29" s="176"/>
      <c r="O29" s="176"/>
      <c r="P29" s="176"/>
      <c r="Q29" s="176"/>
      <c r="R29" s="169"/>
      <c r="S29" s="169"/>
      <c r="T29" s="169"/>
      <c r="U29" s="169"/>
      <c r="V29" s="169"/>
      <c r="W29" s="169"/>
      <c r="X29" s="169"/>
      <c r="Y29" s="169"/>
      <c r="Z29" s="170"/>
      <c r="AA29" s="170"/>
      <c r="AB29" s="170"/>
      <c r="AC29" s="170"/>
      <c r="AD29" s="170"/>
      <c r="AE29" s="170"/>
      <c r="AF29" s="170"/>
      <c r="AG29" s="170" t="s">
        <v>156</v>
      </c>
      <c r="AH29" s="170">
        <v>5</v>
      </c>
      <c r="AI29" s="170"/>
      <c r="AJ29" s="170"/>
      <c r="AK29" s="170"/>
      <c r="AL29" s="170"/>
      <c r="AM29" s="170"/>
      <c r="AN29" s="170"/>
      <c r="AO29" s="170"/>
      <c r="AP29" s="170"/>
      <c r="AQ29" s="170"/>
      <c r="AR29" s="170"/>
      <c r="AS29" s="170"/>
      <c r="AT29" s="170"/>
      <c r="AU29" s="170"/>
      <c r="AV29" s="170"/>
      <c r="AW29" s="170"/>
      <c r="AX29" s="170"/>
      <c r="AY29" s="170"/>
      <c r="AZ29" s="170"/>
      <c r="BA29" s="170"/>
      <c r="BB29" s="170"/>
      <c r="BC29" s="170"/>
      <c r="BD29" s="170"/>
      <c r="BE29" s="170"/>
      <c r="BF29" s="170"/>
      <c r="BG29" s="170"/>
      <c r="BH29" s="170"/>
    </row>
    <row r="30" spans="1:60" outlineLevel="3" x14ac:dyDescent="0.25">
      <c r="A30" s="171"/>
      <c r="B30" s="172"/>
      <c r="C30" s="177" t="s">
        <v>164</v>
      </c>
      <c r="D30" s="178"/>
      <c r="E30" s="179">
        <v>20.5</v>
      </c>
      <c r="F30" s="169"/>
      <c r="G30" s="169"/>
      <c r="H30" s="169"/>
      <c r="I30" s="169"/>
      <c r="J30" s="169"/>
      <c r="K30" s="169"/>
      <c r="L30" s="169"/>
      <c r="M30" s="169"/>
      <c r="N30" s="176"/>
      <c r="O30" s="176"/>
      <c r="P30" s="176"/>
      <c r="Q30" s="176"/>
      <c r="R30" s="169"/>
      <c r="S30" s="169"/>
      <c r="T30" s="169"/>
      <c r="U30" s="169"/>
      <c r="V30" s="169"/>
      <c r="W30" s="169"/>
      <c r="X30" s="169"/>
      <c r="Y30" s="169"/>
      <c r="Z30" s="170"/>
      <c r="AA30" s="170"/>
      <c r="AB30" s="170"/>
      <c r="AC30" s="170"/>
      <c r="AD30" s="170"/>
      <c r="AE30" s="170"/>
      <c r="AF30" s="170"/>
      <c r="AG30" s="170" t="s">
        <v>156</v>
      </c>
      <c r="AH30" s="170">
        <v>1</v>
      </c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</row>
    <row r="31" spans="1:60" outlineLevel="1" x14ac:dyDescent="0.25">
      <c r="A31" s="161">
        <v>5</v>
      </c>
      <c r="B31" s="162" t="s">
        <v>345</v>
      </c>
      <c r="C31" s="163" t="s">
        <v>346</v>
      </c>
      <c r="D31" s="164" t="s">
        <v>150</v>
      </c>
      <c r="E31" s="165">
        <v>21</v>
      </c>
      <c r="F31" s="139"/>
      <c r="G31" s="167">
        <f>ROUND(E31*F31,2)</f>
        <v>0</v>
      </c>
      <c r="H31" s="166"/>
      <c r="I31" s="167">
        <f>ROUND(E31*H31,2)</f>
        <v>0</v>
      </c>
      <c r="J31" s="166"/>
      <c r="K31" s="167">
        <f>ROUND(E31*J31,2)</f>
        <v>0</v>
      </c>
      <c r="L31" s="167">
        <v>21</v>
      </c>
      <c r="M31" s="167">
        <f>G31*(1+L31/100)</f>
        <v>0</v>
      </c>
      <c r="N31" s="165">
        <v>0</v>
      </c>
      <c r="O31" s="165">
        <f>ROUND(E31*N31,2)</f>
        <v>0</v>
      </c>
      <c r="P31" s="165">
        <v>0</v>
      </c>
      <c r="Q31" s="165">
        <f>ROUND(E31*P31,2)</f>
        <v>0</v>
      </c>
      <c r="R31" s="167"/>
      <c r="S31" s="167" t="s">
        <v>151</v>
      </c>
      <c r="T31" s="168" t="s">
        <v>151</v>
      </c>
      <c r="U31" s="169">
        <v>0.155</v>
      </c>
      <c r="V31" s="169">
        <f>ROUND(E31*U31,2)</f>
        <v>3.26</v>
      </c>
      <c r="W31" s="169"/>
      <c r="X31" s="169" t="s">
        <v>152</v>
      </c>
      <c r="Y31" s="169" t="s">
        <v>153</v>
      </c>
      <c r="Z31" s="170"/>
      <c r="AA31" s="170"/>
      <c r="AB31" s="170"/>
      <c r="AC31" s="170"/>
      <c r="AD31" s="170"/>
      <c r="AE31" s="170"/>
      <c r="AF31" s="170"/>
      <c r="AG31" s="170" t="s">
        <v>154</v>
      </c>
      <c r="AH31" s="170"/>
      <c r="AI31" s="170"/>
      <c r="AJ31" s="170"/>
      <c r="AK31" s="170"/>
      <c r="AL31" s="170"/>
      <c r="AM31" s="170"/>
      <c r="AN31" s="170"/>
      <c r="AO31" s="170"/>
      <c r="AP31" s="170"/>
      <c r="AQ31" s="170"/>
      <c r="AR31" s="170"/>
      <c r="AS31" s="170"/>
      <c r="AT31" s="170"/>
      <c r="AU31" s="170"/>
      <c r="AV31" s="170"/>
      <c r="AW31" s="170"/>
      <c r="AX31" s="170"/>
      <c r="AY31" s="170"/>
      <c r="AZ31" s="170"/>
      <c r="BA31" s="170"/>
      <c r="BB31" s="170"/>
      <c r="BC31" s="170"/>
      <c r="BD31" s="170"/>
      <c r="BE31" s="170"/>
      <c r="BF31" s="170"/>
      <c r="BG31" s="170"/>
      <c r="BH31" s="170"/>
    </row>
    <row r="32" spans="1:60" outlineLevel="2" x14ac:dyDescent="0.25">
      <c r="A32" s="171"/>
      <c r="B32" s="172"/>
      <c r="C32" s="173" t="s">
        <v>155</v>
      </c>
      <c r="D32" s="174"/>
      <c r="E32" s="175"/>
      <c r="F32" s="169"/>
      <c r="G32" s="169"/>
      <c r="H32" s="169"/>
      <c r="I32" s="169"/>
      <c r="J32" s="169"/>
      <c r="K32" s="169"/>
      <c r="L32" s="169"/>
      <c r="M32" s="169"/>
      <c r="N32" s="176"/>
      <c r="O32" s="176"/>
      <c r="P32" s="176"/>
      <c r="Q32" s="176"/>
      <c r="R32" s="169"/>
      <c r="S32" s="169"/>
      <c r="T32" s="169"/>
      <c r="U32" s="169"/>
      <c r="V32" s="169"/>
      <c r="W32" s="169"/>
      <c r="X32" s="169"/>
      <c r="Y32" s="169"/>
      <c r="Z32" s="170"/>
      <c r="AA32" s="170"/>
      <c r="AB32" s="170"/>
      <c r="AC32" s="170"/>
      <c r="AD32" s="170"/>
      <c r="AE32" s="170"/>
      <c r="AF32" s="170"/>
      <c r="AG32" s="170" t="s">
        <v>156</v>
      </c>
      <c r="AH32" s="170">
        <v>0</v>
      </c>
      <c r="AI32" s="170"/>
      <c r="AJ32" s="170"/>
      <c r="AK32" s="170"/>
      <c r="AL32" s="170"/>
      <c r="AM32" s="170"/>
      <c r="AN32" s="170"/>
      <c r="AO32" s="170"/>
      <c r="AP32" s="170"/>
      <c r="AQ32" s="170"/>
      <c r="AR32" s="170"/>
      <c r="AS32" s="170"/>
      <c r="AT32" s="170"/>
      <c r="AU32" s="170"/>
      <c r="AV32" s="170"/>
      <c r="AW32" s="170"/>
      <c r="AX32" s="170"/>
      <c r="AY32" s="170"/>
      <c r="AZ32" s="170"/>
      <c r="BA32" s="170"/>
      <c r="BB32" s="170"/>
      <c r="BC32" s="170"/>
      <c r="BD32" s="170"/>
      <c r="BE32" s="170"/>
      <c r="BF32" s="170"/>
      <c r="BG32" s="170"/>
      <c r="BH32" s="170"/>
    </row>
    <row r="33" spans="1:60" outlineLevel="3" x14ac:dyDescent="0.25">
      <c r="A33" s="171"/>
      <c r="B33" s="172"/>
      <c r="C33" s="173" t="s">
        <v>333</v>
      </c>
      <c r="D33" s="174"/>
      <c r="E33" s="175"/>
      <c r="F33" s="169"/>
      <c r="G33" s="169"/>
      <c r="H33" s="169"/>
      <c r="I33" s="169"/>
      <c r="J33" s="169"/>
      <c r="K33" s="169"/>
      <c r="L33" s="169"/>
      <c r="M33" s="169"/>
      <c r="N33" s="176"/>
      <c r="O33" s="176"/>
      <c r="P33" s="176"/>
      <c r="Q33" s="176"/>
      <c r="R33" s="169"/>
      <c r="S33" s="169"/>
      <c r="T33" s="169"/>
      <c r="U33" s="169"/>
      <c r="V33" s="169"/>
      <c r="W33" s="169"/>
      <c r="X33" s="169"/>
      <c r="Y33" s="169"/>
      <c r="Z33" s="170"/>
      <c r="AA33" s="170"/>
      <c r="AB33" s="170"/>
      <c r="AC33" s="170"/>
      <c r="AD33" s="170"/>
      <c r="AE33" s="170"/>
      <c r="AF33" s="170"/>
      <c r="AG33" s="170" t="s">
        <v>156</v>
      </c>
      <c r="AH33" s="170">
        <v>0</v>
      </c>
      <c r="AI33" s="170"/>
      <c r="AJ33" s="170"/>
      <c r="AK33" s="170"/>
      <c r="AL33" s="170"/>
      <c r="AM33" s="170"/>
      <c r="AN33" s="170"/>
      <c r="AO33" s="170"/>
      <c r="AP33" s="170"/>
      <c r="AQ33" s="170"/>
      <c r="AR33" s="170"/>
      <c r="AS33" s="170"/>
      <c r="AT33" s="170"/>
      <c r="AU33" s="170"/>
      <c r="AV33" s="170"/>
      <c r="AW33" s="170"/>
      <c r="AX33" s="170"/>
      <c r="AY33" s="170"/>
      <c r="AZ33" s="170"/>
      <c r="BA33" s="170"/>
      <c r="BB33" s="170"/>
      <c r="BC33" s="170"/>
      <c r="BD33" s="170"/>
      <c r="BE33" s="170"/>
      <c r="BF33" s="170"/>
      <c r="BG33" s="170"/>
      <c r="BH33" s="170"/>
    </row>
    <row r="34" spans="1:60" outlineLevel="3" x14ac:dyDescent="0.25">
      <c r="A34" s="171"/>
      <c r="B34" s="172"/>
      <c r="C34" s="173" t="s">
        <v>347</v>
      </c>
      <c r="D34" s="174"/>
      <c r="E34" s="175"/>
      <c r="F34" s="169"/>
      <c r="G34" s="169"/>
      <c r="H34" s="169"/>
      <c r="I34" s="169"/>
      <c r="J34" s="169"/>
      <c r="K34" s="169"/>
      <c r="L34" s="169"/>
      <c r="M34" s="169"/>
      <c r="N34" s="176"/>
      <c r="O34" s="176"/>
      <c r="P34" s="176"/>
      <c r="Q34" s="176"/>
      <c r="R34" s="169"/>
      <c r="S34" s="169"/>
      <c r="T34" s="169"/>
      <c r="U34" s="169"/>
      <c r="V34" s="169"/>
      <c r="W34" s="169"/>
      <c r="X34" s="169"/>
      <c r="Y34" s="169"/>
      <c r="Z34" s="170"/>
      <c r="AA34" s="170"/>
      <c r="AB34" s="170"/>
      <c r="AC34" s="170"/>
      <c r="AD34" s="170"/>
      <c r="AE34" s="170"/>
      <c r="AF34" s="170"/>
      <c r="AG34" s="170" t="s">
        <v>156</v>
      </c>
      <c r="AH34" s="170">
        <v>0</v>
      </c>
      <c r="AI34" s="170"/>
      <c r="AJ34" s="170"/>
      <c r="AK34" s="170"/>
      <c r="AL34" s="170"/>
      <c r="AM34" s="170"/>
      <c r="AN34" s="170"/>
      <c r="AO34" s="170"/>
      <c r="AP34" s="170"/>
      <c r="AQ34" s="170"/>
      <c r="AR34" s="170"/>
      <c r="AS34" s="170"/>
      <c r="AT34" s="170"/>
      <c r="AU34" s="170"/>
      <c r="AV34" s="170"/>
      <c r="AW34" s="170"/>
      <c r="AX34" s="170"/>
      <c r="AY34" s="170"/>
      <c r="AZ34" s="170"/>
      <c r="BA34" s="170"/>
      <c r="BB34" s="170"/>
      <c r="BC34" s="170"/>
      <c r="BD34" s="170"/>
      <c r="BE34" s="170"/>
      <c r="BF34" s="170"/>
      <c r="BG34" s="170"/>
      <c r="BH34" s="170"/>
    </row>
    <row r="35" spans="1:60" outlineLevel="3" x14ac:dyDescent="0.25">
      <c r="A35" s="171"/>
      <c r="B35" s="172"/>
      <c r="C35" s="173" t="s">
        <v>348</v>
      </c>
      <c r="D35" s="174"/>
      <c r="E35" s="175">
        <v>21</v>
      </c>
      <c r="F35" s="169"/>
      <c r="G35" s="169"/>
      <c r="H35" s="169"/>
      <c r="I35" s="169"/>
      <c r="J35" s="169"/>
      <c r="K35" s="169"/>
      <c r="L35" s="169"/>
      <c r="M35" s="169"/>
      <c r="N35" s="176"/>
      <c r="O35" s="176"/>
      <c r="P35" s="176"/>
      <c r="Q35" s="176"/>
      <c r="R35" s="169"/>
      <c r="S35" s="169"/>
      <c r="T35" s="169"/>
      <c r="U35" s="169"/>
      <c r="V35" s="169"/>
      <c r="W35" s="169"/>
      <c r="X35" s="169"/>
      <c r="Y35" s="169"/>
      <c r="Z35" s="170"/>
      <c r="AA35" s="170"/>
      <c r="AB35" s="170"/>
      <c r="AC35" s="170"/>
      <c r="AD35" s="170"/>
      <c r="AE35" s="170"/>
      <c r="AF35" s="170"/>
      <c r="AG35" s="170" t="s">
        <v>156</v>
      </c>
      <c r="AH35" s="170">
        <v>0</v>
      </c>
      <c r="AI35" s="170"/>
      <c r="AJ35" s="170"/>
      <c r="AK35" s="170"/>
      <c r="AL35" s="170"/>
      <c r="AM35" s="170"/>
      <c r="AN35" s="170"/>
      <c r="AO35" s="170"/>
      <c r="AP35" s="170"/>
      <c r="AQ35" s="170"/>
      <c r="AR35" s="170"/>
      <c r="AS35" s="170"/>
      <c r="AT35" s="170"/>
      <c r="AU35" s="170"/>
      <c r="AV35" s="170"/>
      <c r="AW35" s="170"/>
      <c r="AX35" s="170"/>
      <c r="AY35" s="170"/>
      <c r="AZ35" s="170"/>
      <c r="BA35" s="170"/>
      <c r="BB35" s="170"/>
      <c r="BC35" s="170"/>
      <c r="BD35" s="170"/>
      <c r="BE35" s="170"/>
      <c r="BF35" s="170"/>
      <c r="BG35" s="170"/>
      <c r="BH35" s="170"/>
    </row>
    <row r="36" spans="1:60" outlineLevel="3" x14ac:dyDescent="0.25">
      <c r="A36" s="171"/>
      <c r="B36" s="172"/>
      <c r="C36" s="177" t="s">
        <v>164</v>
      </c>
      <c r="D36" s="178"/>
      <c r="E36" s="179">
        <v>21</v>
      </c>
      <c r="F36" s="169"/>
      <c r="G36" s="169"/>
      <c r="H36" s="169"/>
      <c r="I36" s="169"/>
      <c r="J36" s="169"/>
      <c r="K36" s="169"/>
      <c r="L36" s="169"/>
      <c r="M36" s="169"/>
      <c r="N36" s="176"/>
      <c r="O36" s="176"/>
      <c r="P36" s="176"/>
      <c r="Q36" s="176"/>
      <c r="R36" s="169"/>
      <c r="S36" s="169"/>
      <c r="T36" s="169"/>
      <c r="U36" s="169"/>
      <c r="V36" s="169"/>
      <c r="W36" s="169"/>
      <c r="X36" s="169"/>
      <c r="Y36" s="169"/>
      <c r="Z36" s="170"/>
      <c r="AA36" s="170"/>
      <c r="AB36" s="170"/>
      <c r="AC36" s="170"/>
      <c r="AD36" s="170"/>
      <c r="AE36" s="170"/>
      <c r="AF36" s="170"/>
      <c r="AG36" s="170" t="s">
        <v>156</v>
      </c>
      <c r="AH36" s="170">
        <v>1</v>
      </c>
      <c r="AI36" s="170"/>
      <c r="AJ36" s="170"/>
      <c r="AK36" s="170"/>
      <c r="AL36" s="170"/>
      <c r="AM36" s="170"/>
      <c r="AN36" s="170"/>
      <c r="AO36" s="170"/>
      <c r="AP36" s="170"/>
      <c r="AQ36" s="170"/>
      <c r="AR36" s="170"/>
      <c r="AS36" s="170"/>
      <c r="AT36" s="170"/>
      <c r="AU36" s="170"/>
      <c r="AV36" s="170"/>
      <c r="AW36" s="170"/>
      <c r="AX36" s="170"/>
      <c r="AY36" s="170"/>
      <c r="AZ36" s="170"/>
      <c r="BA36" s="170"/>
      <c r="BB36" s="170"/>
      <c r="BC36" s="170"/>
      <c r="BD36" s="170"/>
      <c r="BE36" s="170"/>
      <c r="BF36" s="170"/>
      <c r="BG36" s="170"/>
      <c r="BH36" s="170"/>
    </row>
    <row r="37" spans="1:60" outlineLevel="1" x14ac:dyDescent="0.25">
      <c r="A37" s="161">
        <v>6</v>
      </c>
      <c r="B37" s="162" t="s">
        <v>349</v>
      </c>
      <c r="C37" s="163" t="s">
        <v>350</v>
      </c>
      <c r="D37" s="164" t="s">
        <v>150</v>
      </c>
      <c r="E37" s="165">
        <v>43.1</v>
      </c>
      <c r="F37" s="139"/>
      <c r="G37" s="167">
        <f>ROUND(E37*F37,2)</f>
        <v>0</v>
      </c>
      <c r="H37" s="166"/>
      <c r="I37" s="167">
        <f>ROUND(E37*H37,2)</f>
        <v>0</v>
      </c>
      <c r="J37" s="166"/>
      <c r="K37" s="167">
        <f>ROUND(E37*J37,2)</f>
        <v>0</v>
      </c>
      <c r="L37" s="167">
        <v>21</v>
      </c>
      <c r="M37" s="167">
        <f>G37*(1+L37/100)</f>
        <v>0</v>
      </c>
      <c r="N37" s="165">
        <v>0</v>
      </c>
      <c r="O37" s="165">
        <f>ROUND(E37*N37,2)</f>
        <v>0</v>
      </c>
      <c r="P37" s="165">
        <v>0</v>
      </c>
      <c r="Q37" s="165">
        <f>ROUND(E37*P37,2)</f>
        <v>0</v>
      </c>
      <c r="R37" s="167"/>
      <c r="S37" s="167" t="s">
        <v>151</v>
      </c>
      <c r="T37" s="168" t="s">
        <v>151</v>
      </c>
      <c r="U37" s="169">
        <v>1.0999999999999999E-2</v>
      </c>
      <c r="V37" s="169">
        <f>ROUND(E37*U37,2)</f>
        <v>0.47</v>
      </c>
      <c r="W37" s="169"/>
      <c r="X37" s="169" t="s">
        <v>152</v>
      </c>
      <c r="Y37" s="169" t="s">
        <v>153</v>
      </c>
      <c r="Z37" s="170"/>
      <c r="AA37" s="170"/>
      <c r="AB37" s="170"/>
      <c r="AC37" s="170"/>
      <c r="AD37" s="170"/>
      <c r="AE37" s="170"/>
      <c r="AF37" s="170"/>
      <c r="AG37" s="170" t="s">
        <v>154</v>
      </c>
      <c r="AH37" s="170"/>
      <c r="AI37" s="170"/>
      <c r="AJ37" s="170"/>
      <c r="AK37" s="170"/>
      <c r="AL37" s="170"/>
      <c r="AM37" s="170"/>
      <c r="AN37" s="170"/>
      <c r="AO37" s="170"/>
      <c r="AP37" s="170"/>
      <c r="AQ37" s="170"/>
      <c r="AR37" s="170"/>
      <c r="AS37" s="170"/>
      <c r="AT37" s="170"/>
      <c r="AU37" s="170"/>
      <c r="AV37" s="170"/>
      <c r="AW37" s="170"/>
      <c r="AX37" s="170"/>
      <c r="AY37" s="170"/>
      <c r="AZ37" s="170"/>
      <c r="BA37" s="170"/>
      <c r="BB37" s="170"/>
      <c r="BC37" s="170"/>
      <c r="BD37" s="170"/>
      <c r="BE37" s="170"/>
      <c r="BF37" s="170"/>
      <c r="BG37" s="170"/>
      <c r="BH37" s="170"/>
    </row>
    <row r="38" spans="1:60" outlineLevel="2" x14ac:dyDescent="0.25">
      <c r="A38" s="171"/>
      <c r="B38" s="172"/>
      <c r="C38" s="173" t="s">
        <v>155</v>
      </c>
      <c r="D38" s="174"/>
      <c r="E38" s="175"/>
      <c r="F38" s="169"/>
      <c r="G38" s="169"/>
      <c r="H38" s="169"/>
      <c r="I38" s="169"/>
      <c r="J38" s="169"/>
      <c r="K38" s="169"/>
      <c r="L38" s="169"/>
      <c r="M38" s="169"/>
      <c r="N38" s="176"/>
      <c r="O38" s="176"/>
      <c r="P38" s="176"/>
      <c r="Q38" s="176"/>
      <c r="R38" s="169"/>
      <c r="S38" s="169"/>
      <c r="T38" s="169"/>
      <c r="U38" s="169"/>
      <c r="V38" s="169"/>
      <c r="W38" s="169"/>
      <c r="X38" s="169"/>
      <c r="Y38" s="169"/>
      <c r="Z38" s="170"/>
      <c r="AA38" s="170"/>
      <c r="AB38" s="170"/>
      <c r="AC38" s="170"/>
      <c r="AD38" s="170"/>
      <c r="AE38" s="170"/>
      <c r="AF38" s="170"/>
      <c r="AG38" s="170" t="s">
        <v>156</v>
      </c>
      <c r="AH38" s="170">
        <v>0</v>
      </c>
      <c r="AI38" s="170"/>
      <c r="AJ38" s="170"/>
      <c r="AK38" s="170"/>
      <c r="AL38" s="170"/>
      <c r="AM38" s="170"/>
      <c r="AN38" s="170"/>
      <c r="AO38" s="170"/>
      <c r="AP38" s="170"/>
      <c r="AQ38" s="170"/>
      <c r="AR38" s="170"/>
      <c r="AS38" s="170"/>
      <c r="AT38" s="170"/>
      <c r="AU38" s="170"/>
      <c r="AV38" s="170"/>
      <c r="AW38" s="170"/>
      <c r="AX38" s="170"/>
      <c r="AY38" s="170"/>
      <c r="AZ38" s="170"/>
      <c r="BA38" s="170"/>
      <c r="BB38" s="170"/>
      <c r="BC38" s="170"/>
      <c r="BD38" s="170"/>
      <c r="BE38" s="170"/>
      <c r="BF38" s="170"/>
      <c r="BG38" s="170"/>
      <c r="BH38" s="170"/>
    </row>
    <row r="39" spans="1:60" outlineLevel="3" x14ac:dyDescent="0.25">
      <c r="A39" s="171"/>
      <c r="B39" s="172"/>
      <c r="C39" s="173" t="s">
        <v>351</v>
      </c>
      <c r="D39" s="174"/>
      <c r="E39" s="175"/>
      <c r="F39" s="169"/>
      <c r="G39" s="169"/>
      <c r="H39" s="169"/>
      <c r="I39" s="169"/>
      <c r="J39" s="169"/>
      <c r="K39" s="169"/>
      <c r="L39" s="169"/>
      <c r="M39" s="169"/>
      <c r="N39" s="176"/>
      <c r="O39" s="176"/>
      <c r="P39" s="176"/>
      <c r="Q39" s="176"/>
      <c r="R39" s="169"/>
      <c r="S39" s="169"/>
      <c r="T39" s="169"/>
      <c r="U39" s="169"/>
      <c r="V39" s="169"/>
      <c r="W39" s="169"/>
      <c r="X39" s="169"/>
      <c r="Y39" s="169"/>
      <c r="Z39" s="170"/>
      <c r="AA39" s="170"/>
      <c r="AB39" s="170"/>
      <c r="AC39" s="170"/>
      <c r="AD39" s="170"/>
      <c r="AE39" s="170"/>
      <c r="AF39" s="170"/>
      <c r="AG39" s="170" t="s">
        <v>156</v>
      </c>
      <c r="AH39" s="170">
        <v>0</v>
      </c>
      <c r="AI39" s="170"/>
      <c r="AJ39" s="170"/>
      <c r="AK39" s="170"/>
      <c r="AL39" s="170"/>
      <c r="AM39" s="170"/>
      <c r="AN39" s="170"/>
      <c r="AO39" s="170"/>
      <c r="AP39" s="170"/>
      <c r="AQ39" s="170"/>
      <c r="AR39" s="170"/>
      <c r="AS39" s="170"/>
      <c r="AT39" s="170"/>
      <c r="AU39" s="170"/>
      <c r="AV39" s="170"/>
      <c r="AW39" s="170"/>
      <c r="AX39" s="170"/>
      <c r="AY39" s="170"/>
      <c r="AZ39" s="170"/>
      <c r="BA39" s="170"/>
      <c r="BB39" s="170"/>
      <c r="BC39" s="170"/>
      <c r="BD39" s="170"/>
      <c r="BE39" s="170"/>
      <c r="BF39" s="170"/>
      <c r="BG39" s="170"/>
      <c r="BH39" s="170"/>
    </row>
    <row r="40" spans="1:60" outlineLevel="3" x14ac:dyDescent="0.25">
      <c r="A40" s="171"/>
      <c r="B40" s="172"/>
      <c r="C40" s="173" t="s">
        <v>352</v>
      </c>
      <c r="D40" s="174"/>
      <c r="E40" s="175">
        <v>21</v>
      </c>
      <c r="F40" s="169"/>
      <c r="G40" s="169"/>
      <c r="H40" s="169"/>
      <c r="I40" s="169"/>
      <c r="J40" s="169"/>
      <c r="K40" s="169"/>
      <c r="L40" s="169"/>
      <c r="M40" s="169"/>
      <c r="N40" s="176"/>
      <c r="O40" s="176"/>
      <c r="P40" s="176"/>
      <c r="Q40" s="176"/>
      <c r="R40" s="169"/>
      <c r="S40" s="169"/>
      <c r="T40" s="169"/>
      <c r="U40" s="169"/>
      <c r="V40" s="169"/>
      <c r="W40" s="169"/>
      <c r="X40" s="169"/>
      <c r="Y40" s="169"/>
      <c r="Z40" s="170"/>
      <c r="AA40" s="170"/>
      <c r="AB40" s="170"/>
      <c r="AC40" s="170"/>
      <c r="AD40" s="170"/>
      <c r="AE40" s="170"/>
      <c r="AF40" s="170"/>
      <c r="AG40" s="170" t="s">
        <v>156</v>
      </c>
      <c r="AH40" s="170">
        <v>5</v>
      </c>
      <c r="AI40" s="170"/>
      <c r="AJ40" s="170"/>
      <c r="AK40" s="170"/>
      <c r="AL40" s="170"/>
      <c r="AM40" s="170"/>
      <c r="AN40" s="170"/>
      <c r="AO40" s="170"/>
      <c r="AP40" s="170"/>
      <c r="AQ40" s="170"/>
      <c r="AR40" s="170"/>
      <c r="AS40" s="170"/>
      <c r="AT40" s="170"/>
      <c r="AU40" s="170"/>
      <c r="AV40" s="170"/>
      <c r="AW40" s="170"/>
      <c r="AX40" s="170"/>
      <c r="AY40" s="170"/>
      <c r="AZ40" s="170"/>
      <c r="BA40" s="170"/>
      <c r="BB40" s="170"/>
      <c r="BC40" s="170"/>
      <c r="BD40" s="170"/>
      <c r="BE40" s="170"/>
      <c r="BF40" s="170"/>
      <c r="BG40" s="170"/>
      <c r="BH40" s="170"/>
    </row>
    <row r="41" spans="1:60" outlineLevel="3" x14ac:dyDescent="0.25">
      <c r="A41" s="171"/>
      <c r="B41" s="172"/>
      <c r="C41" s="177" t="s">
        <v>164</v>
      </c>
      <c r="D41" s="178"/>
      <c r="E41" s="179">
        <v>21</v>
      </c>
      <c r="F41" s="169"/>
      <c r="G41" s="169"/>
      <c r="H41" s="169"/>
      <c r="I41" s="169"/>
      <c r="J41" s="169"/>
      <c r="K41" s="169"/>
      <c r="L41" s="169"/>
      <c r="M41" s="169"/>
      <c r="N41" s="176"/>
      <c r="O41" s="176"/>
      <c r="P41" s="176"/>
      <c r="Q41" s="176"/>
      <c r="R41" s="169"/>
      <c r="S41" s="169"/>
      <c r="T41" s="169"/>
      <c r="U41" s="169"/>
      <c r="V41" s="169"/>
      <c r="W41" s="169"/>
      <c r="X41" s="169"/>
      <c r="Y41" s="169"/>
      <c r="Z41" s="170"/>
      <c r="AA41" s="170"/>
      <c r="AB41" s="170"/>
      <c r="AC41" s="170"/>
      <c r="AD41" s="170"/>
      <c r="AE41" s="170"/>
      <c r="AF41" s="170"/>
      <c r="AG41" s="170" t="s">
        <v>156</v>
      </c>
      <c r="AH41" s="170">
        <v>1</v>
      </c>
      <c r="AI41" s="170"/>
      <c r="AJ41" s="170"/>
      <c r="AK41" s="170"/>
      <c r="AL41" s="170"/>
      <c r="AM41" s="170"/>
      <c r="AN41" s="170"/>
      <c r="AO41" s="170"/>
      <c r="AP41" s="170"/>
      <c r="AQ41" s="170"/>
      <c r="AR41" s="170"/>
      <c r="AS41" s="170"/>
      <c r="AT41" s="170"/>
      <c r="AU41" s="170"/>
      <c r="AV41" s="170"/>
      <c r="AW41" s="170"/>
      <c r="AX41" s="170"/>
      <c r="AY41" s="170"/>
      <c r="AZ41" s="170"/>
      <c r="BA41" s="170"/>
      <c r="BB41" s="170"/>
      <c r="BC41" s="170"/>
      <c r="BD41" s="170"/>
      <c r="BE41" s="170"/>
      <c r="BF41" s="170"/>
      <c r="BG41" s="170"/>
      <c r="BH41" s="170"/>
    </row>
    <row r="42" spans="1:60" outlineLevel="3" x14ac:dyDescent="0.25">
      <c r="A42" s="171"/>
      <c r="B42" s="172"/>
      <c r="C42" s="173" t="s">
        <v>195</v>
      </c>
      <c r="D42" s="174"/>
      <c r="E42" s="175"/>
      <c r="F42" s="169"/>
      <c r="G42" s="169"/>
      <c r="H42" s="169"/>
      <c r="I42" s="169"/>
      <c r="J42" s="169"/>
      <c r="K42" s="169"/>
      <c r="L42" s="169"/>
      <c r="M42" s="169"/>
      <c r="N42" s="176"/>
      <c r="O42" s="176"/>
      <c r="P42" s="176"/>
      <c r="Q42" s="176"/>
      <c r="R42" s="169"/>
      <c r="S42" s="169"/>
      <c r="T42" s="169"/>
      <c r="U42" s="169"/>
      <c r="V42" s="169"/>
      <c r="W42" s="169"/>
      <c r="X42" s="169"/>
      <c r="Y42" s="169"/>
      <c r="Z42" s="170"/>
      <c r="AA42" s="170"/>
      <c r="AB42" s="170"/>
      <c r="AC42" s="170"/>
      <c r="AD42" s="170"/>
      <c r="AE42" s="170"/>
      <c r="AF42" s="170"/>
      <c r="AG42" s="170" t="s">
        <v>156</v>
      </c>
      <c r="AH42" s="170">
        <v>0</v>
      </c>
      <c r="AI42" s="170"/>
      <c r="AJ42" s="170"/>
      <c r="AK42" s="170"/>
      <c r="AL42" s="170"/>
      <c r="AM42" s="170"/>
      <c r="AN42" s="170"/>
      <c r="AO42" s="170"/>
      <c r="AP42" s="170"/>
      <c r="AQ42" s="170"/>
      <c r="AR42" s="170"/>
      <c r="AS42" s="170"/>
      <c r="AT42" s="170"/>
      <c r="AU42" s="170"/>
      <c r="AV42" s="170"/>
      <c r="AW42" s="170"/>
      <c r="AX42" s="170"/>
      <c r="AY42" s="170"/>
      <c r="AZ42" s="170"/>
      <c r="BA42" s="170"/>
      <c r="BB42" s="170"/>
      <c r="BC42" s="170"/>
      <c r="BD42" s="170"/>
      <c r="BE42" s="170"/>
      <c r="BF42" s="170"/>
      <c r="BG42" s="170"/>
      <c r="BH42" s="170"/>
    </row>
    <row r="43" spans="1:60" outlineLevel="3" x14ac:dyDescent="0.25">
      <c r="A43" s="171"/>
      <c r="B43" s="172"/>
      <c r="C43" s="173" t="s">
        <v>353</v>
      </c>
      <c r="D43" s="174"/>
      <c r="E43" s="175">
        <v>22.1</v>
      </c>
      <c r="F43" s="169"/>
      <c r="G43" s="169"/>
      <c r="H43" s="169"/>
      <c r="I43" s="169"/>
      <c r="J43" s="169"/>
      <c r="K43" s="169"/>
      <c r="L43" s="169"/>
      <c r="M43" s="169"/>
      <c r="N43" s="176"/>
      <c r="O43" s="176"/>
      <c r="P43" s="176"/>
      <c r="Q43" s="176"/>
      <c r="R43" s="169"/>
      <c r="S43" s="169"/>
      <c r="T43" s="169"/>
      <c r="U43" s="169"/>
      <c r="V43" s="169"/>
      <c r="W43" s="169"/>
      <c r="X43" s="169"/>
      <c r="Y43" s="169"/>
      <c r="Z43" s="170"/>
      <c r="AA43" s="170"/>
      <c r="AB43" s="170"/>
      <c r="AC43" s="170"/>
      <c r="AD43" s="170"/>
      <c r="AE43" s="170"/>
      <c r="AF43" s="170"/>
      <c r="AG43" s="170" t="s">
        <v>156</v>
      </c>
      <c r="AH43" s="170">
        <v>5</v>
      </c>
      <c r="AI43" s="170"/>
      <c r="AJ43" s="170"/>
      <c r="AK43" s="170"/>
      <c r="AL43" s="170"/>
      <c r="AM43" s="170"/>
      <c r="AN43" s="170"/>
      <c r="AO43" s="170"/>
      <c r="AP43" s="170"/>
      <c r="AQ43" s="170"/>
      <c r="AR43" s="170"/>
      <c r="AS43" s="170"/>
      <c r="AT43" s="170"/>
      <c r="AU43" s="170"/>
      <c r="AV43" s="170"/>
      <c r="AW43" s="170"/>
      <c r="AX43" s="170"/>
      <c r="AY43" s="170"/>
      <c r="AZ43" s="170"/>
      <c r="BA43" s="170"/>
      <c r="BB43" s="170"/>
      <c r="BC43" s="170"/>
      <c r="BD43" s="170"/>
      <c r="BE43" s="170"/>
      <c r="BF43" s="170"/>
      <c r="BG43" s="170"/>
      <c r="BH43" s="170"/>
    </row>
    <row r="44" spans="1:60" outlineLevel="3" x14ac:dyDescent="0.25">
      <c r="A44" s="171"/>
      <c r="B44" s="172"/>
      <c r="C44" s="177" t="s">
        <v>164</v>
      </c>
      <c r="D44" s="178"/>
      <c r="E44" s="179">
        <v>22.1</v>
      </c>
      <c r="F44" s="169"/>
      <c r="G44" s="169"/>
      <c r="H44" s="169"/>
      <c r="I44" s="169"/>
      <c r="J44" s="169"/>
      <c r="K44" s="169"/>
      <c r="L44" s="169"/>
      <c r="M44" s="169"/>
      <c r="N44" s="176"/>
      <c r="O44" s="176"/>
      <c r="P44" s="176"/>
      <c r="Q44" s="176"/>
      <c r="R44" s="169"/>
      <c r="S44" s="169"/>
      <c r="T44" s="169"/>
      <c r="U44" s="169"/>
      <c r="V44" s="169"/>
      <c r="W44" s="169"/>
      <c r="X44" s="169"/>
      <c r="Y44" s="169"/>
      <c r="Z44" s="170"/>
      <c r="AA44" s="170"/>
      <c r="AB44" s="170"/>
      <c r="AC44" s="170"/>
      <c r="AD44" s="170"/>
      <c r="AE44" s="170"/>
      <c r="AF44" s="170"/>
      <c r="AG44" s="170" t="s">
        <v>156</v>
      </c>
      <c r="AH44" s="170">
        <v>1</v>
      </c>
      <c r="AI44" s="170"/>
      <c r="AJ44" s="170"/>
      <c r="AK44" s="170"/>
      <c r="AL44" s="170"/>
      <c r="AM44" s="170"/>
      <c r="AN44" s="170"/>
      <c r="AO44" s="170"/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0"/>
      <c r="BC44" s="170"/>
      <c r="BD44" s="170"/>
      <c r="BE44" s="170"/>
      <c r="BF44" s="170"/>
      <c r="BG44" s="170"/>
      <c r="BH44" s="170"/>
    </row>
    <row r="45" spans="1:60" outlineLevel="1" x14ac:dyDescent="0.25">
      <c r="A45" s="161">
        <v>7</v>
      </c>
      <c r="B45" s="162" t="s">
        <v>183</v>
      </c>
      <c r="C45" s="163" t="s">
        <v>184</v>
      </c>
      <c r="D45" s="164" t="s">
        <v>150</v>
      </c>
      <c r="E45" s="165">
        <v>22.1</v>
      </c>
      <c r="F45" s="139"/>
      <c r="G45" s="167">
        <f>ROUND(E45*F45,2)</f>
        <v>0</v>
      </c>
      <c r="H45" s="166"/>
      <c r="I45" s="167">
        <f>ROUND(E45*H45,2)</f>
        <v>0</v>
      </c>
      <c r="J45" s="166"/>
      <c r="K45" s="167">
        <f>ROUND(E45*J45,2)</f>
        <v>0</v>
      </c>
      <c r="L45" s="167">
        <v>21</v>
      </c>
      <c r="M45" s="167">
        <f>G45*(1+L45/100)</f>
        <v>0</v>
      </c>
      <c r="N45" s="165">
        <v>0</v>
      </c>
      <c r="O45" s="165">
        <f>ROUND(E45*N45,2)</f>
        <v>0</v>
      </c>
      <c r="P45" s="165">
        <v>0</v>
      </c>
      <c r="Q45" s="165">
        <f>ROUND(E45*P45,2)</f>
        <v>0</v>
      </c>
      <c r="R45" s="167"/>
      <c r="S45" s="167" t="s">
        <v>151</v>
      </c>
      <c r="T45" s="168" t="s">
        <v>151</v>
      </c>
      <c r="U45" s="169">
        <v>5.2999999999999999E-2</v>
      </c>
      <c r="V45" s="169">
        <f>ROUND(E45*U45,2)</f>
        <v>1.17</v>
      </c>
      <c r="W45" s="169"/>
      <c r="X45" s="169" t="s">
        <v>152</v>
      </c>
      <c r="Y45" s="169" t="s">
        <v>153</v>
      </c>
      <c r="Z45" s="170"/>
      <c r="AA45" s="170"/>
      <c r="AB45" s="170"/>
      <c r="AC45" s="170"/>
      <c r="AD45" s="170"/>
      <c r="AE45" s="170"/>
      <c r="AF45" s="170"/>
      <c r="AG45" s="170" t="s">
        <v>154</v>
      </c>
      <c r="AH45" s="170"/>
      <c r="AI45" s="170"/>
      <c r="AJ45" s="170"/>
      <c r="AK45" s="170"/>
      <c r="AL45" s="170"/>
      <c r="AM45" s="170"/>
      <c r="AN45" s="170"/>
      <c r="AO45" s="170"/>
      <c r="AP45" s="170"/>
      <c r="AQ45" s="170"/>
      <c r="AR45" s="170"/>
      <c r="AS45" s="170"/>
      <c r="AT45" s="170"/>
      <c r="AU45" s="170"/>
      <c r="AV45" s="170"/>
      <c r="AW45" s="170"/>
      <c r="AX45" s="170"/>
      <c r="AY45" s="170"/>
      <c r="AZ45" s="170"/>
      <c r="BA45" s="170"/>
      <c r="BB45" s="170"/>
      <c r="BC45" s="170"/>
      <c r="BD45" s="170"/>
      <c r="BE45" s="170"/>
      <c r="BF45" s="170"/>
      <c r="BG45" s="170"/>
      <c r="BH45" s="170"/>
    </row>
    <row r="46" spans="1:60" outlineLevel="2" x14ac:dyDescent="0.25">
      <c r="A46" s="171"/>
      <c r="B46" s="172"/>
      <c r="C46" s="173" t="s">
        <v>155</v>
      </c>
      <c r="D46" s="174"/>
      <c r="E46" s="175"/>
      <c r="F46" s="169"/>
      <c r="G46" s="169"/>
      <c r="H46" s="169"/>
      <c r="I46" s="169"/>
      <c r="J46" s="169"/>
      <c r="K46" s="169"/>
      <c r="L46" s="169"/>
      <c r="M46" s="169"/>
      <c r="N46" s="176"/>
      <c r="O46" s="176"/>
      <c r="P46" s="176"/>
      <c r="Q46" s="176"/>
      <c r="R46" s="169"/>
      <c r="S46" s="169"/>
      <c r="T46" s="169"/>
      <c r="U46" s="169"/>
      <c r="V46" s="169"/>
      <c r="W46" s="169"/>
      <c r="X46" s="169"/>
      <c r="Y46" s="169"/>
      <c r="Z46" s="170"/>
      <c r="AA46" s="170"/>
      <c r="AB46" s="170"/>
      <c r="AC46" s="170"/>
      <c r="AD46" s="170"/>
      <c r="AE46" s="170"/>
      <c r="AF46" s="170"/>
      <c r="AG46" s="170" t="s">
        <v>156</v>
      </c>
      <c r="AH46" s="170">
        <v>0</v>
      </c>
      <c r="AI46" s="170"/>
      <c r="AJ46" s="170"/>
      <c r="AK46" s="170"/>
      <c r="AL46" s="170"/>
      <c r="AM46" s="170"/>
      <c r="AN46" s="170"/>
      <c r="AO46" s="170"/>
      <c r="AP46" s="170"/>
      <c r="AQ46" s="170"/>
      <c r="AR46" s="170"/>
      <c r="AS46" s="170"/>
      <c r="AT46" s="170"/>
      <c r="AU46" s="170"/>
      <c r="AV46" s="170"/>
      <c r="AW46" s="170"/>
      <c r="AX46" s="170"/>
      <c r="AY46" s="170"/>
      <c r="AZ46" s="170"/>
      <c r="BA46" s="170"/>
      <c r="BB46" s="170"/>
      <c r="BC46" s="170"/>
      <c r="BD46" s="170"/>
      <c r="BE46" s="170"/>
      <c r="BF46" s="170"/>
      <c r="BG46" s="170"/>
      <c r="BH46" s="170"/>
    </row>
    <row r="47" spans="1:60" outlineLevel="3" x14ac:dyDescent="0.25">
      <c r="A47" s="171"/>
      <c r="B47" s="172"/>
      <c r="C47" s="173" t="s">
        <v>195</v>
      </c>
      <c r="D47" s="174"/>
      <c r="E47" s="175"/>
      <c r="F47" s="169"/>
      <c r="G47" s="169"/>
      <c r="H47" s="169"/>
      <c r="I47" s="169"/>
      <c r="J47" s="169"/>
      <c r="K47" s="169"/>
      <c r="L47" s="169"/>
      <c r="M47" s="169"/>
      <c r="N47" s="176"/>
      <c r="O47" s="176"/>
      <c r="P47" s="176"/>
      <c r="Q47" s="176"/>
      <c r="R47" s="169"/>
      <c r="S47" s="169"/>
      <c r="T47" s="169"/>
      <c r="U47" s="169"/>
      <c r="V47" s="169"/>
      <c r="W47" s="169"/>
      <c r="X47" s="169"/>
      <c r="Y47" s="169"/>
      <c r="Z47" s="170"/>
      <c r="AA47" s="170"/>
      <c r="AB47" s="170"/>
      <c r="AC47" s="170"/>
      <c r="AD47" s="170"/>
      <c r="AE47" s="170"/>
      <c r="AF47" s="170"/>
      <c r="AG47" s="170" t="s">
        <v>156</v>
      </c>
      <c r="AH47" s="170">
        <v>0</v>
      </c>
      <c r="AI47" s="170"/>
      <c r="AJ47" s="170"/>
      <c r="AK47" s="170"/>
      <c r="AL47" s="170"/>
      <c r="AM47" s="170"/>
      <c r="AN47" s="170"/>
      <c r="AO47" s="170"/>
      <c r="AP47" s="170"/>
      <c r="AQ47" s="170"/>
      <c r="AR47" s="170"/>
      <c r="AS47" s="170"/>
      <c r="AT47" s="170"/>
      <c r="AU47" s="170"/>
      <c r="AV47" s="170"/>
      <c r="AW47" s="170"/>
      <c r="AX47" s="170"/>
      <c r="AY47" s="170"/>
      <c r="AZ47" s="170"/>
      <c r="BA47" s="170"/>
      <c r="BB47" s="170"/>
      <c r="BC47" s="170"/>
      <c r="BD47" s="170"/>
      <c r="BE47" s="170"/>
      <c r="BF47" s="170"/>
      <c r="BG47" s="170"/>
      <c r="BH47" s="170"/>
    </row>
    <row r="48" spans="1:60" outlineLevel="3" x14ac:dyDescent="0.25">
      <c r="A48" s="171"/>
      <c r="B48" s="172"/>
      <c r="C48" s="173" t="s">
        <v>353</v>
      </c>
      <c r="D48" s="174"/>
      <c r="E48" s="175">
        <v>22.1</v>
      </c>
      <c r="F48" s="169"/>
      <c r="G48" s="169"/>
      <c r="H48" s="169"/>
      <c r="I48" s="169"/>
      <c r="J48" s="169"/>
      <c r="K48" s="169"/>
      <c r="L48" s="169"/>
      <c r="M48" s="169"/>
      <c r="N48" s="176"/>
      <c r="O48" s="176"/>
      <c r="P48" s="176"/>
      <c r="Q48" s="176"/>
      <c r="R48" s="169"/>
      <c r="S48" s="169"/>
      <c r="T48" s="169"/>
      <c r="U48" s="169"/>
      <c r="V48" s="169"/>
      <c r="W48" s="169"/>
      <c r="X48" s="169"/>
      <c r="Y48" s="169"/>
      <c r="Z48" s="170"/>
      <c r="AA48" s="170"/>
      <c r="AB48" s="170"/>
      <c r="AC48" s="170"/>
      <c r="AD48" s="170"/>
      <c r="AE48" s="170"/>
      <c r="AF48" s="170"/>
      <c r="AG48" s="170" t="s">
        <v>156</v>
      </c>
      <c r="AH48" s="170">
        <v>5</v>
      </c>
      <c r="AI48" s="170"/>
      <c r="AJ48" s="170"/>
      <c r="AK48" s="170"/>
      <c r="AL48" s="170"/>
      <c r="AM48" s="170"/>
      <c r="AN48" s="170"/>
      <c r="AO48" s="170"/>
      <c r="AP48" s="170"/>
      <c r="AQ48" s="170"/>
      <c r="AR48" s="170"/>
      <c r="AS48" s="170"/>
      <c r="AT48" s="170"/>
      <c r="AU48" s="170"/>
      <c r="AV48" s="170"/>
      <c r="AW48" s="170"/>
      <c r="AX48" s="170"/>
      <c r="AY48" s="170"/>
      <c r="AZ48" s="170"/>
      <c r="BA48" s="170"/>
      <c r="BB48" s="170"/>
      <c r="BC48" s="170"/>
      <c r="BD48" s="170"/>
      <c r="BE48" s="170"/>
      <c r="BF48" s="170"/>
      <c r="BG48" s="170"/>
      <c r="BH48" s="170"/>
    </row>
    <row r="49" spans="1:60" outlineLevel="3" x14ac:dyDescent="0.25">
      <c r="A49" s="171"/>
      <c r="B49" s="172"/>
      <c r="C49" s="177" t="s">
        <v>164</v>
      </c>
      <c r="D49" s="178"/>
      <c r="E49" s="179">
        <v>22.1</v>
      </c>
      <c r="F49" s="169"/>
      <c r="G49" s="169"/>
      <c r="H49" s="169"/>
      <c r="I49" s="169"/>
      <c r="J49" s="169"/>
      <c r="K49" s="169"/>
      <c r="L49" s="169"/>
      <c r="M49" s="169"/>
      <c r="N49" s="176"/>
      <c r="O49" s="176"/>
      <c r="P49" s="176"/>
      <c r="Q49" s="176"/>
      <c r="R49" s="169"/>
      <c r="S49" s="169"/>
      <c r="T49" s="169"/>
      <c r="U49" s="169"/>
      <c r="V49" s="169"/>
      <c r="W49" s="169"/>
      <c r="X49" s="169"/>
      <c r="Y49" s="169"/>
      <c r="Z49" s="170"/>
      <c r="AA49" s="170"/>
      <c r="AB49" s="170"/>
      <c r="AC49" s="170"/>
      <c r="AD49" s="170"/>
      <c r="AE49" s="170"/>
      <c r="AF49" s="170"/>
      <c r="AG49" s="170" t="s">
        <v>156</v>
      </c>
      <c r="AH49" s="170">
        <v>1</v>
      </c>
      <c r="AI49" s="170"/>
      <c r="AJ49" s="170"/>
      <c r="AK49" s="170"/>
      <c r="AL49" s="170"/>
      <c r="AM49" s="170"/>
      <c r="AN49" s="170"/>
      <c r="AO49" s="170"/>
      <c r="AP49" s="170"/>
      <c r="AQ49" s="170"/>
      <c r="AR49" s="170"/>
      <c r="AS49" s="170"/>
      <c r="AT49" s="170"/>
      <c r="AU49" s="170"/>
      <c r="AV49" s="170"/>
      <c r="AW49" s="170"/>
      <c r="AX49" s="170"/>
      <c r="AY49" s="170"/>
      <c r="AZ49" s="170"/>
      <c r="BA49" s="170"/>
      <c r="BB49" s="170"/>
      <c r="BC49" s="170"/>
      <c r="BD49" s="170"/>
      <c r="BE49" s="170"/>
      <c r="BF49" s="170"/>
      <c r="BG49" s="170"/>
      <c r="BH49" s="170"/>
    </row>
    <row r="50" spans="1:60" outlineLevel="1" x14ac:dyDescent="0.25">
      <c r="A50" s="161">
        <v>8</v>
      </c>
      <c r="B50" s="162" t="s">
        <v>186</v>
      </c>
      <c r="C50" s="163" t="s">
        <v>187</v>
      </c>
      <c r="D50" s="164" t="s">
        <v>150</v>
      </c>
      <c r="E50" s="165">
        <v>22.1</v>
      </c>
      <c r="F50" s="139"/>
      <c r="G50" s="167">
        <f>ROUND(E50*F50,2)</f>
        <v>0</v>
      </c>
      <c r="H50" s="166"/>
      <c r="I50" s="167">
        <f>ROUND(E50*H50,2)</f>
        <v>0</v>
      </c>
      <c r="J50" s="166"/>
      <c r="K50" s="167">
        <f>ROUND(E50*J50,2)</f>
        <v>0</v>
      </c>
      <c r="L50" s="167">
        <v>21</v>
      </c>
      <c r="M50" s="167">
        <f>G50*(1+L50/100)</f>
        <v>0</v>
      </c>
      <c r="N50" s="165">
        <v>0</v>
      </c>
      <c r="O50" s="165">
        <f>ROUND(E50*N50,2)</f>
        <v>0</v>
      </c>
      <c r="P50" s="165">
        <v>0</v>
      </c>
      <c r="Q50" s="165">
        <f>ROUND(E50*P50,2)</f>
        <v>0</v>
      </c>
      <c r="R50" s="167"/>
      <c r="S50" s="167" t="s">
        <v>151</v>
      </c>
      <c r="T50" s="168" t="s">
        <v>151</v>
      </c>
      <c r="U50" s="169">
        <v>0.20200000000000001</v>
      </c>
      <c r="V50" s="169">
        <f>ROUND(E50*U50,2)</f>
        <v>4.46</v>
      </c>
      <c r="W50" s="169"/>
      <c r="X50" s="169" t="s">
        <v>152</v>
      </c>
      <c r="Y50" s="169" t="s">
        <v>153</v>
      </c>
      <c r="Z50" s="170"/>
      <c r="AA50" s="170"/>
      <c r="AB50" s="170"/>
      <c r="AC50" s="170"/>
      <c r="AD50" s="170"/>
      <c r="AE50" s="170"/>
      <c r="AF50" s="170"/>
      <c r="AG50" s="170" t="s">
        <v>154</v>
      </c>
      <c r="AH50" s="170"/>
      <c r="AI50" s="170"/>
      <c r="AJ50" s="170"/>
      <c r="AK50" s="170"/>
      <c r="AL50" s="170"/>
      <c r="AM50" s="170"/>
      <c r="AN50" s="170"/>
      <c r="AO50" s="170"/>
      <c r="AP50" s="170"/>
      <c r="AQ50" s="170"/>
      <c r="AR50" s="170"/>
      <c r="AS50" s="170"/>
      <c r="AT50" s="170"/>
      <c r="AU50" s="170"/>
      <c r="AV50" s="170"/>
      <c r="AW50" s="170"/>
      <c r="AX50" s="170"/>
      <c r="AY50" s="170"/>
      <c r="AZ50" s="170"/>
      <c r="BA50" s="170"/>
      <c r="BB50" s="170"/>
      <c r="BC50" s="170"/>
      <c r="BD50" s="170"/>
      <c r="BE50" s="170"/>
      <c r="BF50" s="170"/>
      <c r="BG50" s="170"/>
      <c r="BH50" s="170"/>
    </row>
    <row r="51" spans="1:60" outlineLevel="2" x14ac:dyDescent="0.25">
      <c r="A51" s="171"/>
      <c r="B51" s="172"/>
      <c r="C51" s="298" t="s">
        <v>188</v>
      </c>
      <c r="D51" s="299"/>
      <c r="E51" s="299"/>
      <c r="F51" s="299"/>
      <c r="G51" s="299"/>
      <c r="H51" s="169"/>
      <c r="I51" s="169"/>
      <c r="J51" s="169"/>
      <c r="K51" s="169"/>
      <c r="L51" s="169"/>
      <c r="M51" s="169"/>
      <c r="N51" s="176"/>
      <c r="O51" s="176"/>
      <c r="P51" s="176"/>
      <c r="Q51" s="176"/>
      <c r="R51" s="169"/>
      <c r="S51" s="169"/>
      <c r="T51" s="169"/>
      <c r="U51" s="169"/>
      <c r="V51" s="169"/>
      <c r="W51" s="169"/>
      <c r="X51" s="169"/>
      <c r="Y51" s="169"/>
      <c r="Z51" s="170"/>
      <c r="AA51" s="170"/>
      <c r="AB51" s="170"/>
      <c r="AC51" s="170"/>
      <c r="AD51" s="170"/>
      <c r="AE51" s="170"/>
      <c r="AF51" s="170"/>
      <c r="AG51" s="170" t="s">
        <v>189</v>
      </c>
      <c r="AH51" s="170"/>
      <c r="AI51" s="170"/>
      <c r="AJ51" s="170"/>
      <c r="AK51" s="170"/>
      <c r="AL51" s="170"/>
      <c r="AM51" s="170"/>
      <c r="AN51" s="170"/>
      <c r="AO51" s="170"/>
      <c r="AP51" s="170"/>
      <c r="AQ51" s="170"/>
      <c r="AR51" s="170"/>
      <c r="AS51" s="170"/>
      <c r="AT51" s="170"/>
      <c r="AU51" s="170"/>
      <c r="AV51" s="170"/>
      <c r="AW51" s="170"/>
      <c r="AX51" s="170"/>
      <c r="AY51" s="170"/>
      <c r="AZ51" s="170"/>
      <c r="BA51" s="170"/>
      <c r="BB51" s="170"/>
      <c r="BC51" s="170"/>
      <c r="BD51" s="170"/>
      <c r="BE51" s="170"/>
      <c r="BF51" s="170"/>
      <c r="BG51" s="170"/>
      <c r="BH51" s="170"/>
    </row>
    <row r="52" spans="1:60" outlineLevel="2" x14ac:dyDescent="0.25">
      <c r="A52" s="171"/>
      <c r="B52" s="172"/>
      <c r="C52" s="173" t="s">
        <v>155</v>
      </c>
      <c r="D52" s="174"/>
      <c r="E52" s="175"/>
      <c r="F52" s="169"/>
      <c r="G52" s="169"/>
      <c r="H52" s="169"/>
      <c r="I52" s="169"/>
      <c r="J52" s="169"/>
      <c r="K52" s="169"/>
      <c r="L52" s="169"/>
      <c r="M52" s="169"/>
      <c r="N52" s="176"/>
      <c r="O52" s="176"/>
      <c r="P52" s="176"/>
      <c r="Q52" s="176"/>
      <c r="R52" s="169"/>
      <c r="S52" s="169"/>
      <c r="T52" s="169"/>
      <c r="U52" s="169"/>
      <c r="V52" s="169"/>
      <c r="W52" s="169"/>
      <c r="X52" s="169"/>
      <c r="Y52" s="169"/>
      <c r="Z52" s="170"/>
      <c r="AA52" s="170"/>
      <c r="AB52" s="170"/>
      <c r="AC52" s="170"/>
      <c r="AD52" s="170"/>
      <c r="AE52" s="170"/>
      <c r="AF52" s="170"/>
      <c r="AG52" s="170" t="s">
        <v>156</v>
      </c>
      <c r="AH52" s="170">
        <v>0</v>
      </c>
      <c r="AI52" s="170"/>
      <c r="AJ52" s="170"/>
      <c r="AK52" s="170"/>
      <c r="AL52" s="170"/>
      <c r="AM52" s="170"/>
      <c r="AN52" s="170"/>
      <c r="AO52" s="170"/>
      <c r="AP52" s="170"/>
      <c r="AQ52" s="170"/>
      <c r="AR52" s="170"/>
      <c r="AS52" s="170"/>
      <c r="AT52" s="170"/>
      <c r="AU52" s="170"/>
      <c r="AV52" s="170"/>
      <c r="AW52" s="170"/>
      <c r="AX52" s="170"/>
      <c r="AY52" s="170"/>
      <c r="AZ52" s="170"/>
      <c r="BA52" s="170"/>
      <c r="BB52" s="170"/>
      <c r="BC52" s="170"/>
      <c r="BD52" s="170"/>
      <c r="BE52" s="170"/>
      <c r="BF52" s="170"/>
      <c r="BG52" s="170"/>
      <c r="BH52" s="170"/>
    </row>
    <row r="53" spans="1:60" outlineLevel="3" x14ac:dyDescent="0.25">
      <c r="A53" s="171"/>
      <c r="B53" s="172"/>
      <c r="C53" s="173" t="s">
        <v>195</v>
      </c>
      <c r="D53" s="174"/>
      <c r="E53" s="175"/>
      <c r="F53" s="169"/>
      <c r="G53" s="169"/>
      <c r="H53" s="169"/>
      <c r="I53" s="169"/>
      <c r="J53" s="169"/>
      <c r="K53" s="169"/>
      <c r="L53" s="169"/>
      <c r="M53" s="169"/>
      <c r="N53" s="176"/>
      <c r="O53" s="176"/>
      <c r="P53" s="176"/>
      <c r="Q53" s="176"/>
      <c r="R53" s="169"/>
      <c r="S53" s="169"/>
      <c r="T53" s="169"/>
      <c r="U53" s="169"/>
      <c r="V53" s="169"/>
      <c r="W53" s="169"/>
      <c r="X53" s="169"/>
      <c r="Y53" s="169"/>
      <c r="Z53" s="170"/>
      <c r="AA53" s="170"/>
      <c r="AB53" s="170"/>
      <c r="AC53" s="170"/>
      <c r="AD53" s="170"/>
      <c r="AE53" s="170"/>
      <c r="AF53" s="170"/>
      <c r="AG53" s="170" t="s">
        <v>156</v>
      </c>
      <c r="AH53" s="170">
        <v>0</v>
      </c>
      <c r="AI53" s="170"/>
      <c r="AJ53" s="170"/>
      <c r="AK53" s="170"/>
      <c r="AL53" s="170"/>
      <c r="AM53" s="170"/>
      <c r="AN53" s="170"/>
      <c r="AO53" s="170"/>
      <c r="AP53" s="170"/>
      <c r="AQ53" s="170"/>
      <c r="AR53" s="170"/>
      <c r="AS53" s="170"/>
      <c r="AT53" s="170"/>
      <c r="AU53" s="170"/>
      <c r="AV53" s="170"/>
      <c r="AW53" s="170"/>
      <c r="AX53" s="170"/>
      <c r="AY53" s="170"/>
      <c r="AZ53" s="170"/>
      <c r="BA53" s="170"/>
      <c r="BB53" s="170"/>
      <c r="BC53" s="170"/>
      <c r="BD53" s="170"/>
      <c r="BE53" s="170"/>
      <c r="BF53" s="170"/>
      <c r="BG53" s="170"/>
      <c r="BH53" s="170"/>
    </row>
    <row r="54" spans="1:60" outlineLevel="3" x14ac:dyDescent="0.25">
      <c r="A54" s="171"/>
      <c r="B54" s="172"/>
      <c r="C54" s="173" t="s">
        <v>354</v>
      </c>
      <c r="D54" s="174"/>
      <c r="E54" s="175"/>
      <c r="F54" s="169"/>
      <c r="G54" s="169"/>
      <c r="H54" s="169"/>
      <c r="I54" s="169"/>
      <c r="J54" s="169"/>
      <c r="K54" s="169"/>
      <c r="L54" s="169"/>
      <c r="M54" s="169"/>
      <c r="N54" s="176"/>
      <c r="O54" s="176"/>
      <c r="P54" s="176"/>
      <c r="Q54" s="176"/>
      <c r="R54" s="169"/>
      <c r="S54" s="169"/>
      <c r="T54" s="169"/>
      <c r="U54" s="169"/>
      <c r="V54" s="169"/>
      <c r="W54" s="169"/>
      <c r="X54" s="169"/>
      <c r="Y54" s="169"/>
      <c r="Z54" s="170"/>
      <c r="AA54" s="170"/>
      <c r="AB54" s="170"/>
      <c r="AC54" s="170"/>
      <c r="AD54" s="170"/>
      <c r="AE54" s="170"/>
      <c r="AF54" s="170"/>
      <c r="AG54" s="170" t="s">
        <v>156</v>
      </c>
      <c r="AH54" s="170">
        <v>0</v>
      </c>
      <c r="AI54" s="170"/>
      <c r="AJ54" s="170"/>
      <c r="AK54" s="170"/>
      <c r="AL54" s="170"/>
      <c r="AM54" s="170"/>
      <c r="AN54" s="170"/>
      <c r="AO54" s="170"/>
      <c r="AP54" s="170"/>
      <c r="AQ54" s="170"/>
      <c r="AR54" s="170"/>
      <c r="AS54" s="170"/>
      <c r="AT54" s="170"/>
      <c r="AU54" s="170"/>
      <c r="AV54" s="170"/>
      <c r="AW54" s="170"/>
      <c r="AX54" s="170"/>
      <c r="AY54" s="170"/>
      <c r="AZ54" s="170"/>
      <c r="BA54" s="170"/>
      <c r="BB54" s="170"/>
      <c r="BC54" s="170"/>
      <c r="BD54" s="170"/>
      <c r="BE54" s="170"/>
      <c r="BF54" s="170"/>
      <c r="BG54" s="170"/>
      <c r="BH54" s="170"/>
    </row>
    <row r="55" spans="1:60" outlineLevel="3" x14ac:dyDescent="0.25">
      <c r="A55" s="171"/>
      <c r="B55" s="172"/>
      <c r="C55" s="173" t="s">
        <v>355</v>
      </c>
      <c r="D55" s="174"/>
      <c r="E55" s="175">
        <v>22.1</v>
      </c>
      <c r="F55" s="169"/>
      <c r="G55" s="169"/>
      <c r="H55" s="169"/>
      <c r="I55" s="169"/>
      <c r="J55" s="169"/>
      <c r="K55" s="169"/>
      <c r="L55" s="169"/>
      <c r="M55" s="169"/>
      <c r="N55" s="176"/>
      <c r="O55" s="176"/>
      <c r="P55" s="176"/>
      <c r="Q55" s="176"/>
      <c r="R55" s="169"/>
      <c r="S55" s="169"/>
      <c r="T55" s="169"/>
      <c r="U55" s="169"/>
      <c r="V55" s="169"/>
      <c r="W55" s="169"/>
      <c r="X55" s="169"/>
      <c r="Y55" s="169"/>
      <c r="Z55" s="170"/>
      <c r="AA55" s="170"/>
      <c r="AB55" s="170"/>
      <c r="AC55" s="170"/>
      <c r="AD55" s="170"/>
      <c r="AE55" s="170"/>
      <c r="AF55" s="170"/>
      <c r="AG55" s="170" t="s">
        <v>156</v>
      </c>
      <c r="AH55" s="170">
        <v>0</v>
      </c>
      <c r="AI55" s="170"/>
      <c r="AJ55" s="170"/>
      <c r="AK55" s="170"/>
      <c r="AL55" s="170"/>
      <c r="AM55" s="170"/>
      <c r="AN55" s="170"/>
      <c r="AO55" s="170"/>
      <c r="AP55" s="170"/>
      <c r="AQ55" s="170"/>
      <c r="AR55" s="170"/>
      <c r="AS55" s="170"/>
      <c r="AT55" s="170"/>
      <c r="AU55" s="170"/>
      <c r="AV55" s="170"/>
      <c r="AW55" s="170"/>
      <c r="AX55" s="170"/>
      <c r="AY55" s="170"/>
      <c r="AZ55" s="170"/>
      <c r="BA55" s="170"/>
      <c r="BB55" s="170"/>
      <c r="BC55" s="170"/>
      <c r="BD55" s="170"/>
      <c r="BE55" s="170"/>
      <c r="BF55" s="170"/>
      <c r="BG55" s="170"/>
      <c r="BH55" s="170"/>
    </row>
    <row r="56" spans="1:60" outlineLevel="3" x14ac:dyDescent="0.25">
      <c r="A56" s="171"/>
      <c r="B56" s="172"/>
      <c r="C56" s="177" t="s">
        <v>164</v>
      </c>
      <c r="D56" s="178"/>
      <c r="E56" s="179">
        <v>22.1</v>
      </c>
      <c r="F56" s="169"/>
      <c r="G56" s="169"/>
      <c r="H56" s="169"/>
      <c r="I56" s="169"/>
      <c r="J56" s="169"/>
      <c r="K56" s="169"/>
      <c r="L56" s="169"/>
      <c r="M56" s="169"/>
      <c r="N56" s="176"/>
      <c r="O56" s="176"/>
      <c r="P56" s="176"/>
      <c r="Q56" s="176"/>
      <c r="R56" s="169"/>
      <c r="S56" s="169"/>
      <c r="T56" s="169"/>
      <c r="U56" s="169"/>
      <c r="V56" s="169"/>
      <c r="W56" s="169"/>
      <c r="X56" s="169"/>
      <c r="Y56" s="169"/>
      <c r="Z56" s="170"/>
      <c r="AA56" s="170"/>
      <c r="AB56" s="170"/>
      <c r="AC56" s="170"/>
      <c r="AD56" s="170"/>
      <c r="AE56" s="170"/>
      <c r="AF56" s="170"/>
      <c r="AG56" s="170" t="s">
        <v>156</v>
      </c>
      <c r="AH56" s="170">
        <v>1</v>
      </c>
      <c r="AI56" s="170"/>
      <c r="AJ56" s="170"/>
      <c r="AK56" s="170"/>
      <c r="AL56" s="170"/>
      <c r="AM56" s="170"/>
      <c r="AN56" s="170"/>
      <c r="AO56" s="170"/>
      <c r="AP56" s="170"/>
      <c r="AQ56" s="170"/>
      <c r="AR56" s="170"/>
      <c r="AS56" s="170"/>
      <c r="AT56" s="170"/>
      <c r="AU56" s="170"/>
      <c r="AV56" s="170"/>
      <c r="AW56" s="170"/>
      <c r="AX56" s="170"/>
      <c r="AY56" s="170"/>
      <c r="AZ56" s="170"/>
      <c r="BA56" s="170"/>
      <c r="BB56" s="170"/>
      <c r="BC56" s="170"/>
      <c r="BD56" s="170"/>
      <c r="BE56" s="170"/>
      <c r="BF56" s="170"/>
      <c r="BG56" s="170"/>
      <c r="BH56" s="170"/>
    </row>
    <row r="57" spans="1:60" outlineLevel="1" x14ac:dyDescent="0.25">
      <c r="A57" s="161">
        <v>9</v>
      </c>
      <c r="B57" s="162" t="s">
        <v>314</v>
      </c>
      <c r="C57" s="163" t="s">
        <v>315</v>
      </c>
      <c r="D57" s="164" t="s">
        <v>232</v>
      </c>
      <c r="E57" s="165">
        <v>25.8</v>
      </c>
      <c r="F57" s="139"/>
      <c r="G57" s="167">
        <f>ROUND(E57*F57,2)</f>
        <v>0</v>
      </c>
      <c r="H57" s="166"/>
      <c r="I57" s="167">
        <f>ROUND(E57*H57,2)</f>
        <v>0</v>
      </c>
      <c r="J57" s="166"/>
      <c r="K57" s="167">
        <f>ROUND(E57*J57,2)</f>
        <v>0</v>
      </c>
      <c r="L57" s="167">
        <v>21</v>
      </c>
      <c r="M57" s="167">
        <f>G57*(1+L57/100)</f>
        <v>0</v>
      </c>
      <c r="N57" s="165">
        <v>0</v>
      </c>
      <c r="O57" s="165">
        <f>ROUND(E57*N57,2)</f>
        <v>0</v>
      </c>
      <c r="P57" s="165">
        <v>0</v>
      </c>
      <c r="Q57" s="165">
        <f>ROUND(E57*P57,2)</f>
        <v>0</v>
      </c>
      <c r="R57" s="167"/>
      <c r="S57" s="167" t="s">
        <v>151</v>
      </c>
      <c r="T57" s="168" t="s">
        <v>151</v>
      </c>
      <c r="U57" s="169">
        <v>0.03</v>
      </c>
      <c r="V57" s="169">
        <f>ROUND(E57*U57,2)</f>
        <v>0.77</v>
      </c>
      <c r="W57" s="169"/>
      <c r="X57" s="169" t="s">
        <v>152</v>
      </c>
      <c r="Y57" s="169" t="s">
        <v>153</v>
      </c>
      <c r="Z57" s="170"/>
      <c r="AA57" s="170"/>
      <c r="AB57" s="170"/>
      <c r="AC57" s="170"/>
      <c r="AD57" s="170"/>
      <c r="AE57" s="170"/>
      <c r="AF57" s="170"/>
      <c r="AG57" s="170" t="s">
        <v>154</v>
      </c>
      <c r="AH57" s="170"/>
      <c r="AI57" s="170"/>
      <c r="AJ57" s="170"/>
      <c r="AK57" s="170"/>
      <c r="AL57" s="170"/>
      <c r="AM57" s="170"/>
      <c r="AN57" s="170"/>
      <c r="AO57" s="170"/>
      <c r="AP57" s="170"/>
      <c r="AQ57" s="170"/>
      <c r="AR57" s="170"/>
      <c r="AS57" s="170"/>
      <c r="AT57" s="170"/>
      <c r="AU57" s="170"/>
      <c r="AV57" s="170"/>
      <c r="AW57" s="170"/>
      <c r="AX57" s="170"/>
      <c r="AY57" s="170"/>
      <c r="AZ57" s="170"/>
      <c r="BA57" s="170"/>
      <c r="BB57" s="170"/>
      <c r="BC57" s="170"/>
      <c r="BD57" s="170"/>
      <c r="BE57" s="170"/>
      <c r="BF57" s="170"/>
      <c r="BG57" s="170"/>
      <c r="BH57" s="170"/>
    </row>
    <row r="58" spans="1:60" outlineLevel="2" x14ac:dyDescent="0.25">
      <c r="A58" s="171"/>
      <c r="B58" s="172"/>
      <c r="C58" s="173" t="s">
        <v>155</v>
      </c>
      <c r="D58" s="174"/>
      <c r="E58" s="175"/>
      <c r="F58" s="169"/>
      <c r="G58" s="169"/>
      <c r="H58" s="169"/>
      <c r="I58" s="169"/>
      <c r="J58" s="169"/>
      <c r="K58" s="169"/>
      <c r="L58" s="169"/>
      <c r="M58" s="169"/>
      <c r="N58" s="176"/>
      <c r="O58" s="176"/>
      <c r="P58" s="176"/>
      <c r="Q58" s="176"/>
      <c r="R58" s="169"/>
      <c r="S58" s="169"/>
      <c r="T58" s="169"/>
      <c r="U58" s="169"/>
      <c r="V58" s="169"/>
      <c r="W58" s="169"/>
      <c r="X58" s="169"/>
      <c r="Y58" s="169"/>
      <c r="Z58" s="170"/>
      <c r="AA58" s="170"/>
      <c r="AB58" s="170"/>
      <c r="AC58" s="170"/>
      <c r="AD58" s="170"/>
      <c r="AE58" s="170"/>
      <c r="AF58" s="170"/>
      <c r="AG58" s="170" t="s">
        <v>156</v>
      </c>
      <c r="AH58" s="170">
        <v>0</v>
      </c>
      <c r="AI58" s="170"/>
      <c r="AJ58" s="170"/>
      <c r="AK58" s="170"/>
      <c r="AL58" s="170"/>
      <c r="AM58" s="170"/>
      <c r="AN58" s="170"/>
      <c r="AO58" s="170"/>
      <c r="AP58" s="170"/>
      <c r="AQ58" s="170"/>
      <c r="AR58" s="170"/>
      <c r="AS58" s="170"/>
      <c r="AT58" s="170"/>
      <c r="AU58" s="170"/>
      <c r="AV58" s="170"/>
      <c r="AW58" s="170"/>
      <c r="AX58" s="170"/>
      <c r="AY58" s="170"/>
      <c r="AZ58" s="170"/>
      <c r="BA58" s="170"/>
      <c r="BB58" s="170"/>
      <c r="BC58" s="170"/>
      <c r="BD58" s="170"/>
      <c r="BE58" s="170"/>
      <c r="BF58" s="170"/>
      <c r="BG58" s="170"/>
      <c r="BH58" s="170"/>
    </row>
    <row r="59" spans="1:60" ht="20" outlineLevel="3" x14ac:dyDescent="0.25">
      <c r="A59" s="171"/>
      <c r="B59" s="172"/>
      <c r="C59" s="173" t="s">
        <v>356</v>
      </c>
      <c r="D59" s="174"/>
      <c r="E59" s="175"/>
      <c r="F59" s="169"/>
      <c r="G59" s="169"/>
      <c r="H59" s="169"/>
      <c r="I59" s="169"/>
      <c r="J59" s="169"/>
      <c r="K59" s="169"/>
      <c r="L59" s="169"/>
      <c r="M59" s="169"/>
      <c r="N59" s="176"/>
      <c r="O59" s="176"/>
      <c r="P59" s="176"/>
      <c r="Q59" s="176"/>
      <c r="R59" s="169"/>
      <c r="S59" s="169"/>
      <c r="T59" s="169"/>
      <c r="U59" s="169"/>
      <c r="V59" s="169"/>
      <c r="W59" s="169"/>
      <c r="X59" s="169"/>
      <c r="Y59" s="169"/>
      <c r="Z59" s="170"/>
      <c r="AA59" s="170"/>
      <c r="AB59" s="170"/>
      <c r="AC59" s="170"/>
      <c r="AD59" s="170"/>
      <c r="AE59" s="170"/>
      <c r="AF59" s="170"/>
      <c r="AG59" s="170" t="s">
        <v>156</v>
      </c>
      <c r="AH59" s="170">
        <v>0</v>
      </c>
      <c r="AI59" s="170"/>
      <c r="AJ59" s="170"/>
      <c r="AK59" s="170"/>
      <c r="AL59" s="170"/>
      <c r="AM59" s="170"/>
      <c r="AN59" s="170"/>
      <c r="AO59" s="170"/>
      <c r="AP59" s="170"/>
      <c r="AQ59" s="170"/>
      <c r="AR59" s="170"/>
      <c r="AS59" s="170"/>
      <c r="AT59" s="170"/>
      <c r="AU59" s="170"/>
      <c r="AV59" s="170"/>
      <c r="AW59" s="170"/>
      <c r="AX59" s="170"/>
      <c r="AY59" s="170"/>
      <c r="AZ59" s="170"/>
      <c r="BA59" s="170"/>
      <c r="BB59" s="170"/>
      <c r="BC59" s="170"/>
      <c r="BD59" s="170"/>
      <c r="BE59" s="170"/>
      <c r="BF59" s="170"/>
      <c r="BG59" s="170"/>
      <c r="BH59" s="170"/>
    </row>
    <row r="60" spans="1:60" outlineLevel="3" x14ac:dyDescent="0.25">
      <c r="A60" s="171"/>
      <c r="B60" s="172"/>
      <c r="C60" s="173" t="s">
        <v>357</v>
      </c>
      <c r="D60" s="174"/>
      <c r="E60" s="175">
        <v>25.8</v>
      </c>
      <c r="F60" s="169"/>
      <c r="G60" s="169"/>
      <c r="H60" s="169"/>
      <c r="I60" s="169"/>
      <c r="J60" s="169"/>
      <c r="K60" s="169"/>
      <c r="L60" s="169"/>
      <c r="M60" s="169"/>
      <c r="N60" s="176"/>
      <c r="O60" s="176"/>
      <c r="P60" s="176"/>
      <c r="Q60" s="176"/>
      <c r="R60" s="169"/>
      <c r="S60" s="169"/>
      <c r="T60" s="169"/>
      <c r="U60" s="169"/>
      <c r="V60" s="169"/>
      <c r="W60" s="169"/>
      <c r="X60" s="169"/>
      <c r="Y60" s="169"/>
      <c r="Z60" s="170"/>
      <c r="AA60" s="170"/>
      <c r="AB60" s="170"/>
      <c r="AC60" s="170"/>
      <c r="AD60" s="170"/>
      <c r="AE60" s="170"/>
      <c r="AF60" s="170"/>
      <c r="AG60" s="170" t="s">
        <v>156</v>
      </c>
      <c r="AH60" s="170">
        <v>0</v>
      </c>
      <c r="AI60" s="170"/>
      <c r="AJ60" s="170"/>
      <c r="AK60" s="170"/>
      <c r="AL60" s="170"/>
      <c r="AM60" s="170"/>
      <c r="AN60" s="170"/>
      <c r="AO60" s="170"/>
      <c r="AP60" s="170"/>
      <c r="AQ60" s="170"/>
      <c r="AR60" s="170"/>
      <c r="AS60" s="170"/>
      <c r="AT60" s="170"/>
      <c r="AU60" s="170"/>
      <c r="AV60" s="170"/>
      <c r="AW60" s="170"/>
      <c r="AX60" s="170"/>
      <c r="AY60" s="170"/>
      <c r="AZ60" s="170"/>
      <c r="BA60" s="170"/>
      <c r="BB60" s="170"/>
      <c r="BC60" s="170"/>
      <c r="BD60" s="170"/>
      <c r="BE60" s="170"/>
      <c r="BF60" s="170"/>
      <c r="BG60" s="170"/>
      <c r="BH60" s="170"/>
    </row>
    <row r="61" spans="1:60" outlineLevel="3" x14ac:dyDescent="0.25">
      <c r="A61" s="171"/>
      <c r="B61" s="172"/>
      <c r="C61" s="177" t="s">
        <v>164</v>
      </c>
      <c r="D61" s="178"/>
      <c r="E61" s="179">
        <v>25.8</v>
      </c>
      <c r="F61" s="169"/>
      <c r="G61" s="169"/>
      <c r="H61" s="169"/>
      <c r="I61" s="169"/>
      <c r="J61" s="169"/>
      <c r="K61" s="169"/>
      <c r="L61" s="169"/>
      <c r="M61" s="169"/>
      <c r="N61" s="176"/>
      <c r="O61" s="176"/>
      <c r="P61" s="176"/>
      <c r="Q61" s="176"/>
      <c r="R61" s="169"/>
      <c r="S61" s="169"/>
      <c r="T61" s="169"/>
      <c r="U61" s="169"/>
      <c r="V61" s="169"/>
      <c r="W61" s="169"/>
      <c r="X61" s="169"/>
      <c r="Y61" s="169"/>
      <c r="Z61" s="170"/>
      <c r="AA61" s="170"/>
      <c r="AB61" s="170"/>
      <c r="AC61" s="170"/>
      <c r="AD61" s="170"/>
      <c r="AE61" s="170"/>
      <c r="AF61" s="170"/>
      <c r="AG61" s="170" t="s">
        <v>156</v>
      </c>
      <c r="AH61" s="170">
        <v>1</v>
      </c>
      <c r="AI61" s="170"/>
      <c r="AJ61" s="170"/>
      <c r="AK61" s="170"/>
      <c r="AL61" s="170"/>
      <c r="AM61" s="170"/>
      <c r="AN61" s="170"/>
      <c r="AO61" s="170"/>
      <c r="AP61" s="170"/>
      <c r="AQ61" s="170"/>
      <c r="AR61" s="170"/>
      <c r="AS61" s="170"/>
      <c r="AT61" s="170"/>
      <c r="AU61" s="170"/>
      <c r="AV61" s="170"/>
      <c r="AW61" s="170"/>
      <c r="AX61" s="170"/>
      <c r="AY61" s="170"/>
      <c r="AZ61" s="170"/>
      <c r="BA61" s="170"/>
      <c r="BB61" s="170"/>
      <c r="BC61" s="170"/>
      <c r="BD61" s="170"/>
      <c r="BE61" s="170"/>
      <c r="BF61" s="170"/>
      <c r="BG61" s="170"/>
      <c r="BH61" s="170"/>
    </row>
    <row r="62" spans="1:60" ht="13" x14ac:dyDescent="0.25">
      <c r="A62" s="153" t="s">
        <v>146</v>
      </c>
      <c r="B62" s="154" t="s">
        <v>105</v>
      </c>
      <c r="C62" s="155" t="s">
        <v>106</v>
      </c>
      <c r="D62" s="156"/>
      <c r="E62" s="157"/>
      <c r="F62" s="158"/>
      <c r="G62" s="158">
        <f>SUMIF(AG63:AG67,"&lt;&gt;NOR",G63:G67)</f>
        <v>0</v>
      </c>
      <c r="H62" s="158"/>
      <c r="I62" s="158">
        <f>SUM(I63:I67)</f>
        <v>0</v>
      </c>
      <c r="J62" s="158"/>
      <c r="K62" s="158">
        <f>SUM(K63:K67)</f>
        <v>0</v>
      </c>
      <c r="L62" s="158"/>
      <c r="M62" s="158">
        <f>SUM(M63:M67)</f>
        <v>0</v>
      </c>
      <c r="N62" s="157"/>
      <c r="O62" s="157">
        <f>SUM(O63:O67)</f>
        <v>9.4499999999999993</v>
      </c>
      <c r="P62" s="157"/>
      <c r="Q62" s="157">
        <f>SUM(Q63:Q67)</f>
        <v>0</v>
      </c>
      <c r="R62" s="158"/>
      <c r="S62" s="158"/>
      <c r="T62" s="159"/>
      <c r="U62" s="160"/>
      <c r="V62" s="160">
        <f>SUM(V63:V67)</f>
        <v>4.34</v>
      </c>
      <c r="W62" s="160"/>
      <c r="X62" s="160"/>
      <c r="Y62" s="160"/>
      <c r="AG62" t="s">
        <v>147</v>
      </c>
    </row>
    <row r="63" spans="1:60" outlineLevel="1" x14ac:dyDescent="0.25">
      <c r="A63" s="161">
        <v>10</v>
      </c>
      <c r="B63" s="162" t="s">
        <v>318</v>
      </c>
      <c r="C63" s="163" t="s">
        <v>319</v>
      </c>
      <c r="D63" s="164" t="s">
        <v>150</v>
      </c>
      <c r="E63" s="165">
        <v>4.5</v>
      </c>
      <c r="F63" s="139"/>
      <c r="G63" s="167">
        <f>ROUND(E63*F63,2)</f>
        <v>0</v>
      </c>
      <c r="H63" s="166"/>
      <c r="I63" s="167">
        <f>ROUND(E63*H63,2)</f>
        <v>0</v>
      </c>
      <c r="J63" s="166"/>
      <c r="K63" s="167">
        <f>ROUND(E63*J63,2)</f>
        <v>0</v>
      </c>
      <c r="L63" s="167">
        <v>21</v>
      </c>
      <c r="M63" s="167">
        <f>G63*(1+L63/100)</f>
        <v>0</v>
      </c>
      <c r="N63" s="165">
        <v>2.1</v>
      </c>
      <c r="O63" s="165">
        <f>ROUND(E63*N63,2)</f>
        <v>9.4499999999999993</v>
      </c>
      <c r="P63" s="165">
        <v>0</v>
      </c>
      <c r="Q63" s="165">
        <f>ROUND(E63*P63,2)</f>
        <v>0</v>
      </c>
      <c r="R63" s="167"/>
      <c r="S63" s="167" t="s">
        <v>151</v>
      </c>
      <c r="T63" s="168" t="s">
        <v>151</v>
      </c>
      <c r="U63" s="169">
        <v>0.96499999999999997</v>
      </c>
      <c r="V63" s="169">
        <f>ROUND(E63*U63,2)</f>
        <v>4.34</v>
      </c>
      <c r="W63" s="169"/>
      <c r="X63" s="169" t="s">
        <v>152</v>
      </c>
      <c r="Y63" s="169" t="s">
        <v>153</v>
      </c>
      <c r="Z63" s="170"/>
      <c r="AA63" s="170"/>
      <c r="AB63" s="170"/>
      <c r="AC63" s="170"/>
      <c r="AD63" s="170"/>
      <c r="AE63" s="170"/>
      <c r="AF63" s="170"/>
      <c r="AG63" s="170" t="s">
        <v>154</v>
      </c>
      <c r="AH63" s="170"/>
      <c r="AI63" s="170"/>
      <c r="AJ63" s="170"/>
      <c r="AK63" s="170"/>
      <c r="AL63" s="170"/>
      <c r="AM63" s="170"/>
      <c r="AN63" s="170"/>
      <c r="AO63" s="170"/>
      <c r="AP63" s="170"/>
      <c r="AQ63" s="170"/>
      <c r="AR63" s="170"/>
      <c r="AS63" s="170"/>
      <c r="AT63" s="170"/>
      <c r="AU63" s="170"/>
      <c r="AV63" s="170"/>
      <c r="AW63" s="170"/>
      <c r="AX63" s="170"/>
      <c r="AY63" s="170"/>
      <c r="AZ63" s="170"/>
      <c r="BA63" s="170"/>
      <c r="BB63" s="170"/>
      <c r="BC63" s="170"/>
      <c r="BD63" s="170"/>
      <c r="BE63" s="170"/>
      <c r="BF63" s="170"/>
      <c r="BG63" s="170"/>
      <c r="BH63" s="170"/>
    </row>
    <row r="64" spans="1:60" outlineLevel="2" x14ac:dyDescent="0.25">
      <c r="A64" s="171"/>
      <c r="B64" s="172"/>
      <c r="C64" s="173" t="s">
        <v>155</v>
      </c>
      <c r="D64" s="174"/>
      <c r="E64" s="175"/>
      <c r="F64" s="169"/>
      <c r="G64" s="169"/>
      <c r="H64" s="169"/>
      <c r="I64" s="169"/>
      <c r="J64" s="169"/>
      <c r="K64" s="169"/>
      <c r="L64" s="169"/>
      <c r="M64" s="169"/>
      <c r="N64" s="176"/>
      <c r="O64" s="176"/>
      <c r="P64" s="176"/>
      <c r="Q64" s="176"/>
      <c r="R64" s="169"/>
      <c r="S64" s="169"/>
      <c r="T64" s="169"/>
      <c r="U64" s="169"/>
      <c r="V64" s="169"/>
      <c r="W64" s="169"/>
      <c r="X64" s="169"/>
      <c r="Y64" s="169"/>
      <c r="Z64" s="170"/>
      <c r="AA64" s="170"/>
      <c r="AB64" s="170"/>
      <c r="AC64" s="170"/>
      <c r="AD64" s="170"/>
      <c r="AE64" s="170"/>
      <c r="AF64" s="170"/>
      <c r="AG64" s="170" t="s">
        <v>156</v>
      </c>
      <c r="AH64" s="170">
        <v>0</v>
      </c>
      <c r="AI64" s="170"/>
      <c r="AJ64" s="170"/>
      <c r="AK64" s="170"/>
      <c r="AL64" s="170"/>
      <c r="AM64" s="170"/>
      <c r="AN64" s="170"/>
      <c r="AO64" s="170"/>
      <c r="AP64" s="170"/>
      <c r="AQ64" s="170"/>
      <c r="AR64" s="170"/>
      <c r="AS64" s="170"/>
      <c r="AT64" s="170"/>
      <c r="AU64" s="170"/>
      <c r="AV64" s="170"/>
      <c r="AW64" s="170"/>
      <c r="AX64" s="170"/>
      <c r="AY64" s="170"/>
      <c r="AZ64" s="170"/>
      <c r="BA64" s="170"/>
      <c r="BB64" s="170"/>
      <c r="BC64" s="170"/>
      <c r="BD64" s="170"/>
      <c r="BE64" s="170"/>
      <c r="BF64" s="170"/>
      <c r="BG64" s="170"/>
      <c r="BH64" s="170"/>
    </row>
    <row r="65" spans="1:60" outlineLevel="3" x14ac:dyDescent="0.25">
      <c r="A65" s="171"/>
      <c r="B65" s="172"/>
      <c r="C65" s="173" t="s">
        <v>358</v>
      </c>
      <c r="D65" s="174"/>
      <c r="E65" s="175"/>
      <c r="F65" s="169"/>
      <c r="G65" s="169"/>
      <c r="H65" s="169"/>
      <c r="I65" s="169"/>
      <c r="J65" s="169"/>
      <c r="K65" s="169"/>
      <c r="L65" s="169"/>
      <c r="M65" s="169"/>
      <c r="N65" s="176"/>
      <c r="O65" s="176"/>
      <c r="P65" s="176"/>
      <c r="Q65" s="176"/>
      <c r="R65" s="169"/>
      <c r="S65" s="169"/>
      <c r="T65" s="169"/>
      <c r="U65" s="169"/>
      <c r="V65" s="169"/>
      <c r="W65" s="169"/>
      <c r="X65" s="169"/>
      <c r="Y65" s="169"/>
      <c r="Z65" s="170"/>
      <c r="AA65" s="170"/>
      <c r="AB65" s="170"/>
      <c r="AC65" s="170"/>
      <c r="AD65" s="170"/>
      <c r="AE65" s="170"/>
      <c r="AF65" s="170"/>
      <c r="AG65" s="170" t="s">
        <v>156</v>
      </c>
      <c r="AH65" s="170">
        <v>0</v>
      </c>
      <c r="AI65" s="170"/>
      <c r="AJ65" s="170"/>
      <c r="AK65" s="170"/>
      <c r="AL65" s="170"/>
      <c r="AM65" s="170"/>
      <c r="AN65" s="170"/>
      <c r="AO65" s="170"/>
      <c r="AP65" s="170"/>
      <c r="AQ65" s="170"/>
      <c r="AR65" s="170"/>
      <c r="AS65" s="170"/>
      <c r="AT65" s="170"/>
      <c r="AU65" s="170"/>
      <c r="AV65" s="170"/>
      <c r="AW65" s="170"/>
      <c r="AX65" s="170"/>
      <c r="AY65" s="170"/>
      <c r="AZ65" s="170"/>
      <c r="BA65" s="170"/>
      <c r="BB65" s="170"/>
      <c r="BC65" s="170"/>
      <c r="BD65" s="170"/>
      <c r="BE65" s="170"/>
      <c r="BF65" s="170"/>
      <c r="BG65" s="170"/>
      <c r="BH65" s="170"/>
    </row>
    <row r="66" spans="1:60" outlineLevel="3" x14ac:dyDescent="0.25">
      <c r="A66" s="171"/>
      <c r="B66" s="172"/>
      <c r="C66" s="173" t="s">
        <v>359</v>
      </c>
      <c r="D66" s="174"/>
      <c r="E66" s="175">
        <v>4.5</v>
      </c>
      <c r="F66" s="169"/>
      <c r="G66" s="169"/>
      <c r="H66" s="169"/>
      <c r="I66" s="169"/>
      <c r="J66" s="169"/>
      <c r="K66" s="169"/>
      <c r="L66" s="169"/>
      <c r="M66" s="169"/>
      <c r="N66" s="176"/>
      <c r="O66" s="176"/>
      <c r="P66" s="176"/>
      <c r="Q66" s="176"/>
      <c r="R66" s="169"/>
      <c r="S66" s="169"/>
      <c r="T66" s="169"/>
      <c r="U66" s="169"/>
      <c r="V66" s="169"/>
      <c r="W66" s="169"/>
      <c r="X66" s="169"/>
      <c r="Y66" s="169"/>
      <c r="Z66" s="170"/>
      <c r="AA66" s="170"/>
      <c r="AB66" s="170"/>
      <c r="AC66" s="170"/>
      <c r="AD66" s="170"/>
      <c r="AE66" s="170"/>
      <c r="AF66" s="170"/>
      <c r="AG66" s="170" t="s">
        <v>156</v>
      </c>
      <c r="AH66" s="170">
        <v>0</v>
      </c>
      <c r="AI66" s="170"/>
      <c r="AJ66" s="170"/>
      <c r="AK66" s="170"/>
      <c r="AL66" s="170"/>
      <c r="AM66" s="170"/>
      <c r="AN66" s="170"/>
      <c r="AO66" s="170"/>
      <c r="AP66" s="170"/>
      <c r="AQ66" s="170"/>
      <c r="AR66" s="170"/>
      <c r="AS66" s="170"/>
      <c r="AT66" s="170"/>
      <c r="AU66" s="170"/>
      <c r="AV66" s="170"/>
      <c r="AW66" s="170"/>
      <c r="AX66" s="170"/>
      <c r="AY66" s="170"/>
      <c r="AZ66" s="170"/>
      <c r="BA66" s="170"/>
      <c r="BB66" s="170"/>
      <c r="BC66" s="170"/>
      <c r="BD66" s="170"/>
      <c r="BE66" s="170"/>
      <c r="BF66" s="170"/>
      <c r="BG66" s="170"/>
      <c r="BH66" s="170"/>
    </row>
    <row r="67" spans="1:60" outlineLevel="3" x14ac:dyDescent="0.25">
      <c r="A67" s="171"/>
      <c r="B67" s="172"/>
      <c r="C67" s="177" t="s">
        <v>164</v>
      </c>
      <c r="D67" s="178"/>
      <c r="E67" s="179">
        <v>4.5</v>
      </c>
      <c r="F67" s="169"/>
      <c r="G67" s="169"/>
      <c r="H67" s="169"/>
      <c r="I67" s="169"/>
      <c r="J67" s="169"/>
      <c r="K67" s="169"/>
      <c r="L67" s="169"/>
      <c r="M67" s="169"/>
      <c r="N67" s="176"/>
      <c r="O67" s="176"/>
      <c r="P67" s="176"/>
      <c r="Q67" s="176"/>
      <c r="R67" s="169"/>
      <c r="S67" s="169"/>
      <c r="T67" s="169"/>
      <c r="U67" s="169"/>
      <c r="V67" s="169"/>
      <c r="W67" s="169"/>
      <c r="X67" s="169"/>
      <c r="Y67" s="169"/>
      <c r="Z67" s="170"/>
      <c r="AA67" s="170"/>
      <c r="AB67" s="170"/>
      <c r="AC67" s="170"/>
      <c r="AD67" s="170"/>
      <c r="AE67" s="170"/>
      <c r="AF67" s="170"/>
      <c r="AG67" s="170" t="s">
        <v>156</v>
      </c>
      <c r="AH67" s="170">
        <v>1</v>
      </c>
      <c r="AI67" s="170"/>
      <c r="AJ67" s="170"/>
      <c r="AK67" s="170"/>
      <c r="AL67" s="170"/>
      <c r="AM67" s="170"/>
      <c r="AN67" s="170"/>
      <c r="AO67" s="170"/>
      <c r="AP67" s="170"/>
      <c r="AQ67" s="170"/>
      <c r="AR67" s="170"/>
      <c r="AS67" s="170"/>
      <c r="AT67" s="170"/>
      <c r="AU67" s="170"/>
      <c r="AV67" s="170"/>
      <c r="AW67" s="170"/>
      <c r="AX67" s="170"/>
      <c r="AY67" s="170"/>
      <c r="AZ67" s="170"/>
      <c r="BA67" s="170"/>
      <c r="BB67" s="170"/>
      <c r="BC67" s="170"/>
      <c r="BD67" s="170"/>
      <c r="BE67" s="170"/>
      <c r="BF67" s="170"/>
      <c r="BG67" s="170"/>
      <c r="BH67" s="170"/>
    </row>
    <row r="68" spans="1:60" ht="13" x14ac:dyDescent="0.25">
      <c r="A68" s="153" t="s">
        <v>146</v>
      </c>
      <c r="B68" s="154" t="s">
        <v>108</v>
      </c>
      <c r="C68" s="155" t="s">
        <v>109</v>
      </c>
      <c r="D68" s="156"/>
      <c r="E68" s="157"/>
      <c r="F68" s="158"/>
      <c r="G68" s="158">
        <f>SUMIF(AG69:AG77,"&lt;&gt;NOR",G69:G77)</f>
        <v>0</v>
      </c>
      <c r="H68" s="158"/>
      <c r="I68" s="158">
        <f>SUM(I69:I77)</f>
        <v>0</v>
      </c>
      <c r="J68" s="158"/>
      <c r="K68" s="158">
        <f>SUM(K69:K77)</f>
        <v>0</v>
      </c>
      <c r="L68" s="158"/>
      <c r="M68" s="158">
        <f>SUM(M69:M77)</f>
        <v>0</v>
      </c>
      <c r="N68" s="157"/>
      <c r="O68" s="157">
        <f>SUM(O69:O77)</f>
        <v>11.959999999999999</v>
      </c>
      <c r="P68" s="157"/>
      <c r="Q68" s="157">
        <f>SUM(Q69:Q77)</f>
        <v>0</v>
      </c>
      <c r="R68" s="158"/>
      <c r="S68" s="158"/>
      <c r="T68" s="159"/>
      <c r="U68" s="160"/>
      <c r="V68" s="160">
        <f>SUM(V69:V77)</f>
        <v>1.3199999999999998</v>
      </c>
      <c r="W68" s="160"/>
      <c r="X68" s="160"/>
      <c r="Y68" s="160"/>
      <c r="AG68" t="s">
        <v>147</v>
      </c>
    </row>
    <row r="69" spans="1:60" ht="20" outlineLevel="1" x14ac:dyDescent="0.25">
      <c r="A69" s="161">
        <v>11</v>
      </c>
      <c r="B69" s="162" t="s">
        <v>360</v>
      </c>
      <c r="C69" s="163" t="s">
        <v>361</v>
      </c>
      <c r="D69" s="164" t="s">
        <v>232</v>
      </c>
      <c r="E69" s="165">
        <v>25.8</v>
      </c>
      <c r="F69" s="139"/>
      <c r="G69" s="167">
        <f>ROUND(E69*F69,2)</f>
        <v>0</v>
      </c>
      <c r="H69" s="166"/>
      <c r="I69" s="167">
        <f>ROUND(E69*H69,2)</f>
        <v>0</v>
      </c>
      <c r="J69" s="166"/>
      <c r="K69" s="167">
        <f>ROUND(E69*J69,2)</f>
        <v>0</v>
      </c>
      <c r="L69" s="167">
        <v>21</v>
      </c>
      <c r="M69" s="167">
        <f>G69*(1+L69/100)</f>
        <v>0</v>
      </c>
      <c r="N69" s="165">
        <v>0.1012</v>
      </c>
      <c r="O69" s="165">
        <f>ROUND(E69*N69,2)</f>
        <v>2.61</v>
      </c>
      <c r="P69" s="165">
        <v>0</v>
      </c>
      <c r="Q69" s="165">
        <f>ROUND(E69*P69,2)</f>
        <v>0</v>
      </c>
      <c r="R69" s="167"/>
      <c r="S69" s="167" t="s">
        <v>222</v>
      </c>
      <c r="T69" s="168" t="s">
        <v>223</v>
      </c>
      <c r="U69" s="169">
        <v>2.4E-2</v>
      </c>
      <c r="V69" s="169">
        <f>ROUND(E69*U69,2)</f>
        <v>0.62</v>
      </c>
      <c r="W69" s="169"/>
      <c r="X69" s="169" t="s">
        <v>152</v>
      </c>
      <c r="Y69" s="169" t="s">
        <v>153</v>
      </c>
      <c r="Z69" s="170"/>
      <c r="AA69" s="170"/>
      <c r="AB69" s="170"/>
      <c r="AC69" s="170"/>
      <c r="AD69" s="170"/>
      <c r="AE69" s="170"/>
      <c r="AF69" s="170"/>
      <c r="AG69" s="170" t="s">
        <v>154</v>
      </c>
      <c r="AH69" s="170"/>
      <c r="AI69" s="170"/>
      <c r="AJ69" s="170"/>
      <c r="AK69" s="170"/>
      <c r="AL69" s="170"/>
      <c r="AM69" s="170"/>
      <c r="AN69" s="170"/>
      <c r="AO69" s="170"/>
      <c r="AP69" s="170"/>
      <c r="AQ69" s="170"/>
      <c r="AR69" s="170"/>
      <c r="AS69" s="170"/>
      <c r="AT69" s="170"/>
      <c r="AU69" s="170"/>
      <c r="AV69" s="170"/>
      <c r="AW69" s="170"/>
      <c r="AX69" s="170"/>
      <c r="AY69" s="170"/>
      <c r="AZ69" s="170"/>
      <c r="BA69" s="170"/>
      <c r="BB69" s="170"/>
      <c r="BC69" s="170"/>
      <c r="BD69" s="170"/>
      <c r="BE69" s="170"/>
      <c r="BF69" s="170"/>
      <c r="BG69" s="170"/>
      <c r="BH69" s="170"/>
    </row>
    <row r="70" spans="1:60" outlineLevel="2" x14ac:dyDescent="0.25">
      <c r="A70" s="171"/>
      <c r="B70" s="172"/>
      <c r="C70" s="173" t="s">
        <v>155</v>
      </c>
      <c r="D70" s="174"/>
      <c r="E70" s="175"/>
      <c r="F70" s="169"/>
      <c r="G70" s="169"/>
      <c r="H70" s="169"/>
      <c r="I70" s="169"/>
      <c r="J70" s="169"/>
      <c r="K70" s="169"/>
      <c r="L70" s="169"/>
      <c r="M70" s="169"/>
      <c r="N70" s="176"/>
      <c r="O70" s="176"/>
      <c r="P70" s="176"/>
      <c r="Q70" s="176"/>
      <c r="R70" s="169"/>
      <c r="S70" s="169"/>
      <c r="T70" s="169"/>
      <c r="U70" s="169"/>
      <c r="V70" s="169"/>
      <c r="W70" s="169"/>
      <c r="X70" s="169"/>
      <c r="Y70" s="169"/>
      <c r="Z70" s="170"/>
      <c r="AA70" s="170"/>
      <c r="AB70" s="170"/>
      <c r="AC70" s="170"/>
      <c r="AD70" s="170"/>
      <c r="AE70" s="170"/>
      <c r="AF70" s="170"/>
      <c r="AG70" s="170" t="s">
        <v>156</v>
      </c>
      <c r="AH70" s="170">
        <v>0</v>
      </c>
      <c r="AI70" s="170"/>
      <c r="AJ70" s="170"/>
      <c r="AK70" s="170"/>
      <c r="AL70" s="170"/>
      <c r="AM70" s="170"/>
      <c r="AN70" s="170"/>
      <c r="AO70" s="170"/>
      <c r="AP70" s="170"/>
      <c r="AQ70" s="170"/>
      <c r="AR70" s="170"/>
      <c r="AS70" s="170"/>
      <c r="AT70" s="170"/>
      <c r="AU70" s="170"/>
      <c r="AV70" s="170"/>
      <c r="AW70" s="170"/>
      <c r="AX70" s="170"/>
      <c r="AY70" s="170"/>
      <c r="AZ70" s="170"/>
      <c r="BA70" s="170"/>
      <c r="BB70" s="170"/>
      <c r="BC70" s="170"/>
      <c r="BD70" s="170"/>
      <c r="BE70" s="170"/>
      <c r="BF70" s="170"/>
      <c r="BG70" s="170"/>
      <c r="BH70" s="170"/>
    </row>
    <row r="71" spans="1:60" ht="20" outlineLevel="3" x14ac:dyDescent="0.25">
      <c r="A71" s="171"/>
      <c r="B71" s="172"/>
      <c r="C71" s="173" t="s">
        <v>356</v>
      </c>
      <c r="D71" s="174"/>
      <c r="E71" s="175"/>
      <c r="F71" s="169"/>
      <c r="G71" s="169"/>
      <c r="H71" s="169"/>
      <c r="I71" s="169"/>
      <c r="J71" s="169"/>
      <c r="K71" s="169"/>
      <c r="L71" s="169"/>
      <c r="M71" s="169"/>
      <c r="N71" s="176"/>
      <c r="O71" s="176"/>
      <c r="P71" s="176"/>
      <c r="Q71" s="176"/>
      <c r="R71" s="169"/>
      <c r="S71" s="169"/>
      <c r="T71" s="169"/>
      <c r="U71" s="169"/>
      <c r="V71" s="169"/>
      <c r="W71" s="169"/>
      <c r="X71" s="169"/>
      <c r="Y71" s="169"/>
      <c r="Z71" s="170"/>
      <c r="AA71" s="170"/>
      <c r="AB71" s="170"/>
      <c r="AC71" s="170"/>
      <c r="AD71" s="170"/>
      <c r="AE71" s="170"/>
      <c r="AF71" s="170"/>
      <c r="AG71" s="170" t="s">
        <v>156</v>
      </c>
      <c r="AH71" s="170">
        <v>0</v>
      </c>
      <c r="AI71" s="170"/>
      <c r="AJ71" s="170"/>
      <c r="AK71" s="170"/>
      <c r="AL71" s="170"/>
      <c r="AM71" s="170"/>
      <c r="AN71" s="170"/>
      <c r="AO71" s="170"/>
      <c r="AP71" s="170"/>
      <c r="AQ71" s="170"/>
      <c r="AR71" s="170"/>
      <c r="AS71" s="170"/>
      <c r="AT71" s="170"/>
      <c r="AU71" s="170"/>
      <c r="AV71" s="170"/>
      <c r="AW71" s="170"/>
      <c r="AX71" s="170"/>
      <c r="AY71" s="170"/>
      <c r="AZ71" s="170"/>
      <c r="BA71" s="170"/>
      <c r="BB71" s="170"/>
      <c r="BC71" s="170"/>
      <c r="BD71" s="170"/>
      <c r="BE71" s="170"/>
      <c r="BF71" s="170"/>
      <c r="BG71" s="170"/>
      <c r="BH71" s="170"/>
    </row>
    <row r="72" spans="1:60" outlineLevel="3" x14ac:dyDescent="0.25">
      <c r="A72" s="171"/>
      <c r="B72" s="172"/>
      <c r="C72" s="173" t="s">
        <v>357</v>
      </c>
      <c r="D72" s="174"/>
      <c r="E72" s="175">
        <v>25.8</v>
      </c>
      <c r="F72" s="169"/>
      <c r="G72" s="169"/>
      <c r="H72" s="169"/>
      <c r="I72" s="169"/>
      <c r="J72" s="169"/>
      <c r="K72" s="169"/>
      <c r="L72" s="169"/>
      <c r="M72" s="169"/>
      <c r="N72" s="176"/>
      <c r="O72" s="176"/>
      <c r="P72" s="176"/>
      <c r="Q72" s="176"/>
      <c r="R72" s="169"/>
      <c r="S72" s="169"/>
      <c r="T72" s="169"/>
      <c r="U72" s="169"/>
      <c r="V72" s="169"/>
      <c r="W72" s="169"/>
      <c r="X72" s="169"/>
      <c r="Y72" s="169"/>
      <c r="Z72" s="170"/>
      <c r="AA72" s="170"/>
      <c r="AB72" s="170"/>
      <c r="AC72" s="170"/>
      <c r="AD72" s="170"/>
      <c r="AE72" s="170"/>
      <c r="AF72" s="170"/>
      <c r="AG72" s="170" t="s">
        <v>156</v>
      </c>
      <c r="AH72" s="170">
        <v>0</v>
      </c>
      <c r="AI72" s="170"/>
      <c r="AJ72" s="170"/>
      <c r="AK72" s="170"/>
      <c r="AL72" s="170"/>
      <c r="AM72" s="170"/>
      <c r="AN72" s="170"/>
      <c r="AO72" s="170"/>
      <c r="AP72" s="170"/>
      <c r="AQ72" s="170"/>
      <c r="AR72" s="170"/>
      <c r="AS72" s="170"/>
      <c r="AT72" s="170"/>
      <c r="AU72" s="170"/>
      <c r="AV72" s="170"/>
      <c r="AW72" s="170"/>
      <c r="AX72" s="170"/>
      <c r="AY72" s="170"/>
      <c r="AZ72" s="170"/>
      <c r="BA72" s="170"/>
      <c r="BB72" s="170"/>
      <c r="BC72" s="170"/>
      <c r="BD72" s="170"/>
      <c r="BE72" s="170"/>
      <c r="BF72" s="170"/>
      <c r="BG72" s="170"/>
      <c r="BH72" s="170"/>
    </row>
    <row r="73" spans="1:60" outlineLevel="3" x14ac:dyDescent="0.25">
      <c r="A73" s="171"/>
      <c r="B73" s="172"/>
      <c r="C73" s="177" t="s">
        <v>164</v>
      </c>
      <c r="D73" s="178"/>
      <c r="E73" s="179">
        <v>25.8</v>
      </c>
      <c r="F73" s="169"/>
      <c r="G73" s="169"/>
      <c r="H73" s="169"/>
      <c r="I73" s="169"/>
      <c r="J73" s="169"/>
      <c r="K73" s="169"/>
      <c r="L73" s="169"/>
      <c r="M73" s="169"/>
      <c r="N73" s="176"/>
      <c r="O73" s="176"/>
      <c r="P73" s="176"/>
      <c r="Q73" s="176"/>
      <c r="R73" s="169"/>
      <c r="S73" s="169"/>
      <c r="T73" s="169"/>
      <c r="U73" s="169"/>
      <c r="V73" s="169"/>
      <c r="W73" s="169"/>
      <c r="X73" s="169"/>
      <c r="Y73" s="169"/>
      <c r="Z73" s="170"/>
      <c r="AA73" s="170"/>
      <c r="AB73" s="170"/>
      <c r="AC73" s="170"/>
      <c r="AD73" s="170"/>
      <c r="AE73" s="170"/>
      <c r="AF73" s="170"/>
      <c r="AG73" s="170" t="s">
        <v>156</v>
      </c>
      <c r="AH73" s="170">
        <v>1</v>
      </c>
      <c r="AI73" s="170"/>
      <c r="AJ73" s="170"/>
      <c r="AK73" s="170"/>
      <c r="AL73" s="170"/>
      <c r="AM73" s="170"/>
      <c r="AN73" s="170"/>
      <c r="AO73" s="170"/>
      <c r="AP73" s="170"/>
      <c r="AQ73" s="170"/>
      <c r="AR73" s="170"/>
      <c r="AS73" s="170"/>
      <c r="AT73" s="170"/>
      <c r="AU73" s="170"/>
      <c r="AV73" s="170"/>
      <c r="AW73" s="170"/>
      <c r="AX73" s="170"/>
      <c r="AY73" s="170"/>
      <c r="AZ73" s="170"/>
      <c r="BA73" s="170"/>
      <c r="BB73" s="170"/>
      <c r="BC73" s="170"/>
      <c r="BD73" s="170"/>
      <c r="BE73" s="170"/>
      <c r="BF73" s="170"/>
      <c r="BG73" s="170"/>
      <c r="BH73" s="170"/>
    </row>
    <row r="74" spans="1:60" ht="20" outlineLevel="1" x14ac:dyDescent="0.25">
      <c r="A74" s="161">
        <v>12</v>
      </c>
      <c r="B74" s="162" t="s">
        <v>362</v>
      </c>
      <c r="C74" s="163" t="s">
        <v>363</v>
      </c>
      <c r="D74" s="164" t="s">
        <v>232</v>
      </c>
      <c r="E74" s="165">
        <v>27.09</v>
      </c>
      <c r="F74" s="139"/>
      <c r="G74" s="167">
        <f>ROUND(E74*F74,2)</f>
        <v>0</v>
      </c>
      <c r="H74" s="166"/>
      <c r="I74" s="167">
        <f>ROUND(E74*H74,2)</f>
        <v>0</v>
      </c>
      <c r="J74" s="166"/>
      <c r="K74" s="167">
        <f>ROUND(E74*J74,2)</f>
        <v>0</v>
      </c>
      <c r="L74" s="167">
        <v>21</v>
      </c>
      <c r="M74" s="167">
        <f>G74*(1+L74/100)</f>
        <v>0</v>
      </c>
      <c r="N74" s="165">
        <v>0.34499999999999997</v>
      </c>
      <c r="O74" s="165">
        <f>ROUND(E74*N74,2)</f>
        <v>9.35</v>
      </c>
      <c r="P74" s="165">
        <v>0</v>
      </c>
      <c r="Q74" s="165">
        <f>ROUND(E74*P74,2)</f>
        <v>0</v>
      </c>
      <c r="R74" s="167"/>
      <c r="S74" s="167" t="s">
        <v>222</v>
      </c>
      <c r="T74" s="168" t="s">
        <v>223</v>
      </c>
      <c r="U74" s="169">
        <v>2.5999999999999999E-2</v>
      </c>
      <c r="V74" s="169">
        <f>ROUND(E74*U74,2)</f>
        <v>0.7</v>
      </c>
      <c r="W74" s="169"/>
      <c r="X74" s="169" t="s">
        <v>152</v>
      </c>
      <c r="Y74" s="169" t="s">
        <v>153</v>
      </c>
      <c r="Z74" s="170"/>
      <c r="AA74" s="170"/>
      <c r="AB74" s="170"/>
      <c r="AC74" s="170"/>
      <c r="AD74" s="170"/>
      <c r="AE74" s="170"/>
      <c r="AF74" s="170"/>
      <c r="AG74" s="170" t="s">
        <v>154</v>
      </c>
      <c r="AH74" s="170"/>
      <c r="AI74" s="170"/>
      <c r="AJ74" s="170"/>
      <c r="AK74" s="170"/>
      <c r="AL74" s="170"/>
      <c r="AM74" s="170"/>
      <c r="AN74" s="170"/>
      <c r="AO74" s="170"/>
      <c r="AP74" s="170"/>
      <c r="AQ74" s="170"/>
      <c r="AR74" s="170"/>
      <c r="AS74" s="170"/>
      <c r="AT74" s="170"/>
      <c r="AU74" s="170"/>
      <c r="AV74" s="170"/>
      <c r="AW74" s="170"/>
      <c r="AX74" s="170"/>
      <c r="AY74" s="170"/>
      <c r="AZ74" s="170"/>
      <c r="BA74" s="170"/>
      <c r="BB74" s="170"/>
      <c r="BC74" s="170"/>
      <c r="BD74" s="170"/>
      <c r="BE74" s="170"/>
      <c r="BF74" s="170"/>
      <c r="BG74" s="170"/>
      <c r="BH74" s="170"/>
    </row>
    <row r="75" spans="1:60" outlineLevel="2" x14ac:dyDescent="0.25">
      <c r="A75" s="171"/>
      <c r="B75" s="172"/>
      <c r="C75" s="173" t="s">
        <v>364</v>
      </c>
      <c r="D75" s="174"/>
      <c r="E75" s="175">
        <v>25.8</v>
      </c>
      <c r="F75" s="169"/>
      <c r="G75" s="169"/>
      <c r="H75" s="169"/>
      <c r="I75" s="169"/>
      <c r="J75" s="169"/>
      <c r="K75" s="169"/>
      <c r="L75" s="169"/>
      <c r="M75" s="169"/>
      <c r="N75" s="176"/>
      <c r="O75" s="176"/>
      <c r="P75" s="176"/>
      <c r="Q75" s="176"/>
      <c r="R75" s="169"/>
      <c r="S75" s="169"/>
      <c r="T75" s="169"/>
      <c r="U75" s="169"/>
      <c r="V75" s="169"/>
      <c r="W75" s="169"/>
      <c r="X75" s="169"/>
      <c r="Y75" s="169"/>
      <c r="Z75" s="170"/>
      <c r="AA75" s="170"/>
      <c r="AB75" s="170"/>
      <c r="AC75" s="170"/>
      <c r="AD75" s="170"/>
      <c r="AE75" s="170"/>
      <c r="AF75" s="170"/>
      <c r="AG75" s="170" t="s">
        <v>156</v>
      </c>
      <c r="AH75" s="170">
        <v>5</v>
      </c>
      <c r="AI75" s="170"/>
      <c r="AJ75" s="170"/>
      <c r="AK75" s="170"/>
      <c r="AL75" s="170"/>
      <c r="AM75" s="170"/>
      <c r="AN75" s="170"/>
      <c r="AO75" s="170"/>
      <c r="AP75" s="170"/>
      <c r="AQ75" s="170"/>
      <c r="AR75" s="170"/>
      <c r="AS75" s="170"/>
      <c r="AT75" s="170"/>
      <c r="AU75" s="170"/>
      <c r="AV75" s="170"/>
      <c r="AW75" s="170"/>
      <c r="AX75" s="170"/>
      <c r="AY75" s="170"/>
      <c r="AZ75" s="170"/>
      <c r="BA75" s="170"/>
      <c r="BB75" s="170"/>
      <c r="BC75" s="170"/>
      <c r="BD75" s="170"/>
      <c r="BE75" s="170"/>
      <c r="BF75" s="170"/>
      <c r="BG75" s="170"/>
      <c r="BH75" s="170"/>
    </row>
    <row r="76" spans="1:60" outlineLevel="3" x14ac:dyDescent="0.25">
      <c r="A76" s="171"/>
      <c r="B76" s="172"/>
      <c r="C76" s="177" t="s">
        <v>164</v>
      </c>
      <c r="D76" s="178"/>
      <c r="E76" s="179">
        <v>25.8</v>
      </c>
      <c r="F76" s="169"/>
      <c r="G76" s="169"/>
      <c r="H76" s="169"/>
      <c r="I76" s="169"/>
      <c r="J76" s="169"/>
      <c r="K76" s="169"/>
      <c r="L76" s="169"/>
      <c r="M76" s="169"/>
      <c r="N76" s="176"/>
      <c r="O76" s="176"/>
      <c r="P76" s="176"/>
      <c r="Q76" s="176"/>
      <c r="R76" s="169"/>
      <c r="S76" s="169"/>
      <c r="T76" s="169"/>
      <c r="U76" s="169"/>
      <c r="V76" s="169"/>
      <c r="W76" s="169"/>
      <c r="X76" s="169"/>
      <c r="Y76" s="169"/>
      <c r="Z76" s="170"/>
      <c r="AA76" s="170"/>
      <c r="AB76" s="170"/>
      <c r="AC76" s="170"/>
      <c r="AD76" s="170"/>
      <c r="AE76" s="170"/>
      <c r="AF76" s="170"/>
      <c r="AG76" s="170" t="s">
        <v>156</v>
      </c>
      <c r="AH76" s="170">
        <v>1</v>
      </c>
      <c r="AI76" s="170"/>
      <c r="AJ76" s="170"/>
      <c r="AK76" s="170"/>
      <c r="AL76" s="170"/>
      <c r="AM76" s="170"/>
      <c r="AN76" s="170"/>
      <c r="AO76" s="170"/>
      <c r="AP76" s="170"/>
      <c r="AQ76" s="170"/>
      <c r="AR76" s="170"/>
      <c r="AS76" s="170"/>
      <c r="AT76" s="170"/>
      <c r="AU76" s="170"/>
      <c r="AV76" s="170"/>
      <c r="AW76" s="170"/>
      <c r="AX76" s="170"/>
      <c r="AY76" s="170"/>
      <c r="AZ76" s="170"/>
      <c r="BA76" s="170"/>
      <c r="BB76" s="170"/>
      <c r="BC76" s="170"/>
      <c r="BD76" s="170"/>
      <c r="BE76" s="170"/>
      <c r="BF76" s="170"/>
      <c r="BG76" s="170"/>
      <c r="BH76" s="170"/>
    </row>
    <row r="77" spans="1:60" outlineLevel="3" x14ac:dyDescent="0.25">
      <c r="A77" s="171"/>
      <c r="B77" s="172"/>
      <c r="C77" s="185" t="s">
        <v>365</v>
      </c>
      <c r="D77" s="186"/>
      <c r="E77" s="187">
        <v>1.29</v>
      </c>
      <c r="F77" s="169"/>
      <c r="G77" s="169"/>
      <c r="H77" s="169"/>
      <c r="I77" s="169"/>
      <c r="J77" s="169"/>
      <c r="K77" s="169"/>
      <c r="L77" s="169"/>
      <c r="M77" s="169"/>
      <c r="N77" s="176"/>
      <c r="O77" s="176"/>
      <c r="P77" s="176"/>
      <c r="Q77" s="176"/>
      <c r="R77" s="169"/>
      <c r="S77" s="169"/>
      <c r="T77" s="169"/>
      <c r="U77" s="169"/>
      <c r="V77" s="169"/>
      <c r="W77" s="169"/>
      <c r="X77" s="169"/>
      <c r="Y77" s="169"/>
      <c r="Z77" s="170"/>
      <c r="AA77" s="170"/>
      <c r="AB77" s="170"/>
      <c r="AC77" s="170"/>
      <c r="AD77" s="170"/>
      <c r="AE77" s="170"/>
      <c r="AF77" s="170"/>
      <c r="AG77" s="170" t="s">
        <v>156</v>
      </c>
      <c r="AH77" s="170">
        <v>4</v>
      </c>
      <c r="AI77" s="170"/>
      <c r="AJ77" s="170"/>
      <c r="AK77" s="170"/>
      <c r="AL77" s="170"/>
      <c r="AM77" s="170"/>
      <c r="AN77" s="170"/>
      <c r="AO77" s="170"/>
      <c r="AP77" s="170"/>
      <c r="AQ77" s="170"/>
      <c r="AR77" s="170"/>
      <c r="AS77" s="170"/>
      <c r="AT77" s="170"/>
      <c r="AU77" s="170"/>
      <c r="AV77" s="170"/>
      <c r="AW77" s="170"/>
      <c r="AX77" s="170"/>
      <c r="AY77" s="170"/>
      <c r="AZ77" s="170"/>
      <c r="BA77" s="170"/>
      <c r="BB77" s="170"/>
      <c r="BC77" s="170"/>
      <c r="BD77" s="170"/>
      <c r="BE77" s="170"/>
      <c r="BF77" s="170"/>
      <c r="BG77" s="170"/>
      <c r="BH77" s="170"/>
    </row>
    <row r="78" spans="1:60" x14ac:dyDescent="0.25">
      <c r="A78" s="3"/>
      <c r="B78" s="4"/>
      <c r="C78" s="210"/>
      <c r="D78" s="6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AE78">
        <v>12</v>
      </c>
      <c r="AF78">
        <v>21</v>
      </c>
      <c r="AG78" t="s">
        <v>132</v>
      </c>
    </row>
    <row r="79" spans="1:60" ht="13" x14ac:dyDescent="0.25">
      <c r="A79" s="211"/>
      <c r="B79" s="212" t="s">
        <v>31</v>
      </c>
      <c r="C79" s="213"/>
      <c r="D79" s="214"/>
      <c r="E79" s="215"/>
      <c r="F79" s="215"/>
      <c r="G79" s="216">
        <f>G8+G62+G68</f>
        <v>0</v>
      </c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AE79">
        <f>SUMIF(L7:L77,AE78,G7:G77)</f>
        <v>0</v>
      </c>
      <c r="AF79">
        <f>SUMIF(L7:L77,AF78,G7:G77)</f>
        <v>0</v>
      </c>
      <c r="AG79" t="s">
        <v>265</v>
      </c>
    </row>
    <row r="80" spans="1:60" x14ac:dyDescent="0.25">
      <c r="A80" s="3"/>
      <c r="B80" s="4"/>
      <c r="C80" s="210"/>
      <c r="D80" s="6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33" x14ac:dyDescent="0.25">
      <c r="A81" s="3"/>
      <c r="B81" s="4"/>
      <c r="C81" s="210"/>
      <c r="D81" s="6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33" x14ac:dyDescent="0.25">
      <c r="A82" s="309" t="s">
        <v>266</v>
      </c>
      <c r="B82" s="309"/>
      <c r="C82" s="310"/>
      <c r="D82" s="6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33" x14ac:dyDescent="0.25">
      <c r="A83" s="286"/>
      <c r="B83" s="287"/>
      <c r="C83" s="288"/>
      <c r="D83" s="287"/>
      <c r="E83" s="287"/>
      <c r="F83" s="287"/>
      <c r="G83" s="289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AG83" t="s">
        <v>267</v>
      </c>
    </row>
    <row r="84" spans="1:33" x14ac:dyDescent="0.25">
      <c r="A84" s="290"/>
      <c r="B84" s="291"/>
      <c r="C84" s="292"/>
      <c r="D84" s="291"/>
      <c r="E84" s="291"/>
      <c r="F84" s="291"/>
      <c r="G84" s="29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33" x14ac:dyDescent="0.25">
      <c r="A85" s="290"/>
      <c r="B85" s="291"/>
      <c r="C85" s="292"/>
      <c r="D85" s="291"/>
      <c r="E85" s="291"/>
      <c r="F85" s="291"/>
      <c r="G85" s="29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33" x14ac:dyDescent="0.25">
      <c r="A86" s="290"/>
      <c r="B86" s="291"/>
      <c r="C86" s="292"/>
      <c r="D86" s="291"/>
      <c r="E86" s="291"/>
      <c r="F86" s="291"/>
      <c r="G86" s="29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33" x14ac:dyDescent="0.25">
      <c r="A87" s="294"/>
      <c r="B87" s="295"/>
      <c r="C87" s="296"/>
      <c r="D87" s="295"/>
      <c r="E87" s="295"/>
      <c r="F87" s="295"/>
      <c r="G87" s="297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33" x14ac:dyDescent="0.25">
      <c r="A88" s="3"/>
      <c r="B88" s="4"/>
      <c r="C88" s="210"/>
      <c r="D88" s="6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33" x14ac:dyDescent="0.25">
      <c r="C89" s="217"/>
      <c r="D89" s="10"/>
      <c r="AG89" t="s">
        <v>268</v>
      </c>
    </row>
    <row r="90" spans="1:33" x14ac:dyDescent="0.25">
      <c r="D90" s="10"/>
    </row>
    <row r="91" spans="1:33" x14ac:dyDescent="0.25">
      <c r="D91" s="10"/>
    </row>
    <row r="92" spans="1:33" x14ac:dyDescent="0.25">
      <c r="D92" s="10"/>
    </row>
    <row r="93" spans="1:33" x14ac:dyDescent="0.25">
      <c r="D93" s="10"/>
    </row>
    <row r="94" spans="1:33" x14ac:dyDescent="0.25">
      <c r="D94" s="10"/>
    </row>
    <row r="95" spans="1:33" x14ac:dyDescent="0.25">
      <c r="D95" s="10"/>
    </row>
    <row r="96" spans="1:33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YZY01WApddpH7nYg6SJhzTjQrfruYm3q/nJI1f47w9bAoOAvFqjB24Z3b/mmlNuA27eNv9AIfSQ0xo6m2bOwWg==" saltValue="159Fl36Q729GC3z9RPNYeg==" spinCount="100000" sheet="1" objects="1" scenarios="1"/>
  <mergeCells count="7">
    <mergeCell ref="A83:G87"/>
    <mergeCell ref="C51:G51"/>
    <mergeCell ref="A1:G1"/>
    <mergeCell ref="C2:G2"/>
    <mergeCell ref="C3:G3"/>
    <mergeCell ref="C4:G4"/>
    <mergeCell ref="A82:C8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93E49-4536-4C53-8D86-8A1080BE8A7C}">
  <sheetPr codeName="List10">
    <outlinePr summaryBelow="0"/>
  </sheetPr>
  <dimension ref="A1:BH5000"/>
  <sheetViews>
    <sheetView workbookViewId="0">
      <pane ySplit="7" topLeftCell="A8" activePane="bottomLeft" state="frozen"/>
      <selection pane="bottomLeft" activeCell="T28" sqref="T28"/>
    </sheetView>
  </sheetViews>
  <sheetFormatPr defaultRowHeight="12.5" outlineLevelRow="3" x14ac:dyDescent="0.25"/>
  <cols>
    <col min="1" max="1" width="3.453125" customWidth="1"/>
    <col min="2" max="2" width="12.54296875" style="143" customWidth="1"/>
    <col min="3" max="3" width="38.26953125" style="143" customWidth="1"/>
    <col min="4" max="4" width="4.81640625" customWidth="1"/>
    <col min="5" max="5" width="10.54296875" customWidth="1"/>
    <col min="6" max="6" width="9.81640625" customWidth="1"/>
    <col min="7" max="7" width="12.726562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5">
      <c r="A1" s="302" t="s">
        <v>7</v>
      </c>
      <c r="B1" s="302"/>
      <c r="C1" s="302"/>
      <c r="D1" s="302"/>
      <c r="E1" s="302"/>
      <c r="F1" s="302"/>
      <c r="G1" s="302"/>
      <c r="AG1" t="s">
        <v>120</v>
      </c>
    </row>
    <row r="2" spans="1:60" ht="25" customHeight="1" x14ac:dyDescent="0.25">
      <c r="A2" s="142" t="s">
        <v>8</v>
      </c>
      <c r="B2" s="48" t="s">
        <v>43</v>
      </c>
      <c r="C2" s="303" t="s">
        <v>44</v>
      </c>
      <c r="D2" s="304"/>
      <c r="E2" s="304"/>
      <c r="F2" s="304"/>
      <c r="G2" s="305"/>
      <c r="AG2" t="s">
        <v>121</v>
      </c>
    </row>
    <row r="3" spans="1:60" ht="25" customHeight="1" x14ac:dyDescent="0.25">
      <c r="A3" s="142" t="s">
        <v>9</v>
      </c>
      <c r="B3" s="48" t="s">
        <v>58</v>
      </c>
      <c r="C3" s="303" t="s">
        <v>59</v>
      </c>
      <c r="D3" s="304"/>
      <c r="E3" s="304"/>
      <c r="F3" s="304"/>
      <c r="G3" s="305"/>
      <c r="AC3" s="143" t="s">
        <v>121</v>
      </c>
      <c r="AG3" t="s">
        <v>122</v>
      </c>
    </row>
    <row r="4" spans="1:60" ht="25" customHeight="1" x14ac:dyDescent="0.25">
      <c r="A4" s="144" t="s">
        <v>10</v>
      </c>
      <c r="B4" s="145" t="s">
        <v>74</v>
      </c>
      <c r="C4" s="306" t="s">
        <v>75</v>
      </c>
      <c r="D4" s="307"/>
      <c r="E4" s="307"/>
      <c r="F4" s="307"/>
      <c r="G4" s="308"/>
      <c r="AG4" t="s">
        <v>123</v>
      </c>
    </row>
    <row r="5" spans="1:60" x14ac:dyDescent="0.25">
      <c r="D5" s="10"/>
    </row>
    <row r="6" spans="1:60" ht="37.5" x14ac:dyDescent="0.25">
      <c r="A6" s="146" t="s">
        <v>124</v>
      </c>
      <c r="B6" s="147" t="s">
        <v>125</v>
      </c>
      <c r="C6" s="147" t="s">
        <v>126</v>
      </c>
      <c r="D6" s="148" t="s">
        <v>127</v>
      </c>
      <c r="E6" s="146" t="s">
        <v>128</v>
      </c>
      <c r="F6" s="149" t="s">
        <v>129</v>
      </c>
      <c r="G6" s="146" t="s">
        <v>31</v>
      </c>
      <c r="H6" s="150" t="s">
        <v>32</v>
      </c>
      <c r="I6" s="150" t="s">
        <v>130</v>
      </c>
      <c r="J6" s="150" t="s">
        <v>33</v>
      </c>
      <c r="K6" s="150" t="s">
        <v>131</v>
      </c>
      <c r="L6" s="150" t="s">
        <v>132</v>
      </c>
      <c r="M6" s="150" t="s">
        <v>133</v>
      </c>
      <c r="N6" s="150" t="s">
        <v>134</v>
      </c>
      <c r="O6" s="150" t="s">
        <v>135</v>
      </c>
      <c r="P6" s="150" t="s">
        <v>136</v>
      </c>
      <c r="Q6" s="150" t="s">
        <v>137</v>
      </c>
      <c r="R6" s="150" t="s">
        <v>138</v>
      </c>
      <c r="S6" s="150" t="s">
        <v>139</v>
      </c>
      <c r="T6" s="150" t="s">
        <v>140</v>
      </c>
      <c r="U6" s="150" t="s">
        <v>141</v>
      </c>
      <c r="V6" s="150" t="s">
        <v>142</v>
      </c>
      <c r="W6" s="150" t="s">
        <v>143</v>
      </c>
      <c r="X6" s="150" t="s">
        <v>144</v>
      </c>
      <c r="Y6" s="150" t="s">
        <v>145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ht="13" x14ac:dyDescent="0.25">
      <c r="A8" s="153" t="s">
        <v>146</v>
      </c>
      <c r="B8" s="154" t="s">
        <v>103</v>
      </c>
      <c r="C8" s="155" t="s">
        <v>104</v>
      </c>
      <c r="D8" s="156"/>
      <c r="E8" s="157"/>
      <c r="F8" s="158"/>
      <c r="G8" s="158">
        <f>SUMIF(AG9:AG44,"&lt;&gt;NOR",G9:G44)</f>
        <v>0</v>
      </c>
      <c r="H8" s="158"/>
      <c r="I8" s="158">
        <f>SUM(I9:I44)</f>
        <v>0</v>
      </c>
      <c r="J8" s="158"/>
      <c r="K8" s="158">
        <f>SUM(K9:K44)</f>
        <v>0</v>
      </c>
      <c r="L8" s="158"/>
      <c r="M8" s="158">
        <f>SUM(M9:M44)</f>
        <v>0</v>
      </c>
      <c r="N8" s="157"/>
      <c r="O8" s="157">
        <f>SUM(O9:O44)</f>
        <v>1.67</v>
      </c>
      <c r="P8" s="157"/>
      <c r="Q8" s="157">
        <f>SUM(Q9:Q44)</f>
        <v>3.3000000000000003</v>
      </c>
      <c r="R8" s="158"/>
      <c r="S8" s="158"/>
      <c r="T8" s="159"/>
      <c r="U8" s="160"/>
      <c r="V8" s="160">
        <f>SUM(V9:V44)</f>
        <v>22.85</v>
      </c>
      <c r="W8" s="160"/>
      <c r="X8" s="160"/>
      <c r="Y8" s="160"/>
      <c r="AG8" t="s">
        <v>147</v>
      </c>
    </row>
    <row r="9" spans="1:60" outlineLevel="1" x14ac:dyDescent="0.25">
      <c r="A9" s="202">
        <v>1</v>
      </c>
      <c r="B9" s="203" t="s">
        <v>366</v>
      </c>
      <c r="C9" s="204" t="s">
        <v>367</v>
      </c>
      <c r="D9" s="205" t="s">
        <v>232</v>
      </c>
      <c r="E9" s="206">
        <v>6</v>
      </c>
      <c r="F9" s="140"/>
      <c r="G9" s="208">
        <f>ROUND(E9*F9,2)</f>
        <v>0</v>
      </c>
      <c r="H9" s="207"/>
      <c r="I9" s="208">
        <f>ROUND(E9*H9,2)</f>
        <v>0</v>
      </c>
      <c r="J9" s="207"/>
      <c r="K9" s="208">
        <f>ROUND(E9*J9,2)</f>
        <v>0</v>
      </c>
      <c r="L9" s="208">
        <v>21</v>
      </c>
      <c r="M9" s="208">
        <f>G9*(1+L9/100)</f>
        <v>0</v>
      </c>
      <c r="N9" s="206">
        <v>0</v>
      </c>
      <c r="O9" s="206">
        <f>ROUND(E9*N9,2)</f>
        <v>0</v>
      </c>
      <c r="P9" s="206">
        <v>0.44</v>
      </c>
      <c r="Q9" s="206">
        <f>ROUND(E9*P9,2)</f>
        <v>2.64</v>
      </c>
      <c r="R9" s="208"/>
      <c r="S9" s="208" t="s">
        <v>222</v>
      </c>
      <c r="T9" s="209" t="s">
        <v>223</v>
      </c>
      <c r="U9" s="169">
        <v>0.63200000000000001</v>
      </c>
      <c r="V9" s="169">
        <f>ROUND(E9*U9,2)</f>
        <v>3.79</v>
      </c>
      <c r="W9" s="169"/>
      <c r="X9" s="169" t="s">
        <v>152</v>
      </c>
      <c r="Y9" s="169" t="s">
        <v>153</v>
      </c>
      <c r="Z9" s="170"/>
      <c r="AA9" s="170"/>
      <c r="AB9" s="170"/>
      <c r="AC9" s="170"/>
      <c r="AD9" s="170"/>
      <c r="AE9" s="170"/>
      <c r="AF9" s="170"/>
      <c r="AG9" s="170" t="s">
        <v>368</v>
      </c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</row>
    <row r="10" spans="1:60" outlineLevel="1" x14ac:dyDescent="0.25">
      <c r="A10" s="161">
        <v>2</v>
      </c>
      <c r="B10" s="162" t="s">
        <v>369</v>
      </c>
      <c r="C10" s="163" t="s">
        <v>370</v>
      </c>
      <c r="D10" s="164" t="s">
        <v>232</v>
      </c>
      <c r="E10" s="165">
        <v>6</v>
      </c>
      <c r="F10" s="139"/>
      <c r="G10" s="167">
        <f>ROUND(E10*F10,2)</f>
        <v>0</v>
      </c>
      <c r="H10" s="166"/>
      <c r="I10" s="167">
        <f>ROUND(E10*H10,2)</f>
        <v>0</v>
      </c>
      <c r="J10" s="166"/>
      <c r="K10" s="167">
        <f>ROUND(E10*J10,2)</f>
        <v>0</v>
      </c>
      <c r="L10" s="167">
        <v>21</v>
      </c>
      <c r="M10" s="167">
        <f>G10*(1+L10/100)</f>
        <v>0</v>
      </c>
      <c r="N10" s="165">
        <v>0</v>
      </c>
      <c r="O10" s="165">
        <f>ROUND(E10*N10,2)</f>
        <v>0</v>
      </c>
      <c r="P10" s="165">
        <v>0.11</v>
      </c>
      <c r="Q10" s="165">
        <f>ROUND(E10*P10,2)</f>
        <v>0.66</v>
      </c>
      <c r="R10" s="167"/>
      <c r="S10" s="167" t="s">
        <v>222</v>
      </c>
      <c r="T10" s="168" t="s">
        <v>223</v>
      </c>
      <c r="U10" s="169">
        <v>0.08</v>
      </c>
      <c r="V10" s="169">
        <f>ROUND(E10*U10,2)</f>
        <v>0.48</v>
      </c>
      <c r="W10" s="169"/>
      <c r="X10" s="169" t="s">
        <v>152</v>
      </c>
      <c r="Y10" s="169" t="s">
        <v>153</v>
      </c>
      <c r="Z10" s="170"/>
      <c r="AA10" s="170"/>
      <c r="AB10" s="170"/>
      <c r="AC10" s="170"/>
      <c r="AD10" s="170"/>
      <c r="AE10" s="170"/>
      <c r="AF10" s="170"/>
      <c r="AG10" s="170" t="s">
        <v>368</v>
      </c>
      <c r="AH10" s="170"/>
      <c r="AI10" s="170"/>
      <c r="AJ10" s="170"/>
      <c r="AK10" s="170"/>
      <c r="AL10" s="170"/>
      <c r="AM10" s="170"/>
      <c r="AN10" s="170"/>
      <c r="AO10" s="170"/>
      <c r="AP10" s="170"/>
      <c r="AQ10" s="170"/>
      <c r="AR10" s="170"/>
      <c r="AS10" s="170"/>
      <c r="AT10" s="170"/>
      <c r="AU10" s="170"/>
      <c r="AV10" s="170"/>
      <c r="AW10" s="170"/>
      <c r="AX10" s="170"/>
      <c r="AY10" s="170"/>
      <c r="AZ10" s="170"/>
      <c r="BA10" s="170"/>
      <c r="BB10" s="170"/>
      <c r="BC10" s="170"/>
      <c r="BD10" s="170"/>
      <c r="BE10" s="170"/>
      <c r="BF10" s="170"/>
      <c r="BG10" s="170"/>
      <c r="BH10" s="170"/>
    </row>
    <row r="11" spans="1:60" outlineLevel="2" x14ac:dyDescent="0.25">
      <c r="A11" s="171"/>
      <c r="B11" s="172"/>
      <c r="C11" s="173" t="s">
        <v>371</v>
      </c>
      <c r="D11" s="174"/>
      <c r="E11" s="175">
        <v>6</v>
      </c>
      <c r="F11" s="169"/>
      <c r="G11" s="169"/>
      <c r="H11" s="169"/>
      <c r="I11" s="169"/>
      <c r="J11" s="169"/>
      <c r="K11" s="169"/>
      <c r="L11" s="169"/>
      <c r="M11" s="169"/>
      <c r="N11" s="176"/>
      <c r="O11" s="176"/>
      <c r="P11" s="176"/>
      <c r="Q11" s="176"/>
      <c r="R11" s="169"/>
      <c r="S11" s="169"/>
      <c r="T11" s="169"/>
      <c r="U11" s="169"/>
      <c r="V11" s="169"/>
      <c r="W11" s="169"/>
      <c r="X11" s="169"/>
      <c r="Y11" s="169"/>
      <c r="Z11" s="170"/>
      <c r="AA11" s="170"/>
      <c r="AB11" s="170"/>
      <c r="AC11" s="170"/>
      <c r="AD11" s="170"/>
      <c r="AE11" s="170"/>
      <c r="AF11" s="170"/>
      <c r="AG11" s="170" t="s">
        <v>156</v>
      </c>
      <c r="AH11" s="170">
        <v>0</v>
      </c>
      <c r="AI11" s="170"/>
      <c r="AJ11" s="170"/>
      <c r="AK11" s="170"/>
      <c r="AL11" s="170"/>
      <c r="AM11" s="170"/>
      <c r="AN11" s="170"/>
      <c r="AO11" s="170"/>
      <c r="AP11" s="170"/>
      <c r="AQ11" s="170"/>
      <c r="AR11" s="170"/>
      <c r="AS11" s="170"/>
      <c r="AT11" s="170"/>
      <c r="AU11" s="170"/>
      <c r="AV11" s="170"/>
      <c r="AW11" s="170"/>
      <c r="AX11" s="170"/>
      <c r="AY11" s="170"/>
      <c r="AZ11" s="170"/>
      <c r="BA11" s="170"/>
      <c r="BB11" s="170"/>
      <c r="BC11" s="170"/>
      <c r="BD11" s="170"/>
      <c r="BE11" s="170"/>
      <c r="BF11" s="170"/>
      <c r="BG11" s="170"/>
      <c r="BH11" s="170"/>
    </row>
    <row r="12" spans="1:60" outlineLevel="1" x14ac:dyDescent="0.25">
      <c r="A12" s="202">
        <v>3</v>
      </c>
      <c r="B12" s="203" t="s">
        <v>372</v>
      </c>
      <c r="C12" s="204" t="s">
        <v>373</v>
      </c>
      <c r="D12" s="205" t="s">
        <v>150</v>
      </c>
      <c r="E12" s="206">
        <v>35.25</v>
      </c>
      <c r="F12" s="140"/>
      <c r="G12" s="208">
        <f>ROUND(E12*F12,2)</f>
        <v>0</v>
      </c>
      <c r="H12" s="207"/>
      <c r="I12" s="208">
        <f>ROUND(E12*H12,2)</f>
        <v>0</v>
      </c>
      <c r="J12" s="207"/>
      <c r="K12" s="208">
        <f>ROUND(E12*J12,2)</f>
        <v>0</v>
      </c>
      <c r="L12" s="208">
        <v>21</v>
      </c>
      <c r="M12" s="208">
        <f>G12*(1+L12/100)</f>
        <v>0</v>
      </c>
      <c r="N12" s="206">
        <v>0</v>
      </c>
      <c r="O12" s="206">
        <f>ROUND(E12*N12,2)</f>
        <v>0</v>
      </c>
      <c r="P12" s="206">
        <v>0</v>
      </c>
      <c r="Q12" s="206">
        <f>ROUND(E12*P12,2)</f>
        <v>0</v>
      </c>
      <c r="R12" s="208"/>
      <c r="S12" s="208" t="s">
        <v>222</v>
      </c>
      <c r="T12" s="209" t="s">
        <v>223</v>
      </c>
      <c r="U12" s="169">
        <v>0</v>
      </c>
      <c r="V12" s="169">
        <f>ROUND(E12*U12,2)</f>
        <v>0</v>
      </c>
      <c r="W12" s="169"/>
      <c r="X12" s="169" t="s">
        <v>152</v>
      </c>
      <c r="Y12" s="169" t="s">
        <v>153</v>
      </c>
      <c r="Z12" s="170"/>
      <c r="AA12" s="170"/>
      <c r="AB12" s="170"/>
      <c r="AC12" s="170"/>
      <c r="AD12" s="170"/>
      <c r="AE12" s="170"/>
      <c r="AF12" s="170"/>
      <c r="AG12" s="170" t="s">
        <v>368</v>
      </c>
      <c r="AH12" s="170"/>
      <c r="AI12" s="170"/>
      <c r="AJ12" s="170"/>
      <c r="AK12" s="170"/>
      <c r="AL12" s="170"/>
      <c r="AM12" s="170"/>
      <c r="AN12" s="170"/>
      <c r="AO12" s="170"/>
      <c r="AP12" s="170"/>
      <c r="AQ12" s="170"/>
      <c r="AR12" s="170"/>
      <c r="AS12" s="170"/>
      <c r="AT12" s="170"/>
      <c r="AU12" s="170"/>
      <c r="AV12" s="170"/>
      <c r="AW12" s="170"/>
      <c r="AX12" s="170"/>
      <c r="AY12" s="170"/>
      <c r="AZ12" s="170"/>
      <c r="BA12" s="170"/>
      <c r="BB12" s="170"/>
      <c r="BC12" s="170"/>
      <c r="BD12" s="170"/>
      <c r="BE12" s="170"/>
      <c r="BF12" s="170"/>
      <c r="BG12" s="170"/>
      <c r="BH12" s="170"/>
    </row>
    <row r="13" spans="1:60" outlineLevel="1" x14ac:dyDescent="0.25">
      <c r="A13" s="161">
        <v>4</v>
      </c>
      <c r="B13" s="162" t="s">
        <v>374</v>
      </c>
      <c r="C13" s="163" t="s">
        <v>375</v>
      </c>
      <c r="D13" s="164" t="s">
        <v>150</v>
      </c>
      <c r="E13" s="165">
        <v>35.25</v>
      </c>
      <c r="F13" s="139"/>
      <c r="G13" s="167">
        <f>ROUND(E13*F13,2)</f>
        <v>0</v>
      </c>
      <c r="H13" s="166"/>
      <c r="I13" s="167">
        <f>ROUND(E13*H13,2)</f>
        <v>0</v>
      </c>
      <c r="J13" s="166"/>
      <c r="K13" s="167">
        <f>ROUND(E13*J13,2)</f>
        <v>0</v>
      </c>
      <c r="L13" s="167">
        <v>21</v>
      </c>
      <c r="M13" s="167">
        <f>G13*(1+L13/100)</f>
        <v>0</v>
      </c>
      <c r="N13" s="165">
        <v>0</v>
      </c>
      <c r="O13" s="165">
        <f>ROUND(E13*N13,2)</f>
        <v>0</v>
      </c>
      <c r="P13" s="165">
        <v>0</v>
      </c>
      <c r="Q13" s="165">
        <f>ROUND(E13*P13,2)</f>
        <v>0</v>
      </c>
      <c r="R13" s="167"/>
      <c r="S13" s="167" t="s">
        <v>222</v>
      </c>
      <c r="T13" s="168" t="s">
        <v>223</v>
      </c>
      <c r="U13" s="169">
        <v>1.7999999999999999E-2</v>
      </c>
      <c r="V13" s="169">
        <f>ROUND(E13*U13,2)</f>
        <v>0.63</v>
      </c>
      <c r="W13" s="169"/>
      <c r="X13" s="169" t="s">
        <v>152</v>
      </c>
      <c r="Y13" s="169" t="s">
        <v>153</v>
      </c>
      <c r="Z13" s="170"/>
      <c r="AA13" s="170"/>
      <c r="AB13" s="170"/>
      <c r="AC13" s="170"/>
      <c r="AD13" s="170"/>
      <c r="AE13" s="170"/>
      <c r="AF13" s="170"/>
      <c r="AG13" s="170" t="s">
        <v>368</v>
      </c>
      <c r="AH13" s="170"/>
      <c r="AI13" s="170"/>
      <c r="AJ13" s="170"/>
      <c r="AK13" s="170"/>
      <c r="AL13" s="170"/>
      <c r="AM13" s="170"/>
      <c r="AN13" s="170"/>
      <c r="AO13" s="170"/>
      <c r="AP13" s="170"/>
      <c r="AQ13" s="170"/>
      <c r="AR13" s="170"/>
      <c r="AS13" s="170"/>
      <c r="AT13" s="170"/>
      <c r="AU13" s="170"/>
      <c r="AV13" s="170"/>
      <c r="AW13" s="170"/>
      <c r="AX13" s="170"/>
      <c r="AY13" s="170"/>
      <c r="AZ13" s="170"/>
      <c r="BA13" s="170"/>
      <c r="BB13" s="170"/>
      <c r="BC13" s="170"/>
      <c r="BD13" s="170"/>
      <c r="BE13" s="170"/>
      <c r="BF13" s="170"/>
      <c r="BG13" s="170"/>
      <c r="BH13" s="170"/>
    </row>
    <row r="14" spans="1:60" outlineLevel="2" x14ac:dyDescent="0.25">
      <c r="A14" s="171"/>
      <c r="B14" s="172"/>
      <c r="C14" s="173" t="s">
        <v>376</v>
      </c>
      <c r="D14" s="174"/>
      <c r="E14" s="175">
        <v>35.25</v>
      </c>
      <c r="F14" s="169"/>
      <c r="G14" s="169"/>
      <c r="H14" s="169"/>
      <c r="I14" s="169"/>
      <c r="J14" s="169"/>
      <c r="K14" s="169"/>
      <c r="L14" s="169"/>
      <c r="M14" s="169"/>
      <c r="N14" s="176"/>
      <c r="O14" s="176"/>
      <c r="P14" s="176"/>
      <c r="Q14" s="176"/>
      <c r="R14" s="169"/>
      <c r="S14" s="169"/>
      <c r="T14" s="169"/>
      <c r="U14" s="169"/>
      <c r="V14" s="169"/>
      <c r="W14" s="169"/>
      <c r="X14" s="169"/>
      <c r="Y14" s="169"/>
      <c r="Z14" s="170"/>
      <c r="AA14" s="170"/>
      <c r="AB14" s="170"/>
      <c r="AC14" s="170"/>
      <c r="AD14" s="170"/>
      <c r="AE14" s="170"/>
      <c r="AF14" s="170"/>
      <c r="AG14" s="170" t="s">
        <v>156</v>
      </c>
      <c r="AH14" s="170">
        <v>0</v>
      </c>
      <c r="AI14" s="170"/>
      <c r="AJ14" s="170"/>
      <c r="AK14" s="170"/>
      <c r="AL14" s="170"/>
      <c r="AM14" s="170"/>
      <c r="AN14" s="170"/>
      <c r="AO14" s="170"/>
      <c r="AP14" s="170"/>
      <c r="AQ14" s="170"/>
      <c r="AR14" s="170"/>
      <c r="AS14" s="170"/>
      <c r="AT14" s="170"/>
      <c r="AU14" s="170"/>
      <c r="AV14" s="170"/>
      <c r="AW14" s="170"/>
      <c r="AX14" s="170"/>
      <c r="AY14" s="170"/>
      <c r="AZ14" s="170"/>
      <c r="BA14" s="170"/>
      <c r="BB14" s="170"/>
      <c r="BC14" s="170"/>
      <c r="BD14" s="170"/>
      <c r="BE14" s="170"/>
      <c r="BF14" s="170"/>
      <c r="BG14" s="170"/>
      <c r="BH14" s="170"/>
    </row>
    <row r="15" spans="1:60" outlineLevel="1" x14ac:dyDescent="0.25">
      <c r="A15" s="161">
        <v>5</v>
      </c>
      <c r="B15" s="162" t="s">
        <v>377</v>
      </c>
      <c r="C15" s="163" t="s">
        <v>378</v>
      </c>
      <c r="D15" s="164" t="s">
        <v>241</v>
      </c>
      <c r="E15" s="165">
        <v>1.6655599999999999</v>
      </c>
      <c r="F15" s="139"/>
      <c r="G15" s="167">
        <f>ROUND(E15*F15,2)</f>
        <v>0</v>
      </c>
      <c r="H15" s="166"/>
      <c r="I15" s="167">
        <f>ROUND(E15*H15,2)</f>
        <v>0</v>
      </c>
      <c r="J15" s="166"/>
      <c r="K15" s="167">
        <f>ROUND(E15*J15,2)</f>
        <v>0</v>
      </c>
      <c r="L15" s="167">
        <v>21</v>
      </c>
      <c r="M15" s="167">
        <f>G15*(1+L15/100)</f>
        <v>0</v>
      </c>
      <c r="N15" s="165">
        <v>1</v>
      </c>
      <c r="O15" s="165">
        <f>ROUND(E15*N15,2)</f>
        <v>1.67</v>
      </c>
      <c r="P15" s="165">
        <v>0</v>
      </c>
      <c r="Q15" s="165">
        <f>ROUND(E15*P15,2)</f>
        <v>0</v>
      </c>
      <c r="R15" s="167"/>
      <c r="S15" s="167" t="s">
        <v>222</v>
      </c>
      <c r="T15" s="168" t="s">
        <v>223</v>
      </c>
      <c r="U15" s="169">
        <v>0</v>
      </c>
      <c r="V15" s="169">
        <f>ROUND(E15*U15,2)</f>
        <v>0</v>
      </c>
      <c r="W15" s="169"/>
      <c r="X15" s="169" t="s">
        <v>311</v>
      </c>
      <c r="Y15" s="169" t="s">
        <v>153</v>
      </c>
      <c r="Z15" s="170"/>
      <c r="AA15" s="170"/>
      <c r="AB15" s="170"/>
      <c r="AC15" s="170"/>
      <c r="AD15" s="170"/>
      <c r="AE15" s="170"/>
      <c r="AF15" s="170"/>
      <c r="AG15" s="170" t="s">
        <v>379</v>
      </c>
      <c r="AH15" s="170"/>
      <c r="AI15" s="170"/>
      <c r="AJ15" s="170"/>
      <c r="AK15" s="170"/>
      <c r="AL15" s="170"/>
      <c r="AM15" s="170"/>
      <c r="AN15" s="170"/>
      <c r="AO15" s="170"/>
      <c r="AP15" s="170"/>
      <c r="AQ15" s="170"/>
      <c r="AR15" s="170"/>
      <c r="AS15" s="170"/>
      <c r="AT15" s="170"/>
      <c r="AU15" s="170"/>
      <c r="AV15" s="170"/>
      <c r="AW15" s="170"/>
      <c r="AX15" s="170"/>
      <c r="AY15" s="170"/>
      <c r="AZ15" s="170"/>
      <c r="BA15" s="170"/>
      <c r="BB15" s="170"/>
      <c r="BC15" s="170"/>
      <c r="BD15" s="170"/>
      <c r="BE15" s="170"/>
      <c r="BF15" s="170"/>
      <c r="BG15" s="170"/>
      <c r="BH15" s="170"/>
    </row>
    <row r="16" spans="1:60" outlineLevel="2" x14ac:dyDescent="0.25">
      <c r="A16" s="171"/>
      <c r="B16" s="172"/>
      <c r="C16" s="173" t="s">
        <v>380</v>
      </c>
      <c r="D16" s="174"/>
      <c r="E16" s="175">
        <v>1.67</v>
      </c>
      <c r="F16" s="169"/>
      <c r="G16" s="169"/>
      <c r="H16" s="169"/>
      <c r="I16" s="169"/>
      <c r="J16" s="169"/>
      <c r="K16" s="169"/>
      <c r="L16" s="169"/>
      <c r="M16" s="169"/>
      <c r="N16" s="176"/>
      <c r="O16" s="176"/>
      <c r="P16" s="176"/>
      <c r="Q16" s="176"/>
      <c r="R16" s="169"/>
      <c r="S16" s="169"/>
      <c r="T16" s="169"/>
      <c r="U16" s="169"/>
      <c r="V16" s="169"/>
      <c r="W16" s="169"/>
      <c r="X16" s="169"/>
      <c r="Y16" s="169"/>
      <c r="Z16" s="170"/>
      <c r="AA16" s="170"/>
      <c r="AB16" s="170"/>
      <c r="AC16" s="170"/>
      <c r="AD16" s="170"/>
      <c r="AE16" s="170"/>
      <c r="AF16" s="170"/>
      <c r="AG16" s="170" t="s">
        <v>156</v>
      </c>
      <c r="AH16" s="170">
        <v>0</v>
      </c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</row>
    <row r="17" spans="1:60" outlineLevel="1" x14ac:dyDescent="0.25">
      <c r="A17" s="161">
        <v>6</v>
      </c>
      <c r="B17" s="162" t="s">
        <v>148</v>
      </c>
      <c r="C17" s="163" t="s">
        <v>149</v>
      </c>
      <c r="D17" s="164" t="s">
        <v>150</v>
      </c>
      <c r="E17" s="165">
        <v>47</v>
      </c>
      <c r="F17" s="139"/>
      <c r="G17" s="167">
        <f>ROUND(E17*F17,2)</f>
        <v>0</v>
      </c>
      <c r="H17" s="166"/>
      <c r="I17" s="167">
        <f>ROUND(E17*H17,2)</f>
        <v>0</v>
      </c>
      <c r="J17" s="166"/>
      <c r="K17" s="167">
        <f>ROUND(E17*J17,2)</f>
        <v>0</v>
      </c>
      <c r="L17" s="167">
        <v>21</v>
      </c>
      <c r="M17" s="167">
        <f>G17*(1+L17/100)</f>
        <v>0</v>
      </c>
      <c r="N17" s="165">
        <v>0</v>
      </c>
      <c r="O17" s="165">
        <f>ROUND(E17*N17,2)</f>
        <v>0</v>
      </c>
      <c r="P17" s="165">
        <v>0</v>
      </c>
      <c r="Q17" s="165">
        <f>ROUND(E17*P17,2)</f>
        <v>0</v>
      </c>
      <c r="R17" s="167"/>
      <c r="S17" s="167" t="s">
        <v>222</v>
      </c>
      <c r="T17" s="168" t="s">
        <v>223</v>
      </c>
      <c r="U17" s="169">
        <v>9.7000000000000003E-2</v>
      </c>
      <c r="V17" s="169">
        <f>ROUND(E17*U17,2)</f>
        <v>4.5599999999999996</v>
      </c>
      <c r="W17" s="169"/>
      <c r="X17" s="169" t="s">
        <v>152</v>
      </c>
      <c r="Y17" s="169" t="s">
        <v>153</v>
      </c>
      <c r="Z17" s="170"/>
      <c r="AA17" s="170"/>
      <c r="AB17" s="170"/>
      <c r="AC17" s="170"/>
      <c r="AD17" s="170"/>
      <c r="AE17" s="170"/>
      <c r="AF17" s="170"/>
      <c r="AG17" s="170" t="s">
        <v>368</v>
      </c>
      <c r="AH17" s="170"/>
      <c r="AI17" s="170"/>
      <c r="AJ17" s="170"/>
      <c r="AK17" s="170"/>
      <c r="AL17" s="170"/>
      <c r="AM17" s="170"/>
      <c r="AN17" s="170"/>
      <c r="AO17" s="170"/>
      <c r="AP17" s="170"/>
      <c r="AQ17" s="170"/>
      <c r="AR17" s="170"/>
      <c r="AS17" s="170"/>
      <c r="AT17" s="170"/>
      <c r="AU17" s="170"/>
      <c r="AV17" s="170"/>
      <c r="AW17" s="170"/>
      <c r="AX17" s="170"/>
      <c r="AY17" s="170"/>
      <c r="AZ17" s="170"/>
      <c r="BA17" s="170"/>
      <c r="BB17" s="170"/>
      <c r="BC17" s="170"/>
      <c r="BD17" s="170"/>
      <c r="BE17" s="170"/>
      <c r="BF17" s="170"/>
      <c r="BG17" s="170"/>
      <c r="BH17" s="170"/>
    </row>
    <row r="18" spans="1:60" outlineLevel="2" x14ac:dyDescent="0.25">
      <c r="A18" s="171"/>
      <c r="B18" s="172"/>
      <c r="C18" s="173" t="s">
        <v>381</v>
      </c>
      <c r="D18" s="174"/>
      <c r="E18" s="175">
        <v>47</v>
      </c>
      <c r="F18" s="169"/>
      <c r="G18" s="169"/>
      <c r="H18" s="169"/>
      <c r="I18" s="169"/>
      <c r="J18" s="169"/>
      <c r="K18" s="169"/>
      <c r="L18" s="169"/>
      <c r="M18" s="169"/>
      <c r="N18" s="176"/>
      <c r="O18" s="176"/>
      <c r="P18" s="176"/>
      <c r="Q18" s="176"/>
      <c r="R18" s="169"/>
      <c r="S18" s="169"/>
      <c r="T18" s="169"/>
      <c r="U18" s="169"/>
      <c r="V18" s="169"/>
      <c r="W18" s="169"/>
      <c r="X18" s="169"/>
      <c r="Y18" s="169"/>
      <c r="Z18" s="170"/>
      <c r="AA18" s="170"/>
      <c r="AB18" s="170"/>
      <c r="AC18" s="170"/>
      <c r="AD18" s="170"/>
      <c r="AE18" s="170"/>
      <c r="AF18" s="170"/>
      <c r="AG18" s="170" t="s">
        <v>156</v>
      </c>
      <c r="AH18" s="170">
        <v>0</v>
      </c>
      <c r="AI18" s="170"/>
      <c r="AJ18" s="170"/>
      <c r="AK18" s="170"/>
      <c r="AL18" s="170"/>
      <c r="AM18" s="170"/>
      <c r="AN18" s="170"/>
      <c r="AO18" s="170"/>
      <c r="AP18" s="170"/>
      <c r="AQ18" s="170"/>
      <c r="AR18" s="170"/>
      <c r="AS18" s="170"/>
      <c r="AT18" s="170"/>
      <c r="AU18" s="170"/>
      <c r="AV18" s="170"/>
      <c r="AW18" s="170"/>
      <c r="AX18" s="170"/>
      <c r="AY18" s="170"/>
      <c r="AZ18" s="170"/>
      <c r="BA18" s="170"/>
      <c r="BB18" s="170"/>
      <c r="BC18" s="170"/>
      <c r="BD18" s="170"/>
      <c r="BE18" s="170"/>
      <c r="BF18" s="170"/>
      <c r="BG18" s="170"/>
      <c r="BH18" s="170"/>
    </row>
    <row r="19" spans="1:60" outlineLevel="1" x14ac:dyDescent="0.25">
      <c r="A19" s="161">
        <v>7</v>
      </c>
      <c r="B19" s="162" t="s">
        <v>382</v>
      </c>
      <c r="C19" s="163" t="s">
        <v>383</v>
      </c>
      <c r="D19" s="164" t="s">
        <v>150</v>
      </c>
      <c r="E19" s="165">
        <v>18</v>
      </c>
      <c r="F19" s="139"/>
      <c r="G19" s="167">
        <f>ROUND(E19*F19,2)</f>
        <v>0</v>
      </c>
      <c r="H19" s="166"/>
      <c r="I19" s="167">
        <f>ROUND(E19*H19,2)</f>
        <v>0</v>
      </c>
      <c r="J19" s="166"/>
      <c r="K19" s="167">
        <f>ROUND(E19*J19,2)</f>
        <v>0</v>
      </c>
      <c r="L19" s="167">
        <v>21</v>
      </c>
      <c r="M19" s="167">
        <f>G19*(1+L19/100)</f>
        <v>0</v>
      </c>
      <c r="N19" s="165">
        <v>0</v>
      </c>
      <c r="O19" s="165">
        <f>ROUND(E19*N19,2)</f>
        <v>0</v>
      </c>
      <c r="P19" s="165">
        <v>0</v>
      </c>
      <c r="Q19" s="165">
        <f>ROUND(E19*P19,2)</f>
        <v>0</v>
      </c>
      <c r="R19" s="167"/>
      <c r="S19" s="167" t="s">
        <v>222</v>
      </c>
      <c r="T19" s="168" t="s">
        <v>223</v>
      </c>
      <c r="U19" s="169">
        <v>8.2000000000000003E-2</v>
      </c>
      <c r="V19" s="169">
        <f>ROUND(E19*U19,2)</f>
        <v>1.48</v>
      </c>
      <c r="W19" s="169"/>
      <c r="X19" s="169" t="s">
        <v>152</v>
      </c>
      <c r="Y19" s="169" t="s">
        <v>153</v>
      </c>
      <c r="Z19" s="170"/>
      <c r="AA19" s="170"/>
      <c r="AB19" s="170"/>
      <c r="AC19" s="170"/>
      <c r="AD19" s="170"/>
      <c r="AE19" s="170"/>
      <c r="AF19" s="170"/>
      <c r="AG19" s="170" t="s">
        <v>368</v>
      </c>
      <c r="AH19" s="170"/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</row>
    <row r="20" spans="1:60" outlineLevel="2" x14ac:dyDescent="0.25">
      <c r="A20" s="171"/>
      <c r="B20" s="172"/>
      <c r="C20" s="173" t="s">
        <v>384</v>
      </c>
      <c r="D20" s="174"/>
      <c r="E20" s="175">
        <v>12</v>
      </c>
      <c r="F20" s="169"/>
      <c r="G20" s="169"/>
      <c r="H20" s="169"/>
      <c r="I20" s="169"/>
      <c r="J20" s="169"/>
      <c r="K20" s="169"/>
      <c r="L20" s="169"/>
      <c r="M20" s="169"/>
      <c r="N20" s="176"/>
      <c r="O20" s="176"/>
      <c r="P20" s="176"/>
      <c r="Q20" s="176"/>
      <c r="R20" s="169"/>
      <c r="S20" s="169"/>
      <c r="T20" s="169"/>
      <c r="U20" s="169"/>
      <c r="V20" s="169"/>
      <c r="W20" s="169"/>
      <c r="X20" s="169"/>
      <c r="Y20" s="169"/>
      <c r="Z20" s="170"/>
      <c r="AA20" s="170"/>
      <c r="AB20" s="170"/>
      <c r="AC20" s="170"/>
      <c r="AD20" s="170"/>
      <c r="AE20" s="170"/>
      <c r="AF20" s="170"/>
      <c r="AG20" s="170" t="s">
        <v>156</v>
      </c>
      <c r="AH20" s="170">
        <v>0</v>
      </c>
      <c r="AI20" s="170"/>
      <c r="AJ20" s="170"/>
      <c r="AK20" s="170"/>
      <c r="AL20" s="170"/>
      <c r="AM20" s="170"/>
      <c r="AN20" s="170"/>
      <c r="AO20" s="170"/>
      <c r="AP20" s="170"/>
      <c r="AQ20" s="170"/>
      <c r="AR20" s="170"/>
      <c r="AS20" s="170"/>
      <c r="AT20" s="170"/>
      <c r="AU20" s="170"/>
      <c r="AV20" s="170"/>
      <c r="AW20" s="170"/>
      <c r="AX20" s="170"/>
      <c r="AY20" s="170"/>
      <c r="AZ20" s="170"/>
      <c r="BA20" s="170"/>
      <c r="BB20" s="170"/>
      <c r="BC20" s="170"/>
      <c r="BD20" s="170"/>
      <c r="BE20" s="170"/>
      <c r="BF20" s="170"/>
      <c r="BG20" s="170"/>
      <c r="BH20" s="170"/>
    </row>
    <row r="21" spans="1:60" outlineLevel="3" x14ac:dyDescent="0.25">
      <c r="A21" s="171"/>
      <c r="B21" s="172"/>
      <c r="C21" s="173" t="s">
        <v>385</v>
      </c>
      <c r="D21" s="174"/>
      <c r="E21" s="175">
        <v>6</v>
      </c>
      <c r="F21" s="169"/>
      <c r="G21" s="169"/>
      <c r="H21" s="169"/>
      <c r="I21" s="169"/>
      <c r="J21" s="169"/>
      <c r="K21" s="169"/>
      <c r="L21" s="169"/>
      <c r="M21" s="169"/>
      <c r="N21" s="176"/>
      <c r="O21" s="176"/>
      <c r="P21" s="176"/>
      <c r="Q21" s="176"/>
      <c r="R21" s="169"/>
      <c r="S21" s="169"/>
      <c r="T21" s="169"/>
      <c r="U21" s="169"/>
      <c r="V21" s="169"/>
      <c r="W21" s="169"/>
      <c r="X21" s="169"/>
      <c r="Y21" s="169"/>
      <c r="Z21" s="170"/>
      <c r="AA21" s="170"/>
      <c r="AB21" s="170"/>
      <c r="AC21" s="170"/>
      <c r="AD21" s="170"/>
      <c r="AE21" s="170"/>
      <c r="AF21" s="170"/>
      <c r="AG21" s="170" t="s">
        <v>156</v>
      </c>
      <c r="AH21" s="170">
        <v>0</v>
      </c>
      <c r="AI21" s="170"/>
      <c r="AJ21" s="170"/>
      <c r="AK21" s="170"/>
      <c r="AL21" s="170"/>
      <c r="AM21" s="170"/>
      <c r="AN21" s="170"/>
      <c r="AO21" s="170"/>
      <c r="AP21" s="170"/>
      <c r="AQ21" s="170"/>
      <c r="AR21" s="170"/>
      <c r="AS21" s="170"/>
      <c r="AT21" s="170"/>
      <c r="AU21" s="170"/>
      <c r="AV21" s="170"/>
      <c r="AW21" s="170"/>
      <c r="AX21" s="170"/>
      <c r="AY21" s="170"/>
      <c r="AZ21" s="170"/>
      <c r="BA21" s="170"/>
      <c r="BB21" s="170"/>
      <c r="BC21" s="170"/>
      <c r="BD21" s="170"/>
      <c r="BE21" s="170"/>
      <c r="BF21" s="170"/>
      <c r="BG21" s="170"/>
      <c r="BH21" s="170"/>
    </row>
    <row r="22" spans="1:60" outlineLevel="1" x14ac:dyDescent="0.25">
      <c r="A22" s="161">
        <v>8</v>
      </c>
      <c r="B22" s="162" t="s">
        <v>386</v>
      </c>
      <c r="C22" s="163" t="s">
        <v>387</v>
      </c>
      <c r="D22" s="164" t="s">
        <v>150</v>
      </c>
      <c r="E22" s="165">
        <v>5.4</v>
      </c>
      <c r="F22" s="139"/>
      <c r="G22" s="167">
        <f>ROUND(E22*F22,2)</f>
        <v>0</v>
      </c>
      <c r="H22" s="166"/>
      <c r="I22" s="167">
        <f>ROUND(E22*H22,2)</f>
        <v>0</v>
      </c>
      <c r="J22" s="166"/>
      <c r="K22" s="167">
        <f>ROUND(E22*J22,2)</f>
        <v>0</v>
      </c>
      <c r="L22" s="167">
        <v>21</v>
      </c>
      <c r="M22" s="167">
        <f>G22*(1+L22/100)</f>
        <v>0</v>
      </c>
      <c r="N22" s="165">
        <v>0</v>
      </c>
      <c r="O22" s="165">
        <f>ROUND(E22*N22,2)</f>
        <v>0</v>
      </c>
      <c r="P22" s="165">
        <v>0</v>
      </c>
      <c r="Q22" s="165">
        <f>ROUND(E22*P22,2)</f>
        <v>0</v>
      </c>
      <c r="R22" s="167"/>
      <c r="S22" s="167" t="s">
        <v>222</v>
      </c>
      <c r="T22" s="168" t="s">
        <v>223</v>
      </c>
      <c r="U22" s="169">
        <v>2.5000000000000001E-2</v>
      </c>
      <c r="V22" s="169">
        <f>ROUND(E22*U22,2)</f>
        <v>0.14000000000000001</v>
      </c>
      <c r="W22" s="169"/>
      <c r="X22" s="169" t="s">
        <v>152</v>
      </c>
      <c r="Y22" s="169" t="s">
        <v>153</v>
      </c>
      <c r="Z22" s="170"/>
      <c r="AA22" s="170"/>
      <c r="AB22" s="170"/>
      <c r="AC22" s="170"/>
      <c r="AD22" s="170"/>
      <c r="AE22" s="170"/>
      <c r="AF22" s="170"/>
      <c r="AG22" s="170" t="s">
        <v>368</v>
      </c>
      <c r="AH22" s="170"/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0"/>
      <c r="BB22" s="170"/>
      <c r="BC22" s="170"/>
      <c r="BD22" s="170"/>
      <c r="BE22" s="170"/>
      <c r="BF22" s="170"/>
      <c r="BG22" s="170"/>
      <c r="BH22" s="170"/>
    </row>
    <row r="23" spans="1:60" outlineLevel="2" x14ac:dyDescent="0.25">
      <c r="A23" s="171"/>
      <c r="B23" s="172"/>
      <c r="C23" s="173" t="s">
        <v>388</v>
      </c>
      <c r="D23" s="174"/>
      <c r="E23" s="175">
        <v>5.4</v>
      </c>
      <c r="F23" s="169"/>
      <c r="G23" s="169"/>
      <c r="H23" s="169"/>
      <c r="I23" s="169"/>
      <c r="J23" s="169"/>
      <c r="K23" s="169"/>
      <c r="L23" s="169"/>
      <c r="M23" s="169"/>
      <c r="N23" s="176"/>
      <c r="O23" s="176"/>
      <c r="P23" s="176"/>
      <c r="Q23" s="176"/>
      <c r="R23" s="169"/>
      <c r="S23" s="169"/>
      <c r="T23" s="169"/>
      <c r="U23" s="169"/>
      <c r="V23" s="169"/>
      <c r="W23" s="169"/>
      <c r="X23" s="169"/>
      <c r="Y23" s="169"/>
      <c r="Z23" s="170"/>
      <c r="AA23" s="170"/>
      <c r="AB23" s="170"/>
      <c r="AC23" s="170"/>
      <c r="AD23" s="170"/>
      <c r="AE23" s="170"/>
      <c r="AF23" s="170"/>
      <c r="AG23" s="170" t="s">
        <v>156</v>
      </c>
      <c r="AH23" s="170">
        <v>0</v>
      </c>
      <c r="AI23" s="170"/>
      <c r="AJ23" s="170"/>
      <c r="AK23" s="170"/>
      <c r="AL23" s="170"/>
      <c r="AM23" s="170"/>
      <c r="AN23" s="170"/>
      <c r="AO23" s="170"/>
      <c r="AP23" s="170"/>
      <c r="AQ23" s="170"/>
      <c r="AR23" s="170"/>
      <c r="AS23" s="170"/>
      <c r="AT23" s="170"/>
      <c r="AU23" s="170"/>
      <c r="AV23" s="170"/>
      <c r="AW23" s="170"/>
      <c r="AX23" s="170"/>
      <c r="AY23" s="170"/>
      <c r="AZ23" s="170"/>
      <c r="BA23" s="170"/>
      <c r="BB23" s="170"/>
      <c r="BC23" s="170"/>
      <c r="BD23" s="170"/>
      <c r="BE23" s="170"/>
      <c r="BF23" s="170"/>
      <c r="BG23" s="170"/>
      <c r="BH23" s="170"/>
    </row>
    <row r="24" spans="1:60" outlineLevel="1" x14ac:dyDescent="0.25">
      <c r="A24" s="161">
        <v>9</v>
      </c>
      <c r="B24" s="162" t="s">
        <v>349</v>
      </c>
      <c r="C24" s="163" t="s">
        <v>350</v>
      </c>
      <c r="D24" s="164" t="s">
        <v>150</v>
      </c>
      <c r="E24" s="165">
        <v>9</v>
      </c>
      <c r="F24" s="139"/>
      <c r="G24" s="167">
        <f>ROUND(E24*F24,2)</f>
        <v>0</v>
      </c>
      <c r="H24" s="166"/>
      <c r="I24" s="167">
        <f>ROUND(E24*H24,2)</f>
        <v>0</v>
      </c>
      <c r="J24" s="166"/>
      <c r="K24" s="167">
        <f>ROUND(E24*J24,2)</f>
        <v>0</v>
      </c>
      <c r="L24" s="167">
        <v>21</v>
      </c>
      <c r="M24" s="167">
        <f>G24*(1+L24/100)</f>
        <v>0</v>
      </c>
      <c r="N24" s="165">
        <v>0</v>
      </c>
      <c r="O24" s="165">
        <f>ROUND(E24*N24,2)</f>
        <v>0</v>
      </c>
      <c r="P24" s="165">
        <v>0</v>
      </c>
      <c r="Q24" s="165">
        <f>ROUND(E24*P24,2)</f>
        <v>0</v>
      </c>
      <c r="R24" s="167"/>
      <c r="S24" s="167" t="s">
        <v>222</v>
      </c>
      <c r="T24" s="168" t="s">
        <v>223</v>
      </c>
      <c r="U24" s="169">
        <v>1.0999999999999999E-2</v>
      </c>
      <c r="V24" s="169">
        <f>ROUND(E24*U24,2)</f>
        <v>0.1</v>
      </c>
      <c r="W24" s="169"/>
      <c r="X24" s="169" t="s">
        <v>152</v>
      </c>
      <c r="Y24" s="169" t="s">
        <v>153</v>
      </c>
      <c r="Z24" s="170"/>
      <c r="AA24" s="170"/>
      <c r="AB24" s="170"/>
      <c r="AC24" s="170"/>
      <c r="AD24" s="170"/>
      <c r="AE24" s="170"/>
      <c r="AF24" s="170"/>
      <c r="AG24" s="170" t="s">
        <v>368</v>
      </c>
      <c r="AH24" s="170"/>
      <c r="AI24" s="170"/>
      <c r="AJ24" s="170"/>
      <c r="AK24" s="170"/>
      <c r="AL24" s="170"/>
      <c r="AM24" s="170"/>
      <c r="AN24" s="170"/>
      <c r="AO24" s="170"/>
      <c r="AP24" s="170"/>
      <c r="AQ24" s="170"/>
      <c r="AR24" s="170"/>
      <c r="AS24" s="170"/>
      <c r="AT24" s="170"/>
      <c r="AU24" s="170"/>
      <c r="AV24" s="170"/>
      <c r="AW24" s="170"/>
      <c r="AX24" s="170"/>
      <c r="AY24" s="170"/>
      <c r="AZ24" s="170"/>
      <c r="BA24" s="170"/>
      <c r="BB24" s="170"/>
      <c r="BC24" s="170"/>
      <c r="BD24" s="170"/>
      <c r="BE24" s="170"/>
      <c r="BF24" s="170"/>
      <c r="BG24" s="170"/>
      <c r="BH24" s="170"/>
    </row>
    <row r="25" spans="1:60" outlineLevel="2" x14ac:dyDescent="0.25">
      <c r="A25" s="171"/>
      <c r="B25" s="172"/>
      <c r="C25" s="173" t="s">
        <v>389</v>
      </c>
      <c r="D25" s="174"/>
      <c r="E25" s="175">
        <v>9</v>
      </c>
      <c r="F25" s="169"/>
      <c r="G25" s="169"/>
      <c r="H25" s="169"/>
      <c r="I25" s="169"/>
      <c r="J25" s="169"/>
      <c r="K25" s="169"/>
      <c r="L25" s="169"/>
      <c r="M25" s="169"/>
      <c r="N25" s="176"/>
      <c r="O25" s="176"/>
      <c r="P25" s="176"/>
      <c r="Q25" s="176"/>
      <c r="R25" s="169"/>
      <c r="S25" s="169"/>
      <c r="T25" s="169"/>
      <c r="U25" s="169"/>
      <c r="V25" s="169"/>
      <c r="W25" s="169"/>
      <c r="X25" s="169"/>
      <c r="Y25" s="169"/>
      <c r="Z25" s="170"/>
      <c r="AA25" s="170"/>
      <c r="AB25" s="170"/>
      <c r="AC25" s="170"/>
      <c r="AD25" s="170"/>
      <c r="AE25" s="170"/>
      <c r="AF25" s="170"/>
      <c r="AG25" s="170" t="s">
        <v>156</v>
      </c>
      <c r="AH25" s="170">
        <v>0</v>
      </c>
      <c r="AI25" s="170"/>
      <c r="AJ25" s="170"/>
      <c r="AK25" s="170"/>
      <c r="AL25" s="170"/>
      <c r="AM25" s="170"/>
      <c r="AN25" s="170"/>
      <c r="AO25" s="170"/>
      <c r="AP25" s="170"/>
      <c r="AQ25" s="170"/>
      <c r="AR25" s="170"/>
      <c r="AS25" s="170"/>
      <c r="AT25" s="170"/>
      <c r="AU25" s="170"/>
      <c r="AV25" s="170"/>
      <c r="AW25" s="170"/>
      <c r="AX25" s="170"/>
      <c r="AY25" s="170"/>
      <c r="AZ25" s="170"/>
      <c r="BA25" s="170"/>
      <c r="BB25" s="170"/>
      <c r="BC25" s="170"/>
      <c r="BD25" s="170"/>
      <c r="BE25" s="170"/>
      <c r="BF25" s="170"/>
      <c r="BG25" s="170"/>
      <c r="BH25" s="170"/>
    </row>
    <row r="26" spans="1:60" outlineLevel="1" x14ac:dyDescent="0.25">
      <c r="A26" s="161">
        <v>10</v>
      </c>
      <c r="B26" s="162" t="s">
        <v>190</v>
      </c>
      <c r="C26" s="163" t="s">
        <v>191</v>
      </c>
      <c r="D26" s="164" t="s">
        <v>150</v>
      </c>
      <c r="E26" s="165">
        <v>42.5</v>
      </c>
      <c r="F26" s="139"/>
      <c r="G26" s="167">
        <f>ROUND(E26*F26,2)</f>
        <v>0</v>
      </c>
      <c r="H26" s="166"/>
      <c r="I26" s="167">
        <f>ROUND(E26*H26,2)</f>
        <v>0</v>
      </c>
      <c r="J26" s="166"/>
      <c r="K26" s="167">
        <f>ROUND(E26*J26,2)</f>
        <v>0</v>
      </c>
      <c r="L26" s="167">
        <v>21</v>
      </c>
      <c r="M26" s="167">
        <f>G26*(1+L26/100)</f>
        <v>0</v>
      </c>
      <c r="N26" s="165">
        <v>0</v>
      </c>
      <c r="O26" s="165">
        <f>ROUND(E26*N26,2)</f>
        <v>0</v>
      </c>
      <c r="P26" s="165">
        <v>0</v>
      </c>
      <c r="Q26" s="165">
        <f>ROUND(E26*P26,2)</f>
        <v>0</v>
      </c>
      <c r="R26" s="167"/>
      <c r="S26" s="167" t="s">
        <v>222</v>
      </c>
      <c r="T26" s="168" t="s">
        <v>223</v>
      </c>
      <c r="U26" s="169">
        <v>1.0999999999999999E-2</v>
      </c>
      <c r="V26" s="169">
        <f>ROUND(E26*U26,2)</f>
        <v>0.47</v>
      </c>
      <c r="W26" s="169"/>
      <c r="X26" s="169" t="s">
        <v>152</v>
      </c>
      <c r="Y26" s="169" t="s">
        <v>153</v>
      </c>
      <c r="Z26" s="170"/>
      <c r="AA26" s="170"/>
      <c r="AB26" s="170"/>
      <c r="AC26" s="170"/>
      <c r="AD26" s="170"/>
      <c r="AE26" s="170"/>
      <c r="AF26" s="170"/>
      <c r="AG26" s="170" t="s">
        <v>368</v>
      </c>
      <c r="AH26" s="170"/>
      <c r="AI26" s="170"/>
      <c r="AJ26" s="170"/>
      <c r="AK26" s="170"/>
      <c r="AL26" s="170"/>
      <c r="AM26" s="170"/>
      <c r="AN26" s="170"/>
      <c r="AO26" s="170"/>
      <c r="AP26" s="170"/>
      <c r="AQ26" s="170"/>
      <c r="AR26" s="170"/>
      <c r="AS26" s="170"/>
      <c r="AT26" s="170"/>
      <c r="AU26" s="170"/>
      <c r="AV26" s="170"/>
      <c r="AW26" s="170"/>
      <c r="AX26" s="170"/>
      <c r="AY26" s="170"/>
      <c r="AZ26" s="170"/>
      <c r="BA26" s="170"/>
      <c r="BB26" s="170"/>
      <c r="BC26" s="170"/>
      <c r="BD26" s="170"/>
      <c r="BE26" s="170"/>
      <c r="BF26" s="170"/>
      <c r="BG26" s="170"/>
      <c r="BH26" s="170"/>
    </row>
    <row r="27" spans="1:60" outlineLevel="2" x14ac:dyDescent="0.25">
      <c r="A27" s="171"/>
      <c r="B27" s="172"/>
      <c r="C27" s="173" t="s">
        <v>390</v>
      </c>
      <c r="D27" s="174"/>
      <c r="E27" s="175">
        <v>42.5</v>
      </c>
      <c r="F27" s="169"/>
      <c r="G27" s="169"/>
      <c r="H27" s="169"/>
      <c r="I27" s="169"/>
      <c r="J27" s="169"/>
      <c r="K27" s="169"/>
      <c r="L27" s="169"/>
      <c r="M27" s="169"/>
      <c r="N27" s="176"/>
      <c r="O27" s="176"/>
      <c r="P27" s="176"/>
      <c r="Q27" s="176"/>
      <c r="R27" s="169"/>
      <c r="S27" s="169"/>
      <c r="T27" s="169"/>
      <c r="U27" s="169"/>
      <c r="V27" s="169"/>
      <c r="W27" s="169"/>
      <c r="X27" s="169"/>
      <c r="Y27" s="169"/>
      <c r="Z27" s="170"/>
      <c r="AA27" s="170"/>
      <c r="AB27" s="170"/>
      <c r="AC27" s="170"/>
      <c r="AD27" s="170"/>
      <c r="AE27" s="170"/>
      <c r="AF27" s="170"/>
      <c r="AG27" s="170" t="s">
        <v>156</v>
      </c>
      <c r="AH27" s="170">
        <v>0</v>
      </c>
      <c r="AI27" s="170"/>
      <c r="AJ27" s="170"/>
      <c r="AK27" s="170"/>
      <c r="AL27" s="170"/>
      <c r="AM27" s="170"/>
      <c r="AN27" s="170"/>
      <c r="AO27" s="170"/>
      <c r="AP27" s="170"/>
      <c r="AQ27" s="170"/>
      <c r="AR27" s="170"/>
      <c r="AS27" s="170"/>
      <c r="AT27" s="170"/>
      <c r="AU27" s="170"/>
      <c r="AV27" s="170"/>
      <c r="AW27" s="170"/>
      <c r="AX27" s="170"/>
      <c r="AY27" s="170"/>
      <c r="AZ27" s="170"/>
      <c r="BA27" s="170"/>
      <c r="BB27" s="170"/>
      <c r="BC27" s="170"/>
      <c r="BD27" s="170"/>
      <c r="BE27" s="170"/>
      <c r="BF27" s="170"/>
      <c r="BG27" s="170"/>
      <c r="BH27" s="170"/>
    </row>
    <row r="28" spans="1:60" outlineLevel="1" x14ac:dyDescent="0.25">
      <c r="A28" s="161">
        <v>11</v>
      </c>
      <c r="B28" s="162" t="s">
        <v>190</v>
      </c>
      <c r="C28" s="163" t="s">
        <v>191</v>
      </c>
      <c r="D28" s="164" t="s">
        <v>150</v>
      </c>
      <c r="E28" s="165">
        <v>18</v>
      </c>
      <c r="F28" s="139"/>
      <c r="G28" s="167">
        <f>ROUND(E28*F28,2)</f>
        <v>0</v>
      </c>
      <c r="H28" s="166"/>
      <c r="I28" s="167">
        <f>ROUND(E28*H28,2)</f>
        <v>0</v>
      </c>
      <c r="J28" s="166"/>
      <c r="K28" s="167">
        <f>ROUND(E28*J28,2)</f>
        <v>0</v>
      </c>
      <c r="L28" s="167">
        <v>21</v>
      </c>
      <c r="M28" s="167">
        <f>G28*(1+L28/100)</f>
        <v>0</v>
      </c>
      <c r="N28" s="165">
        <v>0</v>
      </c>
      <c r="O28" s="165">
        <f>ROUND(E28*N28,2)</f>
        <v>0</v>
      </c>
      <c r="P28" s="165">
        <v>0</v>
      </c>
      <c r="Q28" s="165">
        <f>ROUND(E28*P28,2)</f>
        <v>0</v>
      </c>
      <c r="R28" s="167"/>
      <c r="S28" s="167" t="s">
        <v>222</v>
      </c>
      <c r="T28" s="168" t="s">
        <v>223</v>
      </c>
      <c r="U28" s="169">
        <v>1.0999999999999999E-2</v>
      </c>
      <c r="V28" s="169">
        <f>ROUND(E28*U28,2)</f>
        <v>0.2</v>
      </c>
      <c r="W28" s="169"/>
      <c r="X28" s="169" t="s">
        <v>152</v>
      </c>
      <c r="Y28" s="169" t="s">
        <v>153</v>
      </c>
      <c r="Z28" s="170"/>
      <c r="AA28" s="170"/>
      <c r="AB28" s="170"/>
      <c r="AC28" s="170"/>
      <c r="AD28" s="170"/>
      <c r="AE28" s="170"/>
      <c r="AF28" s="170"/>
      <c r="AG28" s="170" t="s">
        <v>368</v>
      </c>
      <c r="AH28" s="170"/>
      <c r="AI28" s="170"/>
      <c r="AJ28" s="170"/>
      <c r="AK28" s="170"/>
      <c r="AL28" s="170"/>
      <c r="AM28" s="170"/>
      <c r="AN28" s="170"/>
      <c r="AO28" s="170"/>
      <c r="AP28" s="170"/>
      <c r="AQ28" s="170"/>
      <c r="AR28" s="170"/>
      <c r="AS28" s="170"/>
      <c r="AT28" s="170"/>
      <c r="AU28" s="170"/>
      <c r="AV28" s="170"/>
      <c r="AW28" s="170"/>
      <c r="AX28" s="170"/>
      <c r="AY28" s="170"/>
      <c r="AZ28" s="170"/>
      <c r="BA28" s="170"/>
      <c r="BB28" s="170"/>
      <c r="BC28" s="170"/>
      <c r="BD28" s="170"/>
      <c r="BE28" s="170"/>
      <c r="BF28" s="170"/>
      <c r="BG28" s="170"/>
      <c r="BH28" s="170"/>
    </row>
    <row r="29" spans="1:60" outlineLevel="2" x14ac:dyDescent="0.25">
      <c r="A29" s="171"/>
      <c r="B29" s="172"/>
      <c r="C29" s="173" t="s">
        <v>391</v>
      </c>
      <c r="D29" s="174"/>
      <c r="E29" s="175">
        <v>18</v>
      </c>
      <c r="F29" s="169"/>
      <c r="G29" s="169"/>
      <c r="H29" s="169"/>
      <c r="I29" s="169"/>
      <c r="J29" s="169"/>
      <c r="K29" s="169"/>
      <c r="L29" s="169"/>
      <c r="M29" s="169"/>
      <c r="N29" s="176"/>
      <c r="O29" s="176"/>
      <c r="P29" s="176"/>
      <c r="Q29" s="176"/>
      <c r="R29" s="169"/>
      <c r="S29" s="169"/>
      <c r="T29" s="169"/>
      <c r="U29" s="169"/>
      <c r="V29" s="169"/>
      <c r="W29" s="169"/>
      <c r="X29" s="169"/>
      <c r="Y29" s="169"/>
      <c r="Z29" s="170"/>
      <c r="AA29" s="170"/>
      <c r="AB29" s="170"/>
      <c r="AC29" s="170"/>
      <c r="AD29" s="170"/>
      <c r="AE29" s="170"/>
      <c r="AF29" s="170"/>
      <c r="AG29" s="170" t="s">
        <v>156</v>
      </c>
      <c r="AH29" s="170">
        <v>0</v>
      </c>
      <c r="AI29" s="170"/>
      <c r="AJ29" s="170"/>
      <c r="AK29" s="170"/>
      <c r="AL29" s="170"/>
      <c r="AM29" s="170"/>
      <c r="AN29" s="170"/>
      <c r="AO29" s="170"/>
      <c r="AP29" s="170"/>
      <c r="AQ29" s="170"/>
      <c r="AR29" s="170"/>
      <c r="AS29" s="170"/>
      <c r="AT29" s="170"/>
      <c r="AU29" s="170"/>
      <c r="AV29" s="170"/>
      <c r="AW29" s="170"/>
      <c r="AX29" s="170"/>
      <c r="AY29" s="170"/>
      <c r="AZ29" s="170"/>
      <c r="BA29" s="170"/>
      <c r="BB29" s="170"/>
      <c r="BC29" s="170"/>
      <c r="BD29" s="170"/>
      <c r="BE29" s="170"/>
      <c r="BF29" s="170"/>
      <c r="BG29" s="170"/>
      <c r="BH29" s="170"/>
    </row>
    <row r="30" spans="1:60" outlineLevel="1" x14ac:dyDescent="0.25">
      <c r="A30" s="161">
        <v>12</v>
      </c>
      <c r="B30" s="162" t="s">
        <v>183</v>
      </c>
      <c r="C30" s="163" t="s">
        <v>184</v>
      </c>
      <c r="D30" s="164" t="s">
        <v>150</v>
      </c>
      <c r="E30" s="165">
        <v>51.5</v>
      </c>
      <c r="F30" s="139"/>
      <c r="G30" s="167">
        <f>ROUND(E30*F30,2)</f>
        <v>0</v>
      </c>
      <c r="H30" s="166"/>
      <c r="I30" s="167">
        <f>ROUND(E30*H30,2)</f>
        <v>0</v>
      </c>
      <c r="J30" s="166"/>
      <c r="K30" s="167">
        <f>ROUND(E30*J30,2)</f>
        <v>0</v>
      </c>
      <c r="L30" s="167">
        <v>21</v>
      </c>
      <c r="M30" s="167">
        <f>G30*(1+L30/100)</f>
        <v>0</v>
      </c>
      <c r="N30" s="165">
        <v>0</v>
      </c>
      <c r="O30" s="165">
        <f>ROUND(E30*N30,2)</f>
        <v>0</v>
      </c>
      <c r="P30" s="165">
        <v>0</v>
      </c>
      <c r="Q30" s="165">
        <f>ROUND(E30*P30,2)</f>
        <v>0</v>
      </c>
      <c r="R30" s="167"/>
      <c r="S30" s="167" t="s">
        <v>222</v>
      </c>
      <c r="T30" s="168" t="s">
        <v>223</v>
      </c>
      <c r="U30" s="169">
        <v>5.2999999999999999E-2</v>
      </c>
      <c r="V30" s="169">
        <f>ROUND(E30*U30,2)</f>
        <v>2.73</v>
      </c>
      <c r="W30" s="169"/>
      <c r="X30" s="169" t="s">
        <v>152</v>
      </c>
      <c r="Y30" s="169" t="s">
        <v>153</v>
      </c>
      <c r="Z30" s="170"/>
      <c r="AA30" s="170"/>
      <c r="AB30" s="170"/>
      <c r="AC30" s="170"/>
      <c r="AD30" s="170"/>
      <c r="AE30" s="170"/>
      <c r="AF30" s="170"/>
      <c r="AG30" s="170" t="s">
        <v>368</v>
      </c>
      <c r="AH30" s="170"/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</row>
    <row r="31" spans="1:60" outlineLevel="2" x14ac:dyDescent="0.25">
      <c r="A31" s="171"/>
      <c r="B31" s="172"/>
      <c r="C31" s="173" t="s">
        <v>392</v>
      </c>
      <c r="D31" s="174"/>
      <c r="E31" s="175">
        <v>47</v>
      </c>
      <c r="F31" s="169"/>
      <c r="G31" s="169"/>
      <c r="H31" s="169"/>
      <c r="I31" s="169"/>
      <c r="J31" s="169"/>
      <c r="K31" s="169"/>
      <c r="L31" s="169"/>
      <c r="M31" s="169"/>
      <c r="N31" s="176"/>
      <c r="O31" s="176"/>
      <c r="P31" s="176"/>
      <c r="Q31" s="176"/>
      <c r="R31" s="169"/>
      <c r="S31" s="169"/>
      <c r="T31" s="169"/>
      <c r="U31" s="169"/>
      <c r="V31" s="169"/>
      <c r="W31" s="169"/>
      <c r="X31" s="169"/>
      <c r="Y31" s="169"/>
      <c r="Z31" s="170"/>
      <c r="AA31" s="170"/>
      <c r="AB31" s="170"/>
      <c r="AC31" s="170"/>
      <c r="AD31" s="170"/>
      <c r="AE31" s="170"/>
      <c r="AF31" s="170"/>
      <c r="AG31" s="170" t="s">
        <v>156</v>
      </c>
      <c r="AH31" s="170">
        <v>0</v>
      </c>
      <c r="AI31" s="170"/>
      <c r="AJ31" s="170"/>
      <c r="AK31" s="170"/>
      <c r="AL31" s="170"/>
      <c r="AM31" s="170"/>
      <c r="AN31" s="170"/>
      <c r="AO31" s="170"/>
      <c r="AP31" s="170"/>
      <c r="AQ31" s="170"/>
      <c r="AR31" s="170"/>
      <c r="AS31" s="170"/>
      <c r="AT31" s="170"/>
      <c r="AU31" s="170"/>
      <c r="AV31" s="170"/>
      <c r="AW31" s="170"/>
      <c r="AX31" s="170"/>
      <c r="AY31" s="170"/>
      <c r="AZ31" s="170"/>
      <c r="BA31" s="170"/>
      <c r="BB31" s="170"/>
      <c r="BC31" s="170"/>
      <c r="BD31" s="170"/>
      <c r="BE31" s="170"/>
      <c r="BF31" s="170"/>
      <c r="BG31" s="170"/>
      <c r="BH31" s="170"/>
    </row>
    <row r="32" spans="1:60" outlineLevel="3" x14ac:dyDescent="0.25">
      <c r="A32" s="171"/>
      <c r="B32" s="172"/>
      <c r="C32" s="173" t="s">
        <v>393</v>
      </c>
      <c r="D32" s="174"/>
      <c r="E32" s="175">
        <v>4.5</v>
      </c>
      <c r="F32" s="169"/>
      <c r="G32" s="169"/>
      <c r="H32" s="169"/>
      <c r="I32" s="169"/>
      <c r="J32" s="169"/>
      <c r="K32" s="169"/>
      <c r="L32" s="169"/>
      <c r="M32" s="169"/>
      <c r="N32" s="176"/>
      <c r="O32" s="176"/>
      <c r="P32" s="176"/>
      <c r="Q32" s="176"/>
      <c r="R32" s="169"/>
      <c r="S32" s="169"/>
      <c r="T32" s="169"/>
      <c r="U32" s="169"/>
      <c r="V32" s="169"/>
      <c r="W32" s="169"/>
      <c r="X32" s="169"/>
      <c r="Y32" s="169"/>
      <c r="Z32" s="170"/>
      <c r="AA32" s="170"/>
      <c r="AB32" s="170"/>
      <c r="AC32" s="170"/>
      <c r="AD32" s="170"/>
      <c r="AE32" s="170"/>
      <c r="AF32" s="170"/>
      <c r="AG32" s="170" t="s">
        <v>156</v>
      </c>
      <c r="AH32" s="170">
        <v>0</v>
      </c>
      <c r="AI32" s="170"/>
      <c r="AJ32" s="170"/>
      <c r="AK32" s="170"/>
      <c r="AL32" s="170"/>
      <c r="AM32" s="170"/>
      <c r="AN32" s="170"/>
      <c r="AO32" s="170"/>
      <c r="AP32" s="170"/>
      <c r="AQ32" s="170"/>
      <c r="AR32" s="170"/>
      <c r="AS32" s="170"/>
      <c r="AT32" s="170"/>
      <c r="AU32" s="170"/>
      <c r="AV32" s="170"/>
      <c r="AW32" s="170"/>
      <c r="AX32" s="170"/>
      <c r="AY32" s="170"/>
      <c r="AZ32" s="170"/>
      <c r="BA32" s="170"/>
      <c r="BB32" s="170"/>
      <c r="BC32" s="170"/>
      <c r="BD32" s="170"/>
      <c r="BE32" s="170"/>
      <c r="BF32" s="170"/>
      <c r="BG32" s="170"/>
      <c r="BH32" s="170"/>
    </row>
    <row r="33" spans="1:60" outlineLevel="1" x14ac:dyDescent="0.25">
      <c r="A33" s="161">
        <v>13</v>
      </c>
      <c r="B33" s="162" t="s">
        <v>394</v>
      </c>
      <c r="C33" s="163" t="s">
        <v>395</v>
      </c>
      <c r="D33" s="164" t="s">
        <v>150</v>
      </c>
      <c r="E33" s="165">
        <v>12</v>
      </c>
      <c r="F33" s="139"/>
      <c r="G33" s="167">
        <f>ROUND(E33*F33,2)</f>
        <v>0</v>
      </c>
      <c r="H33" s="166"/>
      <c r="I33" s="167">
        <f>ROUND(E33*H33,2)</f>
        <v>0</v>
      </c>
      <c r="J33" s="166"/>
      <c r="K33" s="167">
        <f>ROUND(E33*J33,2)</f>
        <v>0</v>
      </c>
      <c r="L33" s="167">
        <v>21</v>
      </c>
      <c r="M33" s="167">
        <f>G33*(1+L33/100)</f>
        <v>0</v>
      </c>
      <c r="N33" s="165">
        <v>0</v>
      </c>
      <c r="O33" s="165">
        <f>ROUND(E33*N33,2)</f>
        <v>0</v>
      </c>
      <c r="P33" s="165">
        <v>0</v>
      </c>
      <c r="Q33" s="165">
        <f>ROUND(E33*P33,2)</f>
        <v>0</v>
      </c>
      <c r="R33" s="167"/>
      <c r="S33" s="167" t="s">
        <v>222</v>
      </c>
      <c r="T33" s="168" t="s">
        <v>223</v>
      </c>
      <c r="U33" s="169">
        <v>8.5999999999999993E-2</v>
      </c>
      <c r="V33" s="169">
        <f>ROUND(E33*U33,2)</f>
        <v>1.03</v>
      </c>
      <c r="W33" s="169"/>
      <c r="X33" s="169" t="s">
        <v>152</v>
      </c>
      <c r="Y33" s="169" t="s">
        <v>153</v>
      </c>
      <c r="Z33" s="170"/>
      <c r="AA33" s="170"/>
      <c r="AB33" s="170"/>
      <c r="AC33" s="170"/>
      <c r="AD33" s="170"/>
      <c r="AE33" s="170"/>
      <c r="AF33" s="170"/>
      <c r="AG33" s="170" t="s">
        <v>368</v>
      </c>
      <c r="AH33" s="170"/>
      <c r="AI33" s="170"/>
      <c r="AJ33" s="170"/>
      <c r="AK33" s="170"/>
      <c r="AL33" s="170"/>
      <c r="AM33" s="170"/>
      <c r="AN33" s="170"/>
      <c r="AO33" s="170"/>
      <c r="AP33" s="170"/>
      <c r="AQ33" s="170"/>
      <c r="AR33" s="170"/>
      <c r="AS33" s="170"/>
      <c r="AT33" s="170"/>
      <c r="AU33" s="170"/>
      <c r="AV33" s="170"/>
      <c r="AW33" s="170"/>
      <c r="AX33" s="170"/>
      <c r="AY33" s="170"/>
      <c r="AZ33" s="170"/>
      <c r="BA33" s="170"/>
      <c r="BB33" s="170"/>
      <c r="BC33" s="170"/>
      <c r="BD33" s="170"/>
      <c r="BE33" s="170"/>
      <c r="BF33" s="170"/>
      <c r="BG33" s="170"/>
      <c r="BH33" s="170"/>
    </row>
    <row r="34" spans="1:60" outlineLevel="2" x14ac:dyDescent="0.25">
      <c r="A34" s="171"/>
      <c r="B34" s="172"/>
      <c r="C34" s="173" t="s">
        <v>396</v>
      </c>
      <c r="D34" s="174"/>
      <c r="E34" s="175">
        <v>12</v>
      </c>
      <c r="F34" s="169"/>
      <c r="G34" s="169"/>
      <c r="H34" s="169"/>
      <c r="I34" s="169"/>
      <c r="J34" s="169"/>
      <c r="K34" s="169"/>
      <c r="L34" s="169"/>
      <c r="M34" s="169"/>
      <c r="N34" s="176"/>
      <c r="O34" s="176"/>
      <c r="P34" s="176"/>
      <c r="Q34" s="176"/>
      <c r="R34" s="169"/>
      <c r="S34" s="169"/>
      <c r="T34" s="169"/>
      <c r="U34" s="169"/>
      <c r="V34" s="169"/>
      <c r="W34" s="169"/>
      <c r="X34" s="169"/>
      <c r="Y34" s="169"/>
      <c r="Z34" s="170"/>
      <c r="AA34" s="170"/>
      <c r="AB34" s="170"/>
      <c r="AC34" s="170"/>
      <c r="AD34" s="170"/>
      <c r="AE34" s="170"/>
      <c r="AF34" s="170"/>
      <c r="AG34" s="170" t="s">
        <v>156</v>
      </c>
      <c r="AH34" s="170">
        <v>0</v>
      </c>
      <c r="AI34" s="170"/>
      <c r="AJ34" s="170"/>
      <c r="AK34" s="170"/>
      <c r="AL34" s="170"/>
      <c r="AM34" s="170"/>
      <c r="AN34" s="170"/>
      <c r="AO34" s="170"/>
      <c r="AP34" s="170"/>
      <c r="AQ34" s="170"/>
      <c r="AR34" s="170"/>
      <c r="AS34" s="170"/>
      <c r="AT34" s="170"/>
      <c r="AU34" s="170"/>
      <c r="AV34" s="170"/>
      <c r="AW34" s="170"/>
      <c r="AX34" s="170"/>
      <c r="AY34" s="170"/>
      <c r="AZ34" s="170"/>
      <c r="BA34" s="170"/>
      <c r="BB34" s="170"/>
      <c r="BC34" s="170"/>
      <c r="BD34" s="170"/>
      <c r="BE34" s="170"/>
      <c r="BF34" s="170"/>
      <c r="BG34" s="170"/>
      <c r="BH34" s="170"/>
    </row>
    <row r="35" spans="1:60" outlineLevel="1" x14ac:dyDescent="0.25">
      <c r="A35" s="161">
        <v>14</v>
      </c>
      <c r="B35" s="162" t="s">
        <v>397</v>
      </c>
      <c r="C35" s="163" t="s">
        <v>398</v>
      </c>
      <c r="D35" s="164" t="s">
        <v>150</v>
      </c>
      <c r="E35" s="165">
        <v>42.5</v>
      </c>
      <c r="F35" s="139"/>
      <c r="G35" s="167">
        <f>ROUND(E35*F35,2)</f>
        <v>0</v>
      </c>
      <c r="H35" s="166"/>
      <c r="I35" s="167">
        <f>ROUND(E35*H35,2)</f>
        <v>0</v>
      </c>
      <c r="J35" s="166"/>
      <c r="K35" s="167">
        <f>ROUND(E35*J35,2)</f>
        <v>0</v>
      </c>
      <c r="L35" s="167">
        <v>21</v>
      </c>
      <c r="M35" s="167">
        <f>G35*(1+L35/100)</f>
        <v>0</v>
      </c>
      <c r="N35" s="165">
        <v>0</v>
      </c>
      <c r="O35" s="165">
        <f>ROUND(E35*N35,2)</f>
        <v>0</v>
      </c>
      <c r="P35" s="165">
        <v>0</v>
      </c>
      <c r="Q35" s="165">
        <f>ROUND(E35*P35,2)</f>
        <v>0</v>
      </c>
      <c r="R35" s="167"/>
      <c r="S35" s="167" t="s">
        <v>222</v>
      </c>
      <c r="T35" s="168" t="s">
        <v>223</v>
      </c>
      <c r="U35" s="169">
        <v>8.9999999999999993E-3</v>
      </c>
      <c r="V35" s="169">
        <f>ROUND(E35*U35,2)</f>
        <v>0.38</v>
      </c>
      <c r="W35" s="169"/>
      <c r="X35" s="169" t="s">
        <v>152</v>
      </c>
      <c r="Y35" s="169" t="s">
        <v>153</v>
      </c>
      <c r="Z35" s="170"/>
      <c r="AA35" s="170"/>
      <c r="AB35" s="170"/>
      <c r="AC35" s="170"/>
      <c r="AD35" s="170"/>
      <c r="AE35" s="170"/>
      <c r="AF35" s="170"/>
      <c r="AG35" s="170" t="s">
        <v>368</v>
      </c>
      <c r="AH35" s="170"/>
      <c r="AI35" s="170"/>
      <c r="AJ35" s="170"/>
      <c r="AK35" s="170"/>
      <c r="AL35" s="170"/>
      <c r="AM35" s="170"/>
      <c r="AN35" s="170"/>
      <c r="AO35" s="170"/>
      <c r="AP35" s="170"/>
      <c r="AQ35" s="170"/>
      <c r="AR35" s="170"/>
      <c r="AS35" s="170"/>
      <c r="AT35" s="170"/>
      <c r="AU35" s="170"/>
      <c r="AV35" s="170"/>
      <c r="AW35" s="170"/>
      <c r="AX35" s="170"/>
      <c r="AY35" s="170"/>
      <c r="AZ35" s="170"/>
      <c r="BA35" s="170"/>
      <c r="BB35" s="170"/>
      <c r="BC35" s="170"/>
      <c r="BD35" s="170"/>
      <c r="BE35" s="170"/>
      <c r="BF35" s="170"/>
      <c r="BG35" s="170"/>
      <c r="BH35" s="170"/>
    </row>
    <row r="36" spans="1:60" outlineLevel="2" x14ac:dyDescent="0.25">
      <c r="A36" s="171"/>
      <c r="B36" s="172"/>
      <c r="C36" s="173" t="s">
        <v>399</v>
      </c>
      <c r="D36" s="174"/>
      <c r="E36" s="175">
        <v>42.5</v>
      </c>
      <c r="F36" s="169"/>
      <c r="G36" s="169"/>
      <c r="H36" s="169"/>
      <c r="I36" s="169"/>
      <c r="J36" s="169"/>
      <c r="K36" s="169"/>
      <c r="L36" s="169"/>
      <c r="M36" s="169"/>
      <c r="N36" s="176"/>
      <c r="O36" s="176"/>
      <c r="P36" s="176"/>
      <c r="Q36" s="176"/>
      <c r="R36" s="169"/>
      <c r="S36" s="169"/>
      <c r="T36" s="169"/>
      <c r="U36" s="169"/>
      <c r="V36" s="169"/>
      <c r="W36" s="169"/>
      <c r="X36" s="169"/>
      <c r="Y36" s="169"/>
      <c r="Z36" s="170"/>
      <c r="AA36" s="170"/>
      <c r="AB36" s="170"/>
      <c r="AC36" s="170"/>
      <c r="AD36" s="170"/>
      <c r="AE36" s="170"/>
      <c r="AF36" s="170"/>
      <c r="AG36" s="170" t="s">
        <v>156</v>
      </c>
      <c r="AH36" s="170">
        <v>0</v>
      </c>
      <c r="AI36" s="170"/>
      <c r="AJ36" s="170"/>
      <c r="AK36" s="170"/>
      <c r="AL36" s="170"/>
      <c r="AM36" s="170"/>
      <c r="AN36" s="170"/>
      <c r="AO36" s="170"/>
      <c r="AP36" s="170"/>
      <c r="AQ36" s="170"/>
      <c r="AR36" s="170"/>
      <c r="AS36" s="170"/>
      <c r="AT36" s="170"/>
      <c r="AU36" s="170"/>
      <c r="AV36" s="170"/>
      <c r="AW36" s="170"/>
      <c r="AX36" s="170"/>
      <c r="AY36" s="170"/>
      <c r="AZ36" s="170"/>
      <c r="BA36" s="170"/>
      <c r="BB36" s="170"/>
      <c r="BC36" s="170"/>
      <c r="BD36" s="170"/>
      <c r="BE36" s="170"/>
      <c r="BF36" s="170"/>
      <c r="BG36" s="170"/>
      <c r="BH36" s="170"/>
    </row>
    <row r="37" spans="1:60" outlineLevel="1" x14ac:dyDescent="0.25">
      <c r="A37" s="161">
        <v>15</v>
      </c>
      <c r="B37" s="162" t="s">
        <v>400</v>
      </c>
      <c r="C37" s="163" t="s">
        <v>401</v>
      </c>
      <c r="D37" s="164" t="s">
        <v>232</v>
      </c>
      <c r="E37" s="165">
        <v>124.7</v>
      </c>
      <c r="F37" s="139"/>
      <c r="G37" s="167">
        <f>ROUND(E37*F37,2)</f>
        <v>0</v>
      </c>
      <c r="H37" s="166"/>
      <c r="I37" s="167">
        <f>ROUND(E37*H37,2)</f>
        <v>0</v>
      </c>
      <c r="J37" s="166"/>
      <c r="K37" s="167">
        <f>ROUND(E37*J37,2)</f>
        <v>0</v>
      </c>
      <c r="L37" s="167">
        <v>21</v>
      </c>
      <c r="M37" s="167">
        <f>G37*(1+L37/100)</f>
        <v>0</v>
      </c>
      <c r="N37" s="165">
        <v>0</v>
      </c>
      <c r="O37" s="165">
        <f>ROUND(E37*N37,2)</f>
        <v>0</v>
      </c>
      <c r="P37" s="165">
        <v>0</v>
      </c>
      <c r="Q37" s="165">
        <f>ROUND(E37*P37,2)</f>
        <v>0</v>
      </c>
      <c r="R37" s="167"/>
      <c r="S37" s="167" t="s">
        <v>222</v>
      </c>
      <c r="T37" s="168" t="s">
        <v>223</v>
      </c>
      <c r="U37" s="169">
        <v>1.7999999999999999E-2</v>
      </c>
      <c r="V37" s="169">
        <f>ROUND(E37*U37,2)</f>
        <v>2.2400000000000002</v>
      </c>
      <c r="W37" s="169"/>
      <c r="X37" s="169" t="s">
        <v>152</v>
      </c>
      <c r="Y37" s="169" t="s">
        <v>153</v>
      </c>
      <c r="Z37" s="170"/>
      <c r="AA37" s="170"/>
      <c r="AB37" s="170"/>
      <c r="AC37" s="170"/>
      <c r="AD37" s="170"/>
      <c r="AE37" s="170"/>
      <c r="AF37" s="170"/>
      <c r="AG37" s="170" t="s">
        <v>368</v>
      </c>
      <c r="AH37" s="170"/>
      <c r="AI37" s="170"/>
      <c r="AJ37" s="170"/>
      <c r="AK37" s="170"/>
      <c r="AL37" s="170"/>
      <c r="AM37" s="170"/>
      <c r="AN37" s="170"/>
      <c r="AO37" s="170"/>
      <c r="AP37" s="170"/>
      <c r="AQ37" s="170"/>
      <c r="AR37" s="170"/>
      <c r="AS37" s="170"/>
      <c r="AT37" s="170"/>
      <c r="AU37" s="170"/>
      <c r="AV37" s="170"/>
      <c r="AW37" s="170"/>
      <c r="AX37" s="170"/>
      <c r="AY37" s="170"/>
      <c r="AZ37" s="170"/>
      <c r="BA37" s="170"/>
      <c r="BB37" s="170"/>
      <c r="BC37" s="170"/>
      <c r="BD37" s="170"/>
      <c r="BE37" s="170"/>
      <c r="BF37" s="170"/>
      <c r="BG37" s="170"/>
      <c r="BH37" s="170"/>
    </row>
    <row r="38" spans="1:60" outlineLevel="2" x14ac:dyDescent="0.25">
      <c r="A38" s="171"/>
      <c r="B38" s="172"/>
      <c r="C38" s="173" t="s">
        <v>402</v>
      </c>
      <c r="D38" s="174"/>
      <c r="E38" s="175">
        <v>117.5</v>
      </c>
      <c r="F38" s="169"/>
      <c r="G38" s="169"/>
      <c r="H38" s="169"/>
      <c r="I38" s="169"/>
      <c r="J38" s="169"/>
      <c r="K38" s="169"/>
      <c r="L38" s="169"/>
      <c r="M38" s="169"/>
      <c r="N38" s="176"/>
      <c r="O38" s="176"/>
      <c r="P38" s="176"/>
      <c r="Q38" s="176"/>
      <c r="R38" s="169"/>
      <c r="S38" s="169"/>
      <c r="T38" s="169"/>
      <c r="U38" s="169"/>
      <c r="V38" s="169"/>
      <c r="W38" s="169"/>
      <c r="X38" s="169"/>
      <c r="Y38" s="169"/>
      <c r="Z38" s="170"/>
      <c r="AA38" s="170"/>
      <c r="AB38" s="170"/>
      <c r="AC38" s="170"/>
      <c r="AD38" s="170"/>
      <c r="AE38" s="170"/>
      <c r="AF38" s="170"/>
      <c r="AG38" s="170" t="s">
        <v>156</v>
      </c>
      <c r="AH38" s="170">
        <v>0</v>
      </c>
      <c r="AI38" s="170"/>
      <c r="AJ38" s="170"/>
      <c r="AK38" s="170"/>
      <c r="AL38" s="170"/>
      <c r="AM38" s="170"/>
      <c r="AN38" s="170"/>
      <c r="AO38" s="170"/>
      <c r="AP38" s="170"/>
      <c r="AQ38" s="170"/>
      <c r="AR38" s="170"/>
      <c r="AS38" s="170"/>
      <c r="AT38" s="170"/>
      <c r="AU38" s="170"/>
      <c r="AV38" s="170"/>
      <c r="AW38" s="170"/>
      <c r="AX38" s="170"/>
      <c r="AY38" s="170"/>
      <c r="AZ38" s="170"/>
      <c r="BA38" s="170"/>
      <c r="BB38" s="170"/>
      <c r="BC38" s="170"/>
      <c r="BD38" s="170"/>
      <c r="BE38" s="170"/>
      <c r="BF38" s="170"/>
      <c r="BG38" s="170"/>
      <c r="BH38" s="170"/>
    </row>
    <row r="39" spans="1:60" outlineLevel="3" x14ac:dyDescent="0.25">
      <c r="A39" s="171"/>
      <c r="B39" s="172"/>
      <c r="C39" s="173" t="s">
        <v>403</v>
      </c>
      <c r="D39" s="174"/>
      <c r="E39" s="175">
        <v>7.2</v>
      </c>
      <c r="F39" s="169"/>
      <c r="G39" s="169"/>
      <c r="H39" s="169"/>
      <c r="I39" s="169"/>
      <c r="J39" s="169"/>
      <c r="K39" s="169"/>
      <c r="L39" s="169"/>
      <c r="M39" s="169"/>
      <c r="N39" s="176"/>
      <c r="O39" s="176"/>
      <c r="P39" s="176"/>
      <c r="Q39" s="176"/>
      <c r="R39" s="169"/>
      <c r="S39" s="169"/>
      <c r="T39" s="169"/>
      <c r="U39" s="169"/>
      <c r="V39" s="169"/>
      <c r="W39" s="169"/>
      <c r="X39" s="169"/>
      <c r="Y39" s="169"/>
      <c r="Z39" s="170"/>
      <c r="AA39" s="170"/>
      <c r="AB39" s="170"/>
      <c r="AC39" s="170"/>
      <c r="AD39" s="170"/>
      <c r="AE39" s="170"/>
      <c r="AF39" s="170"/>
      <c r="AG39" s="170" t="s">
        <v>156</v>
      </c>
      <c r="AH39" s="170">
        <v>0</v>
      </c>
      <c r="AI39" s="170"/>
      <c r="AJ39" s="170"/>
      <c r="AK39" s="170"/>
      <c r="AL39" s="170"/>
      <c r="AM39" s="170"/>
      <c r="AN39" s="170"/>
      <c r="AO39" s="170"/>
      <c r="AP39" s="170"/>
      <c r="AQ39" s="170"/>
      <c r="AR39" s="170"/>
      <c r="AS39" s="170"/>
      <c r="AT39" s="170"/>
      <c r="AU39" s="170"/>
      <c r="AV39" s="170"/>
      <c r="AW39" s="170"/>
      <c r="AX39" s="170"/>
      <c r="AY39" s="170"/>
      <c r="AZ39" s="170"/>
      <c r="BA39" s="170"/>
      <c r="BB39" s="170"/>
      <c r="BC39" s="170"/>
      <c r="BD39" s="170"/>
      <c r="BE39" s="170"/>
      <c r="BF39" s="170"/>
      <c r="BG39" s="170"/>
      <c r="BH39" s="170"/>
    </row>
    <row r="40" spans="1:60" outlineLevel="1" x14ac:dyDescent="0.25">
      <c r="A40" s="161">
        <v>16</v>
      </c>
      <c r="B40" s="162" t="s">
        <v>404</v>
      </c>
      <c r="C40" s="163" t="s">
        <v>405</v>
      </c>
      <c r="D40" s="164" t="s">
        <v>232</v>
      </c>
      <c r="E40" s="165">
        <v>30</v>
      </c>
      <c r="F40" s="139"/>
      <c r="G40" s="167">
        <f>ROUND(E40*F40,2)</f>
        <v>0</v>
      </c>
      <c r="H40" s="166"/>
      <c r="I40" s="167">
        <f>ROUND(E40*H40,2)</f>
        <v>0</v>
      </c>
      <c r="J40" s="166"/>
      <c r="K40" s="167">
        <f>ROUND(E40*J40,2)</f>
        <v>0</v>
      </c>
      <c r="L40" s="167">
        <v>21</v>
      </c>
      <c r="M40" s="167">
        <f>G40*(1+L40/100)</f>
        <v>0</v>
      </c>
      <c r="N40" s="165">
        <v>0</v>
      </c>
      <c r="O40" s="165">
        <f>ROUND(E40*N40,2)</f>
        <v>0</v>
      </c>
      <c r="P40" s="165">
        <v>0</v>
      </c>
      <c r="Q40" s="165">
        <f>ROUND(E40*P40,2)</f>
        <v>0</v>
      </c>
      <c r="R40" s="167"/>
      <c r="S40" s="167" t="s">
        <v>222</v>
      </c>
      <c r="T40" s="168" t="s">
        <v>223</v>
      </c>
      <c r="U40" s="169">
        <v>2.8000000000000001E-2</v>
      </c>
      <c r="V40" s="169">
        <f>ROUND(E40*U40,2)</f>
        <v>0.84</v>
      </c>
      <c r="W40" s="169"/>
      <c r="X40" s="169" t="s">
        <v>152</v>
      </c>
      <c r="Y40" s="169" t="s">
        <v>153</v>
      </c>
      <c r="Z40" s="170"/>
      <c r="AA40" s="170"/>
      <c r="AB40" s="170"/>
      <c r="AC40" s="170"/>
      <c r="AD40" s="170"/>
      <c r="AE40" s="170"/>
      <c r="AF40" s="170"/>
      <c r="AG40" s="170" t="s">
        <v>368</v>
      </c>
      <c r="AH40" s="170"/>
      <c r="AI40" s="170"/>
      <c r="AJ40" s="170"/>
      <c r="AK40" s="170"/>
      <c r="AL40" s="170"/>
      <c r="AM40" s="170"/>
      <c r="AN40" s="170"/>
      <c r="AO40" s="170"/>
      <c r="AP40" s="170"/>
      <c r="AQ40" s="170"/>
      <c r="AR40" s="170"/>
      <c r="AS40" s="170"/>
      <c r="AT40" s="170"/>
      <c r="AU40" s="170"/>
      <c r="AV40" s="170"/>
      <c r="AW40" s="170"/>
      <c r="AX40" s="170"/>
      <c r="AY40" s="170"/>
      <c r="AZ40" s="170"/>
      <c r="BA40" s="170"/>
      <c r="BB40" s="170"/>
      <c r="BC40" s="170"/>
      <c r="BD40" s="170"/>
      <c r="BE40" s="170"/>
      <c r="BF40" s="170"/>
      <c r="BG40" s="170"/>
      <c r="BH40" s="170"/>
    </row>
    <row r="41" spans="1:60" outlineLevel="2" x14ac:dyDescent="0.25">
      <c r="A41" s="171"/>
      <c r="B41" s="172"/>
      <c r="C41" s="173" t="s">
        <v>406</v>
      </c>
      <c r="D41" s="174"/>
      <c r="E41" s="175">
        <v>30</v>
      </c>
      <c r="F41" s="169"/>
      <c r="G41" s="169"/>
      <c r="H41" s="169"/>
      <c r="I41" s="169"/>
      <c r="J41" s="169"/>
      <c r="K41" s="169"/>
      <c r="L41" s="169"/>
      <c r="M41" s="169"/>
      <c r="N41" s="176"/>
      <c r="O41" s="176"/>
      <c r="P41" s="176"/>
      <c r="Q41" s="176"/>
      <c r="R41" s="169"/>
      <c r="S41" s="169"/>
      <c r="T41" s="169"/>
      <c r="U41" s="169"/>
      <c r="V41" s="169"/>
      <c r="W41" s="169"/>
      <c r="X41" s="169"/>
      <c r="Y41" s="169"/>
      <c r="Z41" s="170"/>
      <c r="AA41" s="170"/>
      <c r="AB41" s="170"/>
      <c r="AC41" s="170"/>
      <c r="AD41" s="170"/>
      <c r="AE41" s="170"/>
      <c r="AF41" s="170"/>
      <c r="AG41" s="170" t="s">
        <v>156</v>
      </c>
      <c r="AH41" s="170">
        <v>0</v>
      </c>
      <c r="AI41" s="170"/>
      <c r="AJ41" s="170"/>
      <c r="AK41" s="170"/>
      <c r="AL41" s="170"/>
      <c r="AM41" s="170"/>
      <c r="AN41" s="170"/>
      <c r="AO41" s="170"/>
      <c r="AP41" s="170"/>
      <c r="AQ41" s="170"/>
      <c r="AR41" s="170"/>
      <c r="AS41" s="170"/>
      <c r="AT41" s="170"/>
      <c r="AU41" s="170"/>
      <c r="AV41" s="170"/>
      <c r="AW41" s="170"/>
      <c r="AX41" s="170"/>
      <c r="AY41" s="170"/>
      <c r="AZ41" s="170"/>
      <c r="BA41" s="170"/>
      <c r="BB41" s="170"/>
      <c r="BC41" s="170"/>
      <c r="BD41" s="170"/>
      <c r="BE41" s="170"/>
      <c r="BF41" s="170"/>
      <c r="BG41" s="170"/>
      <c r="BH41" s="170"/>
    </row>
    <row r="42" spans="1:60" outlineLevel="1" x14ac:dyDescent="0.25">
      <c r="A42" s="202">
        <v>17</v>
      </c>
      <c r="B42" s="203" t="s">
        <v>407</v>
      </c>
      <c r="C42" s="204" t="s">
        <v>408</v>
      </c>
      <c r="D42" s="205" t="s">
        <v>232</v>
      </c>
      <c r="E42" s="206">
        <v>30</v>
      </c>
      <c r="F42" s="140"/>
      <c r="G42" s="208">
        <f>ROUND(E42*F42,2)</f>
        <v>0</v>
      </c>
      <c r="H42" s="207"/>
      <c r="I42" s="208">
        <f>ROUND(E42*H42,2)</f>
        <v>0</v>
      </c>
      <c r="J42" s="207"/>
      <c r="K42" s="208">
        <f>ROUND(E42*J42,2)</f>
        <v>0</v>
      </c>
      <c r="L42" s="208">
        <v>21</v>
      </c>
      <c r="M42" s="208">
        <f>G42*(1+L42/100)</f>
        <v>0</v>
      </c>
      <c r="N42" s="206">
        <v>0</v>
      </c>
      <c r="O42" s="206">
        <f>ROUND(E42*N42,2)</f>
        <v>0</v>
      </c>
      <c r="P42" s="206">
        <v>0</v>
      </c>
      <c r="Q42" s="206">
        <f>ROUND(E42*P42,2)</f>
        <v>0</v>
      </c>
      <c r="R42" s="208"/>
      <c r="S42" s="208" t="s">
        <v>222</v>
      </c>
      <c r="T42" s="209" t="s">
        <v>223</v>
      </c>
      <c r="U42" s="169">
        <v>0.126</v>
      </c>
      <c r="V42" s="169">
        <f>ROUND(E42*U42,2)</f>
        <v>3.78</v>
      </c>
      <c r="W42" s="169"/>
      <c r="X42" s="169" t="s">
        <v>152</v>
      </c>
      <c r="Y42" s="169" t="s">
        <v>153</v>
      </c>
      <c r="Z42" s="170"/>
      <c r="AA42" s="170"/>
      <c r="AB42" s="170"/>
      <c r="AC42" s="170"/>
      <c r="AD42" s="170"/>
      <c r="AE42" s="170"/>
      <c r="AF42" s="170"/>
      <c r="AG42" s="170" t="s">
        <v>368</v>
      </c>
      <c r="AH42" s="170"/>
      <c r="AI42" s="170"/>
      <c r="AJ42" s="170"/>
      <c r="AK42" s="170"/>
      <c r="AL42" s="170"/>
      <c r="AM42" s="170"/>
      <c r="AN42" s="170"/>
      <c r="AO42" s="170"/>
      <c r="AP42" s="170"/>
      <c r="AQ42" s="170"/>
      <c r="AR42" s="170"/>
      <c r="AS42" s="170"/>
      <c r="AT42" s="170"/>
      <c r="AU42" s="170"/>
      <c r="AV42" s="170"/>
      <c r="AW42" s="170"/>
      <c r="AX42" s="170"/>
      <c r="AY42" s="170"/>
      <c r="AZ42" s="170"/>
      <c r="BA42" s="170"/>
      <c r="BB42" s="170"/>
      <c r="BC42" s="170"/>
      <c r="BD42" s="170"/>
      <c r="BE42" s="170"/>
      <c r="BF42" s="170"/>
      <c r="BG42" s="170"/>
      <c r="BH42" s="170"/>
    </row>
    <row r="43" spans="1:60" outlineLevel="1" x14ac:dyDescent="0.25">
      <c r="A43" s="161">
        <v>18</v>
      </c>
      <c r="B43" s="162" t="s">
        <v>343</v>
      </c>
      <c r="C43" s="163" t="s">
        <v>344</v>
      </c>
      <c r="D43" s="164" t="s">
        <v>150</v>
      </c>
      <c r="E43" s="165">
        <v>42.5</v>
      </c>
      <c r="F43" s="139"/>
      <c r="G43" s="167">
        <f>ROUND(E43*F43,2)</f>
        <v>0</v>
      </c>
      <c r="H43" s="166"/>
      <c r="I43" s="167">
        <f>ROUND(E43*H43,2)</f>
        <v>0</v>
      </c>
      <c r="J43" s="166"/>
      <c r="K43" s="167">
        <f>ROUND(E43*J43,2)</f>
        <v>0</v>
      </c>
      <c r="L43" s="167">
        <v>21</v>
      </c>
      <c r="M43" s="167">
        <f>G43*(1+L43/100)</f>
        <v>0</v>
      </c>
      <c r="N43" s="165">
        <v>0</v>
      </c>
      <c r="O43" s="165">
        <f>ROUND(E43*N43,2)</f>
        <v>0</v>
      </c>
      <c r="P43" s="165">
        <v>0</v>
      </c>
      <c r="Q43" s="165">
        <f>ROUND(E43*P43,2)</f>
        <v>0</v>
      </c>
      <c r="R43" s="167"/>
      <c r="S43" s="167" t="s">
        <v>222</v>
      </c>
      <c r="T43" s="168" t="s">
        <v>223</v>
      </c>
      <c r="U43" s="169">
        <v>0</v>
      </c>
      <c r="V43" s="169">
        <f>ROUND(E43*U43,2)</f>
        <v>0</v>
      </c>
      <c r="W43" s="169"/>
      <c r="X43" s="169" t="s">
        <v>152</v>
      </c>
      <c r="Y43" s="169" t="s">
        <v>153</v>
      </c>
      <c r="Z43" s="170"/>
      <c r="AA43" s="170"/>
      <c r="AB43" s="170"/>
      <c r="AC43" s="170"/>
      <c r="AD43" s="170"/>
      <c r="AE43" s="170"/>
      <c r="AF43" s="170"/>
      <c r="AG43" s="170" t="s">
        <v>368</v>
      </c>
      <c r="AH43" s="170"/>
      <c r="AI43" s="170"/>
      <c r="AJ43" s="170"/>
      <c r="AK43" s="170"/>
      <c r="AL43" s="170"/>
      <c r="AM43" s="170"/>
      <c r="AN43" s="170"/>
      <c r="AO43" s="170"/>
      <c r="AP43" s="170"/>
      <c r="AQ43" s="170"/>
      <c r="AR43" s="170"/>
      <c r="AS43" s="170"/>
      <c r="AT43" s="170"/>
      <c r="AU43" s="170"/>
      <c r="AV43" s="170"/>
      <c r="AW43" s="170"/>
      <c r="AX43" s="170"/>
      <c r="AY43" s="170"/>
      <c r="AZ43" s="170"/>
      <c r="BA43" s="170"/>
      <c r="BB43" s="170"/>
      <c r="BC43" s="170"/>
      <c r="BD43" s="170"/>
      <c r="BE43" s="170"/>
      <c r="BF43" s="170"/>
      <c r="BG43" s="170"/>
      <c r="BH43" s="170"/>
    </row>
    <row r="44" spans="1:60" outlineLevel="2" x14ac:dyDescent="0.25">
      <c r="A44" s="171"/>
      <c r="B44" s="172"/>
      <c r="C44" s="173" t="s">
        <v>409</v>
      </c>
      <c r="D44" s="174"/>
      <c r="E44" s="175">
        <v>42.5</v>
      </c>
      <c r="F44" s="169"/>
      <c r="G44" s="169"/>
      <c r="H44" s="169"/>
      <c r="I44" s="169"/>
      <c r="J44" s="169"/>
      <c r="K44" s="169"/>
      <c r="L44" s="169"/>
      <c r="M44" s="169"/>
      <c r="N44" s="176"/>
      <c r="O44" s="176"/>
      <c r="P44" s="176"/>
      <c r="Q44" s="176"/>
      <c r="R44" s="169"/>
      <c r="S44" s="169"/>
      <c r="T44" s="169"/>
      <c r="U44" s="169"/>
      <c r="V44" s="169"/>
      <c r="W44" s="169"/>
      <c r="X44" s="169"/>
      <c r="Y44" s="169"/>
      <c r="Z44" s="170"/>
      <c r="AA44" s="170"/>
      <c r="AB44" s="170"/>
      <c r="AC44" s="170"/>
      <c r="AD44" s="170"/>
      <c r="AE44" s="170"/>
      <c r="AF44" s="170"/>
      <c r="AG44" s="170" t="s">
        <v>156</v>
      </c>
      <c r="AH44" s="170">
        <v>0</v>
      </c>
      <c r="AI44" s="170"/>
      <c r="AJ44" s="170"/>
      <c r="AK44" s="170"/>
      <c r="AL44" s="170"/>
      <c r="AM44" s="170"/>
      <c r="AN44" s="170"/>
      <c r="AO44" s="170"/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0"/>
      <c r="BC44" s="170"/>
      <c r="BD44" s="170"/>
      <c r="BE44" s="170"/>
      <c r="BF44" s="170"/>
      <c r="BG44" s="170"/>
      <c r="BH44" s="170"/>
    </row>
    <row r="45" spans="1:60" ht="13" x14ac:dyDescent="0.25">
      <c r="A45" s="153" t="s">
        <v>146</v>
      </c>
      <c r="B45" s="154" t="s">
        <v>105</v>
      </c>
      <c r="C45" s="155" t="s">
        <v>107</v>
      </c>
      <c r="D45" s="156"/>
      <c r="E45" s="157"/>
      <c r="F45" s="158"/>
      <c r="G45" s="158">
        <f>SUMIF(AG46:AG47,"&lt;&gt;NOR",G46:G47)</f>
        <v>0</v>
      </c>
      <c r="H45" s="158"/>
      <c r="I45" s="158">
        <f>SUM(I46:I47)</f>
        <v>0</v>
      </c>
      <c r="J45" s="158"/>
      <c r="K45" s="158">
        <f>SUM(K46:K47)</f>
        <v>0</v>
      </c>
      <c r="L45" s="158"/>
      <c r="M45" s="158">
        <f>SUM(M46:M47)</f>
        <v>0</v>
      </c>
      <c r="N45" s="157"/>
      <c r="O45" s="157">
        <f>SUM(O46:O47)</f>
        <v>0.06</v>
      </c>
      <c r="P45" s="157"/>
      <c r="Q45" s="157">
        <f>SUM(Q46:Q47)</f>
        <v>0</v>
      </c>
      <c r="R45" s="158"/>
      <c r="S45" s="158"/>
      <c r="T45" s="159"/>
      <c r="U45" s="160"/>
      <c r="V45" s="160">
        <f>SUM(V46:V47)</f>
        <v>0</v>
      </c>
      <c r="W45" s="160"/>
      <c r="X45" s="160"/>
      <c r="Y45" s="160"/>
      <c r="AG45" t="s">
        <v>147</v>
      </c>
    </row>
    <row r="46" spans="1:60" outlineLevel="1" x14ac:dyDescent="0.25">
      <c r="A46" s="161">
        <v>19</v>
      </c>
      <c r="B46" s="162" t="s">
        <v>410</v>
      </c>
      <c r="C46" s="163" t="s">
        <v>411</v>
      </c>
      <c r="D46" s="164" t="s">
        <v>232</v>
      </c>
      <c r="E46" s="165">
        <v>139.59</v>
      </c>
      <c r="F46" s="139"/>
      <c r="G46" s="167">
        <f>ROUND(E46*F46,2)</f>
        <v>0</v>
      </c>
      <c r="H46" s="166"/>
      <c r="I46" s="167">
        <f>ROUND(E46*H46,2)</f>
        <v>0</v>
      </c>
      <c r="J46" s="166"/>
      <c r="K46" s="167">
        <f>ROUND(E46*J46,2)</f>
        <v>0</v>
      </c>
      <c r="L46" s="167">
        <v>21</v>
      </c>
      <c r="M46" s="167">
        <f>G46*(1+L46/100)</f>
        <v>0</v>
      </c>
      <c r="N46" s="165">
        <v>4.0000000000000002E-4</v>
      </c>
      <c r="O46" s="165">
        <f>ROUND(E46*N46,2)</f>
        <v>0.06</v>
      </c>
      <c r="P46" s="165">
        <v>0</v>
      </c>
      <c r="Q46" s="165">
        <f>ROUND(E46*P46,2)</f>
        <v>0</v>
      </c>
      <c r="R46" s="167"/>
      <c r="S46" s="167" t="s">
        <v>222</v>
      </c>
      <c r="T46" s="168" t="s">
        <v>223</v>
      </c>
      <c r="U46" s="169">
        <v>0</v>
      </c>
      <c r="V46" s="169">
        <f>ROUND(E46*U46,2)</f>
        <v>0</v>
      </c>
      <c r="W46" s="169"/>
      <c r="X46" s="169" t="s">
        <v>311</v>
      </c>
      <c r="Y46" s="169" t="s">
        <v>153</v>
      </c>
      <c r="Z46" s="170"/>
      <c r="AA46" s="170"/>
      <c r="AB46" s="170"/>
      <c r="AC46" s="170"/>
      <c r="AD46" s="170"/>
      <c r="AE46" s="170"/>
      <c r="AF46" s="170"/>
      <c r="AG46" s="170" t="s">
        <v>379</v>
      </c>
      <c r="AH46" s="170"/>
      <c r="AI46" s="170"/>
      <c r="AJ46" s="170"/>
      <c r="AK46" s="170"/>
      <c r="AL46" s="170"/>
      <c r="AM46" s="170"/>
      <c r="AN46" s="170"/>
      <c r="AO46" s="170"/>
      <c r="AP46" s="170"/>
      <c r="AQ46" s="170"/>
      <c r="AR46" s="170"/>
      <c r="AS46" s="170"/>
      <c r="AT46" s="170"/>
      <c r="AU46" s="170"/>
      <c r="AV46" s="170"/>
      <c r="AW46" s="170"/>
      <c r="AX46" s="170"/>
      <c r="AY46" s="170"/>
      <c r="AZ46" s="170"/>
      <c r="BA46" s="170"/>
      <c r="BB46" s="170"/>
      <c r="BC46" s="170"/>
      <c r="BD46" s="170"/>
      <c r="BE46" s="170"/>
      <c r="BF46" s="170"/>
      <c r="BG46" s="170"/>
      <c r="BH46" s="170"/>
    </row>
    <row r="47" spans="1:60" outlineLevel="2" x14ac:dyDescent="0.25">
      <c r="A47" s="171"/>
      <c r="B47" s="172"/>
      <c r="C47" s="173" t="s">
        <v>412</v>
      </c>
      <c r="D47" s="174"/>
      <c r="E47" s="175">
        <v>139.59</v>
      </c>
      <c r="F47" s="169"/>
      <c r="G47" s="169"/>
      <c r="H47" s="169"/>
      <c r="I47" s="169"/>
      <c r="J47" s="169"/>
      <c r="K47" s="169"/>
      <c r="L47" s="169"/>
      <c r="M47" s="169"/>
      <c r="N47" s="176"/>
      <c r="O47" s="176"/>
      <c r="P47" s="176"/>
      <c r="Q47" s="176"/>
      <c r="R47" s="169"/>
      <c r="S47" s="169"/>
      <c r="T47" s="169"/>
      <c r="U47" s="169"/>
      <c r="V47" s="169"/>
      <c r="W47" s="169"/>
      <c r="X47" s="169"/>
      <c r="Y47" s="169"/>
      <c r="Z47" s="170"/>
      <c r="AA47" s="170"/>
      <c r="AB47" s="170"/>
      <c r="AC47" s="170"/>
      <c r="AD47" s="170"/>
      <c r="AE47" s="170"/>
      <c r="AF47" s="170"/>
      <c r="AG47" s="170" t="s">
        <v>156</v>
      </c>
      <c r="AH47" s="170">
        <v>0</v>
      </c>
      <c r="AI47" s="170"/>
      <c r="AJ47" s="170"/>
      <c r="AK47" s="170"/>
      <c r="AL47" s="170"/>
      <c r="AM47" s="170"/>
      <c r="AN47" s="170"/>
      <c r="AO47" s="170"/>
      <c r="AP47" s="170"/>
      <c r="AQ47" s="170"/>
      <c r="AR47" s="170"/>
      <c r="AS47" s="170"/>
      <c r="AT47" s="170"/>
      <c r="AU47" s="170"/>
      <c r="AV47" s="170"/>
      <c r="AW47" s="170"/>
      <c r="AX47" s="170"/>
      <c r="AY47" s="170"/>
      <c r="AZ47" s="170"/>
      <c r="BA47" s="170"/>
      <c r="BB47" s="170"/>
      <c r="BC47" s="170"/>
      <c r="BD47" s="170"/>
      <c r="BE47" s="170"/>
      <c r="BF47" s="170"/>
      <c r="BG47" s="170"/>
      <c r="BH47" s="170"/>
    </row>
    <row r="48" spans="1:60" ht="13" x14ac:dyDescent="0.25">
      <c r="A48" s="153" t="s">
        <v>146</v>
      </c>
      <c r="B48" s="154" t="s">
        <v>108</v>
      </c>
      <c r="C48" s="155" t="s">
        <v>109</v>
      </c>
      <c r="D48" s="156"/>
      <c r="E48" s="157"/>
      <c r="F48" s="158"/>
      <c r="G48" s="158">
        <f>SUMIF(AG49:AG72,"&lt;&gt;NOR",G49:G72)</f>
        <v>0</v>
      </c>
      <c r="H48" s="158"/>
      <c r="I48" s="158">
        <f>SUM(I49:I72)</f>
        <v>0</v>
      </c>
      <c r="J48" s="158"/>
      <c r="K48" s="158">
        <f>SUM(K49:K72)</f>
        <v>0</v>
      </c>
      <c r="L48" s="158"/>
      <c r="M48" s="158">
        <f>SUM(M49:M72)</f>
        <v>0</v>
      </c>
      <c r="N48" s="157"/>
      <c r="O48" s="157">
        <f>SUM(O49:O72)</f>
        <v>155.53</v>
      </c>
      <c r="P48" s="157"/>
      <c r="Q48" s="157">
        <f>SUM(Q49:Q72)</f>
        <v>0</v>
      </c>
      <c r="R48" s="158"/>
      <c r="S48" s="158"/>
      <c r="T48" s="159"/>
      <c r="U48" s="160"/>
      <c r="V48" s="160">
        <f>SUM(V49:V72)</f>
        <v>35.429999999999993</v>
      </c>
      <c r="W48" s="160"/>
      <c r="X48" s="160"/>
      <c r="Y48" s="160"/>
      <c r="AG48" t="s">
        <v>147</v>
      </c>
    </row>
    <row r="49" spans="1:60" outlineLevel="1" x14ac:dyDescent="0.25">
      <c r="A49" s="161">
        <v>20</v>
      </c>
      <c r="B49" s="162" t="s">
        <v>413</v>
      </c>
      <c r="C49" s="163" t="s">
        <v>414</v>
      </c>
      <c r="D49" s="164" t="s">
        <v>232</v>
      </c>
      <c r="E49" s="165">
        <v>117.5</v>
      </c>
      <c r="F49" s="139"/>
      <c r="G49" s="167">
        <f>ROUND(E49*F49,2)</f>
        <v>0</v>
      </c>
      <c r="H49" s="166"/>
      <c r="I49" s="167">
        <f>ROUND(E49*H49,2)</f>
        <v>0</v>
      </c>
      <c r="J49" s="166"/>
      <c r="K49" s="167">
        <f>ROUND(E49*J49,2)</f>
        <v>0</v>
      </c>
      <c r="L49" s="167">
        <v>21</v>
      </c>
      <c r="M49" s="167">
        <f>G49*(1+L49/100)</f>
        <v>0</v>
      </c>
      <c r="N49" s="165">
        <v>0.1012</v>
      </c>
      <c r="O49" s="165">
        <f>ROUND(E49*N49,2)</f>
        <v>11.89</v>
      </c>
      <c r="P49" s="165">
        <v>0</v>
      </c>
      <c r="Q49" s="165">
        <f>ROUND(E49*P49,2)</f>
        <v>0</v>
      </c>
      <c r="R49" s="167"/>
      <c r="S49" s="167" t="s">
        <v>222</v>
      </c>
      <c r="T49" s="168" t="s">
        <v>223</v>
      </c>
      <c r="U49" s="169">
        <v>2.4E-2</v>
      </c>
      <c r="V49" s="169">
        <f>ROUND(E49*U49,2)</f>
        <v>2.82</v>
      </c>
      <c r="W49" s="169"/>
      <c r="X49" s="169" t="s">
        <v>152</v>
      </c>
      <c r="Y49" s="169" t="s">
        <v>153</v>
      </c>
      <c r="Z49" s="170"/>
      <c r="AA49" s="170"/>
      <c r="AB49" s="170"/>
      <c r="AC49" s="170"/>
      <c r="AD49" s="170"/>
      <c r="AE49" s="170"/>
      <c r="AF49" s="170"/>
      <c r="AG49" s="170" t="s">
        <v>368</v>
      </c>
      <c r="AH49" s="170"/>
      <c r="AI49" s="170"/>
      <c r="AJ49" s="170"/>
      <c r="AK49" s="170"/>
      <c r="AL49" s="170"/>
      <c r="AM49" s="170"/>
      <c r="AN49" s="170"/>
      <c r="AO49" s="170"/>
      <c r="AP49" s="170"/>
      <c r="AQ49" s="170"/>
      <c r="AR49" s="170"/>
      <c r="AS49" s="170"/>
      <c r="AT49" s="170"/>
      <c r="AU49" s="170"/>
      <c r="AV49" s="170"/>
      <c r="AW49" s="170"/>
      <c r="AX49" s="170"/>
      <c r="AY49" s="170"/>
      <c r="AZ49" s="170"/>
      <c r="BA49" s="170"/>
      <c r="BB49" s="170"/>
      <c r="BC49" s="170"/>
      <c r="BD49" s="170"/>
      <c r="BE49" s="170"/>
      <c r="BF49" s="170"/>
      <c r="BG49" s="170"/>
      <c r="BH49" s="170"/>
    </row>
    <row r="50" spans="1:60" outlineLevel="2" x14ac:dyDescent="0.25">
      <c r="A50" s="171"/>
      <c r="B50" s="172"/>
      <c r="C50" s="173" t="s">
        <v>415</v>
      </c>
      <c r="D50" s="174"/>
      <c r="E50" s="175">
        <v>117.5</v>
      </c>
      <c r="F50" s="169"/>
      <c r="G50" s="169"/>
      <c r="H50" s="169"/>
      <c r="I50" s="169"/>
      <c r="J50" s="169"/>
      <c r="K50" s="169"/>
      <c r="L50" s="169"/>
      <c r="M50" s="169"/>
      <c r="N50" s="176"/>
      <c r="O50" s="176"/>
      <c r="P50" s="176"/>
      <c r="Q50" s="176"/>
      <c r="R50" s="169"/>
      <c r="S50" s="169"/>
      <c r="T50" s="169"/>
      <c r="U50" s="169"/>
      <c r="V50" s="169"/>
      <c r="W50" s="169"/>
      <c r="X50" s="169"/>
      <c r="Y50" s="169"/>
      <c r="Z50" s="170"/>
      <c r="AA50" s="170"/>
      <c r="AB50" s="170"/>
      <c r="AC50" s="170"/>
      <c r="AD50" s="170"/>
      <c r="AE50" s="170"/>
      <c r="AF50" s="170"/>
      <c r="AG50" s="170" t="s">
        <v>156</v>
      </c>
      <c r="AH50" s="170">
        <v>0</v>
      </c>
      <c r="AI50" s="170"/>
      <c r="AJ50" s="170"/>
      <c r="AK50" s="170"/>
      <c r="AL50" s="170"/>
      <c r="AM50" s="170"/>
      <c r="AN50" s="170"/>
      <c r="AO50" s="170"/>
      <c r="AP50" s="170"/>
      <c r="AQ50" s="170"/>
      <c r="AR50" s="170"/>
      <c r="AS50" s="170"/>
      <c r="AT50" s="170"/>
      <c r="AU50" s="170"/>
      <c r="AV50" s="170"/>
      <c r="AW50" s="170"/>
      <c r="AX50" s="170"/>
      <c r="AY50" s="170"/>
      <c r="AZ50" s="170"/>
      <c r="BA50" s="170"/>
      <c r="BB50" s="170"/>
      <c r="BC50" s="170"/>
      <c r="BD50" s="170"/>
      <c r="BE50" s="170"/>
      <c r="BF50" s="170"/>
      <c r="BG50" s="170"/>
      <c r="BH50" s="170"/>
    </row>
    <row r="51" spans="1:60" outlineLevel="1" x14ac:dyDescent="0.25">
      <c r="A51" s="161">
        <v>21</v>
      </c>
      <c r="B51" s="162" t="s">
        <v>416</v>
      </c>
      <c r="C51" s="163" t="s">
        <v>417</v>
      </c>
      <c r="D51" s="164" t="s">
        <v>232</v>
      </c>
      <c r="E51" s="165">
        <v>103.4</v>
      </c>
      <c r="F51" s="139"/>
      <c r="G51" s="167">
        <f>ROUND(E51*F51,2)</f>
        <v>0</v>
      </c>
      <c r="H51" s="166"/>
      <c r="I51" s="167">
        <f>ROUND(E51*H51,2)</f>
        <v>0</v>
      </c>
      <c r="J51" s="166"/>
      <c r="K51" s="167">
        <f>ROUND(E51*J51,2)</f>
        <v>0</v>
      </c>
      <c r="L51" s="167">
        <v>21</v>
      </c>
      <c r="M51" s="167">
        <f>G51*(1+L51/100)</f>
        <v>0</v>
      </c>
      <c r="N51" s="165">
        <v>0.32250000000000001</v>
      </c>
      <c r="O51" s="165">
        <f>ROUND(E51*N51,2)</f>
        <v>33.35</v>
      </c>
      <c r="P51" s="165">
        <v>0</v>
      </c>
      <c r="Q51" s="165">
        <f>ROUND(E51*P51,2)</f>
        <v>0</v>
      </c>
      <c r="R51" s="167"/>
      <c r="S51" s="167" t="s">
        <v>222</v>
      </c>
      <c r="T51" s="168" t="s">
        <v>223</v>
      </c>
      <c r="U51" s="169">
        <v>2.5999999999999999E-2</v>
      </c>
      <c r="V51" s="169">
        <f>ROUND(E51*U51,2)</f>
        <v>2.69</v>
      </c>
      <c r="W51" s="169"/>
      <c r="X51" s="169" t="s">
        <v>152</v>
      </c>
      <c r="Y51" s="169" t="s">
        <v>153</v>
      </c>
      <c r="Z51" s="170"/>
      <c r="AA51" s="170"/>
      <c r="AB51" s="170"/>
      <c r="AC51" s="170"/>
      <c r="AD51" s="170"/>
      <c r="AE51" s="170"/>
      <c r="AF51" s="170"/>
      <c r="AG51" s="170" t="s">
        <v>368</v>
      </c>
      <c r="AH51" s="170"/>
      <c r="AI51" s="170"/>
      <c r="AJ51" s="170"/>
      <c r="AK51" s="170"/>
      <c r="AL51" s="170"/>
      <c r="AM51" s="170"/>
      <c r="AN51" s="170"/>
      <c r="AO51" s="170"/>
      <c r="AP51" s="170"/>
      <c r="AQ51" s="170"/>
      <c r="AR51" s="170"/>
      <c r="AS51" s="170"/>
      <c r="AT51" s="170"/>
      <c r="AU51" s="170"/>
      <c r="AV51" s="170"/>
      <c r="AW51" s="170"/>
      <c r="AX51" s="170"/>
      <c r="AY51" s="170"/>
      <c r="AZ51" s="170"/>
      <c r="BA51" s="170"/>
      <c r="BB51" s="170"/>
      <c r="BC51" s="170"/>
      <c r="BD51" s="170"/>
      <c r="BE51" s="170"/>
      <c r="BF51" s="170"/>
      <c r="BG51" s="170"/>
      <c r="BH51" s="170"/>
    </row>
    <row r="52" spans="1:60" outlineLevel="2" x14ac:dyDescent="0.25">
      <c r="A52" s="171"/>
      <c r="B52" s="172"/>
      <c r="C52" s="173" t="s">
        <v>418</v>
      </c>
      <c r="D52" s="174"/>
      <c r="E52" s="175">
        <v>103.4</v>
      </c>
      <c r="F52" s="169"/>
      <c r="G52" s="169"/>
      <c r="H52" s="169"/>
      <c r="I52" s="169"/>
      <c r="J52" s="169"/>
      <c r="K52" s="169"/>
      <c r="L52" s="169"/>
      <c r="M52" s="169"/>
      <c r="N52" s="176"/>
      <c r="O52" s="176"/>
      <c r="P52" s="176"/>
      <c r="Q52" s="176"/>
      <c r="R52" s="169"/>
      <c r="S52" s="169"/>
      <c r="T52" s="169"/>
      <c r="U52" s="169"/>
      <c r="V52" s="169"/>
      <c r="W52" s="169"/>
      <c r="X52" s="169"/>
      <c r="Y52" s="169"/>
      <c r="Z52" s="170"/>
      <c r="AA52" s="170"/>
      <c r="AB52" s="170"/>
      <c r="AC52" s="170"/>
      <c r="AD52" s="170"/>
      <c r="AE52" s="170"/>
      <c r="AF52" s="170"/>
      <c r="AG52" s="170" t="s">
        <v>156</v>
      </c>
      <c r="AH52" s="170">
        <v>0</v>
      </c>
      <c r="AI52" s="170"/>
      <c r="AJ52" s="170"/>
      <c r="AK52" s="170"/>
      <c r="AL52" s="170"/>
      <c r="AM52" s="170"/>
      <c r="AN52" s="170"/>
      <c r="AO52" s="170"/>
      <c r="AP52" s="170"/>
      <c r="AQ52" s="170"/>
      <c r="AR52" s="170"/>
      <c r="AS52" s="170"/>
      <c r="AT52" s="170"/>
      <c r="AU52" s="170"/>
      <c r="AV52" s="170"/>
      <c r="AW52" s="170"/>
      <c r="AX52" s="170"/>
      <c r="AY52" s="170"/>
      <c r="AZ52" s="170"/>
      <c r="BA52" s="170"/>
      <c r="BB52" s="170"/>
      <c r="BC52" s="170"/>
      <c r="BD52" s="170"/>
      <c r="BE52" s="170"/>
      <c r="BF52" s="170"/>
      <c r="BG52" s="170"/>
      <c r="BH52" s="170"/>
    </row>
    <row r="53" spans="1:60" outlineLevel="1" x14ac:dyDescent="0.25">
      <c r="A53" s="161">
        <v>22</v>
      </c>
      <c r="B53" s="162" t="s">
        <v>419</v>
      </c>
      <c r="C53" s="163" t="s">
        <v>420</v>
      </c>
      <c r="D53" s="164" t="s">
        <v>232</v>
      </c>
      <c r="E53" s="165">
        <v>103.4</v>
      </c>
      <c r="F53" s="139"/>
      <c r="G53" s="167">
        <f>ROUND(E53*F53,2)</f>
        <v>0</v>
      </c>
      <c r="H53" s="166"/>
      <c r="I53" s="167">
        <f>ROUND(E53*H53,2)</f>
        <v>0</v>
      </c>
      <c r="J53" s="166"/>
      <c r="K53" s="167">
        <f>ROUND(E53*J53,2)</f>
        <v>0</v>
      </c>
      <c r="L53" s="167">
        <v>21</v>
      </c>
      <c r="M53" s="167">
        <f>G53*(1+L53/100)</f>
        <v>0</v>
      </c>
      <c r="N53" s="165">
        <v>0.215</v>
      </c>
      <c r="O53" s="165">
        <f>ROUND(E53*N53,2)</f>
        <v>22.23</v>
      </c>
      <c r="P53" s="165">
        <v>0</v>
      </c>
      <c r="Q53" s="165">
        <f>ROUND(E53*P53,2)</f>
        <v>0</v>
      </c>
      <c r="R53" s="167"/>
      <c r="S53" s="167" t="s">
        <v>222</v>
      </c>
      <c r="T53" s="168" t="s">
        <v>223</v>
      </c>
      <c r="U53" s="169">
        <v>2.5000000000000001E-2</v>
      </c>
      <c r="V53" s="169">
        <f>ROUND(E53*U53,2)</f>
        <v>2.59</v>
      </c>
      <c r="W53" s="169"/>
      <c r="X53" s="169" t="s">
        <v>152</v>
      </c>
      <c r="Y53" s="169" t="s">
        <v>153</v>
      </c>
      <c r="Z53" s="170"/>
      <c r="AA53" s="170"/>
      <c r="AB53" s="170"/>
      <c r="AC53" s="170"/>
      <c r="AD53" s="170"/>
      <c r="AE53" s="170"/>
      <c r="AF53" s="170"/>
      <c r="AG53" s="170" t="s">
        <v>368</v>
      </c>
      <c r="AH53" s="170"/>
      <c r="AI53" s="170"/>
      <c r="AJ53" s="170"/>
      <c r="AK53" s="170"/>
      <c r="AL53" s="170"/>
      <c r="AM53" s="170"/>
      <c r="AN53" s="170"/>
      <c r="AO53" s="170"/>
      <c r="AP53" s="170"/>
      <c r="AQ53" s="170"/>
      <c r="AR53" s="170"/>
      <c r="AS53" s="170"/>
      <c r="AT53" s="170"/>
      <c r="AU53" s="170"/>
      <c r="AV53" s="170"/>
      <c r="AW53" s="170"/>
      <c r="AX53" s="170"/>
      <c r="AY53" s="170"/>
      <c r="AZ53" s="170"/>
      <c r="BA53" s="170"/>
      <c r="BB53" s="170"/>
      <c r="BC53" s="170"/>
      <c r="BD53" s="170"/>
      <c r="BE53" s="170"/>
      <c r="BF53" s="170"/>
      <c r="BG53" s="170"/>
      <c r="BH53" s="170"/>
    </row>
    <row r="54" spans="1:60" outlineLevel="2" x14ac:dyDescent="0.25">
      <c r="A54" s="171"/>
      <c r="B54" s="172"/>
      <c r="C54" s="173" t="s">
        <v>418</v>
      </c>
      <c r="D54" s="174"/>
      <c r="E54" s="175">
        <v>103.4</v>
      </c>
      <c r="F54" s="169"/>
      <c r="G54" s="169"/>
      <c r="H54" s="169"/>
      <c r="I54" s="169"/>
      <c r="J54" s="169"/>
      <c r="K54" s="169"/>
      <c r="L54" s="169"/>
      <c r="M54" s="169"/>
      <c r="N54" s="176"/>
      <c r="O54" s="176"/>
      <c r="P54" s="176"/>
      <c r="Q54" s="176"/>
      <c r="R54" s="169"/>
      <c r="S54" s="169"/>
      <c r="T54" s="169"/>
      <c r="U54" s="169"/>
      <c r="V54" s="169"/>
      <c r="W54" s="169"/>
      <c r="X54" s="169"/>
      <c r="Y54" s="169"/>
      <c r="Z54" s="170"/>
      <c r="AA54" s="170"/>
      <c r="AB54" s="170"/>
      <c r="AC54" s="170"/>
      <c r="AD54" s="170"/>
      <c r="AE54" s="170"/>
      <c r="AF54" s="170"/>
      <c r="AG54" s="170" t="s">
        <v>156</v>
      </c>
      <c r="AH54" s="170">
        <v>0</v>
      </c>
      <c r="AI54" s="170"/>
      <c r="AJ54" s="170"/>
      <c r="AK54" s="170"/>
      <c r="AL54" s="170"/>
      <c r="AM54" s="170"/>
      <c r="AN54" s="170"/>
      <c r="AO54" s="170"/>
      <c r="AP54" s="170"/>
      <c r="AQ54" s="170"/>
      <c r="AR54" s="170"/>
      <c r="AS54" s="170"/>
      <c r="AT54" s="170"/>
      <c r="AU54" s="170"/>
      <c r="AV54" s="170"/>
      <c r="AW54" s="170"/>
      <c r="AX54" s="170"/>
      <c r="AY54" s="170"/>
      <c r="AZ54" s="170"/>
      <c r="BA54" s="170"/>
      <c r="BB54" s="170"/>
      <c r="BC54" s="170"/>
      <c r="BD54" s="170"/>
      <c r="BE54" s="170"/>
      <c r="BF54" s="170"/>
      <c r="BG54" s="170"/>
      <c r="BH54" s="170"/>
    </row>
    <row r="55" spans="1:60" outlineLevel="1" x14ac:dyDescent="0.25">
      <c r="A55" s="161">
        <v>23</v>
      </c>
      <c r="B55" s="162" t="s">
        <v>421</v>
      </c>
      <c r="C55" s="163" t="s">
        <v>422</v>
      </c>
      <c r="D55" s="164" t="s">
        <v>232</v>
      </c>
      <c r="E55" s="165">
        <v>120</v>
      </c>
      <c r="F55" s="139"/>
      <c r="G55" s="167">
        <f>ROUND(E55*F55,2)</f>
        <v>0</v>
      </c>
      <c r="H55" s="166"/>
      <c r="I55" s="167">
        <f>ROUND(E55*H55,2)</f>
        <v>0</v>
      </c>
      <c r="J55" s="166"/>
      <c r="K55" s="167">
        <f>ROUND(E55*J55,2)</f>
        <v>0</v>
      </c>
      <c r="L55" s="167">
        <v>21</v>
      </c>
      <c r="M55" s="167">
        <f>G55*(1+L55/100)</f>
        <v>0</v>
      </c>
      <c r="N55" s="165">
        <v>0.57499999999999996</v>
      </c>
      <c r="O55" s="165">
        <f>ROUND(E55*N55,2)</f>
        <v>69</v>
      </c>
      <c r="P55" s="165">
        <v>0</v>
      </c>
      <c r="Q55" s="165">
        <f>ROUND(E55*P55,2)</f>
        <v>0</v>
      </c>
      <c r="R55" s="167"/>
      <c r="S55" s="167" t="s">
        <v>222</v>
      </c>
      <c r="T55" s="168" t="s">
        <v>223</v>
      </c>
      <c r="U55" s="169">
        <v>2.7E-2</v>
      </c>
      <c r="V55" s="169">
        <f>ROUND(E55*U55,2)</f>
        <v>3.24</v>
      </c>
      <c r="W55" s="169"/>
      <c r="X55" s="169" t="s">
        <v>152</v>
      </c>
      <c r="Y55" s="169" t="s">
        <v>153</v>
      </c>
      <c r="Z55" s="170"/>
      <c r="AA55" s="170"/>
      <c r="AB55" s="170"/>
      <c r="AC55" s="170"/>
      <c r="AD55" s="170"/>
      <c r="AE55" s="170"/>
      <c r="AF55" s="170"/>
      <c r="AG55" s="170" t="s">
        <v>368</v>
      </c>
      <c r="AH55" s="170"/>
      <c r="AI55" s="170"/>
      <c r="AJ55" s="170"/>
      <c r="AK55" s="170"/>
      <c r="AL55" s="170"/>
      <c r="AM55" s="170"/>
      <c r="AN55" s="170"/>
      <c r="AO55" s="170"/>
      <c r="AP55" s="170"/>
      <c r="AQ55" s="170"/>
      <c r="AR55" s="170"/>
      <c r="AS55" s="170"/>
      <c r="AT55" s="170"/>
      <c r="AU55" s="170"/>
      <c r="AV55" s="170"/>
      <c r="AW55" s="170"/>
      <c r="AX55" s="170"/>
      <c r="AY55" s="170"/>
      <c r="AZ55" s="170"/>
      <c r="BA55" s="170"/>
      <c r="BB55" s="170"/>
      <c r="BC55" s="170"/>
      <c r="BD55" s="170"/>
      <c r="BE55" s="170"/>
      <c r="BF55" s="170"/>
      <c r="BG55" s="170"/>
      <c r="BH55" s="170"/>
    </row>
    <row r="56" spans="1:60" outlineLevel="2" x14ac:dyDescent="0.25">
      <c r="A56" s="171"/>
      <c r="B56" s="172"/>
      <c r="C56" s="173" t="s">
        <v>423</v>
      </c>
      <c r="D56" s="174"/>
      <c r="E56" s="175">
        <v>112.8</v>
      </c>
      <c r="F56" s="169"/>
      <c r="G56" s="169"/>
      <c r="H56" s="169"/>
      <c r="I56" s="169"/>
      <c r="J56" s="169"/>
      <c r="K56" s="169"/>
      <c r="L56" s="169"/>
      <c r="M56" s="169"/>
      <c r="N56" s="176"/>
      <c r="O56" s="176"/>
      <c r="P56" s="176"/>
      <c r="Q56" s="176"/>
      <c r="R56" s="169"/>
      <c r="S56" s="169"/>
      <c r="T56" s="169"/>
      <c r="U56" s="169"/>
      <c r="V56" s="169"/>
      <c r="W56" s="169"/>
      <c r="X56" s="169"/>
      <c r="Y56" s="169"/>
      <c r="Z56" s="170"/>
      <c r="AA56" s="170"/>
      <c r="AB56" s="170"/>
      <c r="AC56" s="170"/>
      <c r="AD56" s="170"/>
      <c r="AE56" s="170"/>
      <c r="AF56" s="170"/>
      <c r="AG56" s="170" t="s">
        <v>156</v>
      </c>
      <c r="AH56" s="170">
        <v>0</v>
      </c>
      <c r="AI56" s="170"/>
      <c r="AJ56" s="170"/>
      <c r="AK56" s="170"/>
      <c r="AL56" s="170"/>
      <c r="AM56" s="170"/>
      <c r="AN56" s="170"/>
      <c r="AO56" s="170"/>
      <c r="AP56" s="170"/>
      <c r="AQ56" s="170"/>
      <c r="AR56" s="170"/>
      <c r="AS56" s="170"/>
      <c r="AT56" s="170"/>
      <c r="AU56" s="170"/>
      <c r="AV56" s="170"/>
      <c r="AW56" s="170"/>
      <c r="AX56" s="170"/>
      <c r="AY56" s="170"/>
      <c r="AZ56" s="170"/>
      <c r="BA56" s="170"/>
      <c r="BB56" s="170"/>
      <c r="BC56" s="170"/>
      <c r="BD56" s="170"/>
      <c r="BE56" s="170"/>
      <c r="BF56" s="170"/>
      <c r="BG56" s="170"/>
      <c r="BH56" s="170"/>
    </row>
    <row r="57" spans="1:60" outlineLevel="3" x14ac:dyDescent="0.25">
      <c r="A57" s="171"/>
      <c r="B57" s="172"/>
      <c r="C57" s="173" t="s">
        <v>424</v>
      </c>
      <c r="D57" s="174"/>
      <c r="E57" s="175">
        <v>7.2</v>
      </c>
      <c r="F57" s="169"/>
      <c r="G57" s="169"/>
      <c r="H57" s="169"/>
      <c r="I57" s="169"/>
      <c r="J57" s="169"/>
      <c r="K57" s="169"/>
      <c r="L57" s="169"/>
      <c r="M57" s="169"/>
      <c r="N57" s="176"/>
      <c r="O57" s="176"/>
      <c r="P57" s="176"/>
      <c r="Q57" s="176"/>
      <c r="R57" s="169"/>
      <c r="S57" s="169"/>
      <c r="T57" s="169"/>
      <c r="U57" s="169"/>
      <c r="V57" s="169"/>
      <c r="W57" s="169"/>
      <c r="X57" s="169"/>
      <c r="Y57" s="169"/>
      <c r="Z57" s="170"/>
      <c r="AA57" s="170"/>
      <c r="AB57" s="170"/>
      <c r="AC57" s="170"/>
      <c r="AD57" s="170"/>
      <c r="AE57" s="170"/>
      <c r="AF57" s="170"/>
      <c r="AG57" s="170" t="s">
        <v>156</v>
      </c>
      <c r="AH57" s="170">
        <v>0</v>
      </c>
      <c r="AI57" s="170"/>
      <c r="AJ57" s="170"/>
      <c r="AK57" s="170"/>
      <c r="AL57" s="170"/>
      <c r="AM57" s="170"/>
      <c r="AN57" s="170"/>
      <c r="AO57" s="170"/>
      <c r="AP57" s="170"/>
      <c r="AQ57" s="170"/>
      <c r="AR57" s="170"/>
      <c r="AS57" s="170"/>
      <c r="AT57" s="170"/>
      <c r="AU57" s="170"/>
      <c r="AV57" s="170"/>
      <c r="AW57" s="170"/>
      <c r="AX57" s="170"/>
      <c r="AY57" s="170"/>
      <c r="AZ57" s="170"/>
      <c r="BA57" s="170"/>
      <c r="BB57" s="170"/>
      <c r="BC57" s="170"/>
      <c r="BD57" s="170"/>
      <c r="BE57" s="170"/>
      <c r="BF57" s="170"/>
      <c r="BG57" s="170"/>
      <c r="BH57" s="170"/>
    </row>
    <row r="58" spans="1:60" outlineLevel="1" x14ac:dyDescent="0.25">
      <c r="A58" s="161">
        <v>24</v>
      </c>
      <c r="B58" s="162" t="s">
        <v>425</v>
      </c>
      <c r="C58" s="163" t="s">
        <v>426</v>
      </c>
      <c r="D58" s="164" t="s">
        <v>150</v>
      </c>
      <c r="E58" s="165">
        <v>6</v>
      </c>
      <c r="F58" s="139"/>
      <c r="G58" s="167">
        <f>ROUND(E58*F58,2)</f>
        <v>0</v>
      </c>
      <c r="H58" s="166"/>
      <c r="I58" s="167">
        <f>ROUND(E58*H58,2)</f>
        <v>0</v>
      </c>
      <c r="J58" s="166"/>
      <c r="K58" s="167">
        <f>ROUND(E58*J58,2)</f>
        <v>0</v>
      </c>
      <c r="L58" s="167">
        <v>21</v>
      </c>
      <c r="M58" s="167">
        <f>G58*(1+L58/100)</f>
        <v>0</v>
      </c>
      <c r="N58" s="165">
        <v>0</v>
      </c>
      <c r="O58" s="165">
        <f>ROUND(E58*N58,2)</f>
        <v>0</v>
      </c>
      <c r="P58" s="165">
        <v>0</v>
      </c>
      <c r="Q58" s="165">
        <f>ROUND(E58*P58,2)</f>
        <v>0</v>
      </c>
      <c r="R58" s="167"/>
      <c r="S58" s="167" t="s">
        <v>222</v>
      </c>
      <c r="T58" s="168" t="s">
        <v>223</v>
      </c>
      <c r="U58" s="169">
        <v>0.96</v>
      </c>
      <c r="V58" s="169">
        <f>ROUND(E58*U58,2)</f>
        <v>5.76</v>
      </c>
      <c r="W58" s="169"/>
      <c r="X58" s="169" t="s">
        <v>152</v>
      </c>
      <c r="Y58" s="169" t="s">
        <v>153</v>
      </c>
      <c r="Z58" s="170"/>
      <c r="AA58" s="170"/>
      <c r="AB58" s="170"/>
      <c r="AC58" s="170"/>
      <c r="AD58" s="170"/>
      <c r="AE58" s="170"/>
      <c r="AF58" s="170"/>
      <c r="AG58" s="170" t="s">
        <v>368</v>
      </c>
      <c r="AH58" s="170"/>
      <c r="AI58" s="170"/>
      <c r="AJ58" s="170"/>
      <c r="AK58" s="170"/>
      <c r="AL58" s="170"/>
      <c r="AM58" s="170"/>
      <c r="AN58" s="170"/>
      <c r="AO58" s="170"/>
      <c r="AP58" s="170"/>
      <c r="AQ58" s="170"/>
      <c r="AR58" s="170"/>
      <c r="AS58" s="170"/>
      <c r="AT58" s="170"/>
      <c r="AU58" s="170"/>
      <c r="AV58" s="170"/>
      <c r="AW58" s="170"/>
      <c r="AX58" s="170"/>
      <c r="AY58" s="170"/>
      <c r="AZ58" s="170"/>
      <c r="BA58" s="170"/>
      <c r="BB58" s="170"/>
      <c r="BC58" s="170"/>
      <c r="BD58" s="170"/>
      <c r="BE58" s="170"/>
      <c r="BF58" s="170"/>
      <c r="BG58" s="170"/>
      <c r="BH58" s="170"/>
    </row>
    <row r="59" spans="1:60" outlineLevel="2" x14ac:dyDescent="0.25">
      <c r="A59" s="171"/>
      <c r="B59" s="172"/>
      <c r="C59" s="173" t="s">
        <v>427</v>
      </c>
      <c r="D59" s="174"/>
      <c r="E59" s="175">
        <v>6</v>
      </c>
      <c r="F59" s="169"/>
      <c r="G59" s="169"/>
      <c r="H59" s="169"/>
      <c r="I59" s="169"/>
      <c r="J59" s="169"/>
      <c r="K59" s="169"/>
      <c r="L59" s="169"/>
      <c r="M59" s="169"/>
      <c r="N59" s="176"/>
      <c r="O59" s="176"/>
      <c r="P59" s="176"/>
      <c r="Q59" s="176"/>
      <c r="R59" s="169"/>
      <c r="S59" s="169"/>
      <c r="T59" s="169"/>
      <c r="U59" s="169"/>
      <c r="V59" s="169"/>
      <c r="W59" s="169"/>
      <c r="X59" s="169"/>
      <c r="Y59" s="169"/>
      <c r="Z59" s="170"/>
      <c r="AA59" s="170"/>
      <c r="AB59" s="170"/>
      <c r="AC59" s="170"/>
      <c r="AD59" s="170"/>
      <c r="AE59" s="170"/>
      <c r="AF59" s="170"/>
      <c r="AG59" s="170" t="s">
        <v>156</v>
      </c>
      <c r="AH59" s="170">
        <v>0</v>
      </c>
      <c r="AI59" s="170"/>
      <c r="AJ59" s="170"/>
      <c r="AK59" s="170"/>
      <c r="AL59" s="170"/>
      <c r="AM59" s="170"/>
      <c r="AN59" s="170"/>
      <c r="AO59" s="170"/>
      <c r="AP59" s="170"/>
      <c r="AQ59" s="170"/>
      <c r="AR59" s="170"/>
      <c r="AS59" s="170"/>
      <c r="AT59" s="170"/>
      <c r="AU59" s="170"/>
      <c r="AV59" s="170"/>
      <c r="AW59" s="170"/>
      <c r="AX59" s="170"/>
      <c r="AY59" s="170"/>
      <c r="AZ59" s="170"/>
      <c r="BA59" s="170"/>
      <c r="BB59" s="170"/>
      <c r="BC59" s="170"/>
      <c r="BD59" s="170"/>
      <c r="BE59" s="170"/>
      <c r="BF59" s="170"/>
      <c r="BG59" s="170"/>
      <c r="BH59" s="170"/>
    </row>
    <row r="60" spans="1:60" outlineLevel="1" x14ac:dyDescent="0.25">
      <c r="A60" s="161">
        <v>25</v>
      </c>
      <c r="B60" s="162" t="s">
        <v>428</v>
      </c>
      <c r="C60" s="163" t="s">
        <v>429</v>
      </c>
      <c r="D60" s="164" t="s">
        <v>232</v>
      </c>
      <c r="E60" s="165">
        <v>117.5</v>
      </c>
      <c r="F60" s="139"/>
      <c r="G60" s="167">
        <f>ROUND(E60*F60,2)</f>
        <v>0</v>
      </c>
      <c r="H60" s="166"/>
      <c r="I60" s="167">
        <f>ROUND(E60*H60,2)</f>
        <v>0</v>
      </c>
      <c r="J60" s="166"/>
      <c r="K60" s="167">
        <f>ROUND(E60*J60,2)</f>
        <v>0</v>
      </c>
      <c r="L60" s="167">
        <v>21</v>
      </c>
      <c r="M60" s="167">
        <f>G60*(1+L60/100)</f>
        <v>0</v>
      </c>
      <c r="N60" s="165">
        <v>0</v>
      </c>
      <c r="O60" s="165">
        <f>ROUND(E60*N60,2)</f>
        <v>0</v>
      </c>
      <c r="P60" s="165">
        <v>0</v>
      </c>
      <c r="Q60" s="165">
        <f>ROUND(E60*P60,2)</f>
        <v>0</v>
      </c>
      <c r="R60" s="167"/>
      <c r="S60" s="167" t="s">
        <v>222</v>
      </c>
      <c r="T60" s="168" t="s">
        <v>223</v>
      </c>
      <c r="U60" s="169">
        <v>7.0999999999999994E-2</v>
      </c>
      <c r="V60" s="169">
        <f>ROUND(E60*U60,2)</f>
        <v>8.34</v>
      </c>
      <c r="W60" s="169"/>
      <c r="X60" s="169" t="s">
        <v>152</v>
      </c>
      <c r="Y60" s="169" t="s">
        <v>153</v>
      </c>
      <c r="Z60" s="170"/>
      <c r="AA60" s="170"/>
      <c r="AB60" s="170"/>
      <c r="AC60" s="170"/>
      <c r="AD60" s="170"/>
      <c r="AE60" s="170"/>
      <c r="AF60" s="170"/>
      <c r="AG60" s="170" t="s">
        <v>368</v>
      </c>
      <c r="AH60" s="170"/>
      <c r="AI60" s="170"/>
      <c r="AJ60" s="170"/>
      <c r="AK60" s="170"/>
      <c r="AL60" s="170"/>
      <c r="AM60" s="170"/>
      <c r="AN60" s="170"/>
      <c r="AO60" s="170"/>
      <c r="AP60" s="170"/>
      <c r="AQ60" s="170"/>
      <c r="AR60" s="170"/>
      <c r="AS60" s="170"/>
      <c r="AT60" s="170"/>
      <c r="AU60" s="170"/>
      <c r="AV60" s="170"/>
      <c r="AW60" s="170"/>
      <c r="AX60" s="170"/>
      <c r="AY60" s="170"/>
      <c r="AZ60" s="170"/>
      <c r="BA60" s="170"/>
      <c r="BB60" s="170"/>
      <c r="BC60" s="170"/>
      <c r="BD60" s="170"/>
      <c r="BE60" s="170"/>
      <c r="BF60" s="170"/>
      <c r="BG60" s="170"/>
      <c r="BH60" s="170"/>
    </row>
    <row r="61" spans="1:60" outlineLevel="2" x14ac:dyDescent="0.25">
      <c r="A61" s="171"/>
      <c r="B61" s="172"/>
      <c r="C61" s="173" t="s">
        <v>415</v>
      </c>
      <c r="D61" s="174"/>
      <c r="E61" s="175">
        <v>117.5</v>
      </c>
      <c r="F61" s="169"/>
      <c r="G61" s="169"/>
      <c r="H61" s="169"/>
      <c r="I61" s="169"/>
      <c r="J61" s="169"/>
      <c r="K61" s="169"/>
      <c r="L61" s="169"/>
      <c r="M61" s="169"/>
      <c r="N61" s="176"/>
      <c r="O61" s="176"/>
      <c r="P61" s="176"/>
      <c r="Q61" s="176"/>
      <c r="R61" s="169"/>
      <c r="S61" s="169"/>
      <c r="T61" s="169"/>
      <c r="U61" s="169"/>
      <c r="V61" s="169"/>
      <c r="W61" s="169"/>
      <c r="X61" s="169"/>
      <c r="Y61" s="169"/>
      <c r="Z61" s="170"/>
      <c r="AA61" s="170"/>
      <c r="AB61" s="170"/>
      <c r="AC61" s="170"/>
      <c r="AD61" s="170"/>
      <c r="AE61" s="170"/>
      <c r="AF61" s="170"/>
      <c r="AG61" s="170" t="s">
        <v>156</v>
      </c>
      <c r="AH61" s="170">
        <v>0</v>
      </c>
      <c r="AI61" s="170"/>
      <c r="AJ61" s="170"/>
      <c r="AK61" s="170"/>
      <c r="AL61" s="170"/>
      <c r="AM61" s="170"/>
      <c r="AN61" s="170"/>
      <c r="AO61" s="170"/>
      <c r="AP61" s="170"/>
      <c r="AQ61" s="170"/>
      <c r="AR61" s="170"/>
      <c r="AS61" s="170"/>
      <c r="AT61" s="170"/>
      <c r="AU61" s="170"/>
      <c r="AV61" s="170"/>
      <c r="AW61" s="170"/>
      <c r="AX61" s="170"/>
      <c r="AY61" s="170"/>
      <c r="AZ61" s="170"/>
      <c r="BA61" s="170"/>
      <c r="BB61" s="170"/>
      <c r="BC61" s="170"/>
      <c r="BD61" s="170"/>
      <c r="BE61" s="170"/>
      <c r="BF61" s="170"/>
      <c r="BG61" s="170"/>
      <c r="BH61" s="170"/>
    </row>
    <row r="62" spans="1:60" outlineLevel="1" x14ac:dyDescent="0.25">
      <c r="A62" s="161">
        <v>26</v>
      </c>
      <c r="B62" s="162" t="s">
        <v>430</v>
      </c>
      <c r="C62" s="163" t="s">
        <v>431</v>
      </c>
      <c r="D62" s="164" t="s">
        <v>232</v>
      </c>
      <c r="E62" s="165">
        <v>6</v>
      </c>
      <c r="F62" s="139"/>
      <c r="G62" s="167">
        <f>ROUND(E62*F62,2)</f>
        <v>0</v>
      </c>
      <c r="H62" s="166"/>
      <c r="I62" s="167">
        <f>ROUND(E62*H62,2)</f>
        <v>0</v>
      </c>
      <c r="J62" s="166"/>
      <c r="K62" s="167">
        <f>ROUND(E62*J62,2)</f>
        <v>0</v>
      </c>
      <c r="L62" s="167">
        <v>21</v>
      </c>
      <c r="M62" s="167">
        <f>G62*(1+L62/100)</f>
        <v>0</v>
      </c>
      <c r="N62" s="165">
        <v>0.31647999999999998</v>
      </c>
      <c r="O62" s="165">
        <f>ROUND(E62*N62,2)</f>
        <v>1.9</v>
      </c>
      <c r="P62" s="165">
        <v>0</v>
      </c>
      <c r="Q62" s="165">
        <f>ROUND(E62*P62,2)</f>
        <v>0</v>
      </c>
      <c r="R62" s="167"/>
      <c r="S62" s="167" t="s">
        <v>222</v>
      </c>
      <c r="T62" s="168" t="s">
        <v>223</v>
      </c>
      <c r="U62" s="169">
        <v>9.8000000000000004E-2</v>
      </c>
      <c r="V62" s="169">
        <f>ROUND(E62*U62,2)</f>
        <v>0.59</v>
      </c>
      <c r="W62" s="169"/>
      <c r="X62" s="169" t="s">
        <v>152</v>
      </c>
      <c r="Y62" s="169" t="s">
        <v>153</v>
      </c>
      <c r="Z62" s="170"/>
      <c r="AA62" s="170"/>
      <c r="AB62" s="170"/>
      <c r="AC62" s="170"/>
      <c r="AD62" s="170"/>
      <c r="AE62" s="170"/>
      <c r="AF62" s="170"/>
      <c r="AG62" s="170" t="s">
        <v>368</v>
      </c>
      <c r="AH62" s="170"/>
      <c r="AI62" s="170"/>
      <c r="AJ62" s="170"/>
      <c r="AK62" s="170"/>
      <c r="AL62" s="170"/>
      <c r="AM62" s="170"/>
      <c r="AN62" s="170"/>
      <c r="AO62" s="170"/>
      <c r="AP62" s="170"/>
      <c r="AQ62" s="170"/>
      <c r="AR62" s="170"/>
      <c r="AS62" s="170"/>
      <c r="AT62" s="170"/>
      <c r="AU62" s="170"/>
      <c r="AV62" s="170"/>
      <c r="AW62" s="170"/>
      <c r="AX62" s="170"/>
      <c r="AY62" s="170"/>
      <c r="AZ62" s="170"/>
      <c r="BA62" s="170"/>
      <c r="BB62" s="170"/>
      <c r="BC62" s="170"/>
      <c r="BD62" s="170"/>
      <c r="BE62" s="170"/>
      <c r="BF62" s="170"/>
      <c r="BG62" s="170"/>
      <c r="BH62" s="170"/>
    </row>
    <row r="63" spans="1:60" outlineLevel="2" x14ac:dyDescent="0.25">
      <c r="A63" s="171"/>
      <c r="B63" s="172"/>
      <c r="C63" s="173" t="s">
        <v>432</v>
      </c>
      <c r="D63" s="174"/>
      <c r="E63" s="175">
        <v>6</v>
      </c>
      <c r="F63" s="169"/>
      <c r="G63" s="169"/>
      <c r="H63" s="169"/>
      <c r="I63" s="169"/>
      <c r="J63" s="169"/>
      <c r="K63" s="169"/>
      <c r="L63" s="169"/>
      <c r="M63" s="169"/>
      <c r="N63" s="176"/>
      <c r="O63" s="176"/>
      <c r="P63" s="176"/>
      <c r="Q63" s="176"/>
      <c r="R63" s="169"/>
      <c r="S63" s="169"/>
      <c r="T63" s="169"/>
      <c r="U63" s="169"/>
      <c r="V63" s="169"/>
      <c r="W63" s="169"/>
      <c r="X63" s="169"/>
      <c r="Y63" s="169"/>
      <c r="Z63" s="170"/>
      <c r="AA63" s="170"/>
      <c r="AB63" s="170"/>
      <c r="AC63" s="170"/>
      <c r="AD63" s="170"/>
      <c r="AE63" s="170"/>
      <c r="AF63" s="170"/>
      <c r="AG63" s="170" t="s">
        <v>156</v>
      </c>
      <c r="AH63" s="170">
        <v>0</v>
      </c>
      <c r="AI63" s="170"/>
      <c r="AJ63" s="170"/>
      <c r="AK63" s="170"/>
      <c r="AL63" s="170"/>
      <c r="AM63" s="170"/>
      <c r="AN63" s="170"/>
      <c r="AO63" s="170"/>
      <c r="AP63" s="170"/>
      <c r="AQ63" s="170"/>
      <c r="AR63" s="170"/>
      <c r="AS63" s="170"/>
      <c r="AT63" s="170"/>
      <c r="AU63" s="170"/>
      <c r="AV63" s="170"/>
      <c r="AW63" s="170"/>
      <c r="AX63" s="170"/>
      <c r="AY63" s="170"/>
      <c r="AZ63" s="170"/>
      <c r="BA63" s="170"/>
      <c r="BB63" s="170"/>
      <c r="BC63" s="170"/>
      <c r="BD63" s="170"/>
      <c r="BE63" s="170"/>
      <c r="BF63" s="170"/>
      <c r="BG63" s="170"/>
      <c r="BH63" s="170"/>
    </row>
    <row r="64" spans="1:60" outlineLevel="1" x14ac:dyDescent="0.25">
      <c r="A64" s="161">
        <v>27</v>
      </c>
      <c r="B64" s="162" t="s">
        <v>433</v>
      </c>
      <c r="C64" s="163" t="s">
        <v>434</v>
      </c>
      <c r="D64" s="164" t="s">
        <v>232</v>
      </c>
      <c r="E64" s="165">
        <v>6.6</v>
      </c>
      <c r="F64" s="139"/>
      <c r="G64" s="167">
        <f>ROUND(E64*F64,2)</f>
        <v>0</v>
      </c>
      <c r="H64" s="166"/>
      <c r="I64" s="167">
        <f>ROUND(E64*H64,2)</f>
        <v>0</v>
      </c>
      <c r="J64" s="166"/>
      <c r="K64" s="167">
        <f>ROUND(E64*J64,2)</f>
        <v>0</v>
      </c>
      <c r="L64" s="167">
        <v>21</v>
      </c>
      <c r="M64" s="167">
        <f>G64*(1+L64/100)</f>
        <v>0</v>
      </c>
      <c r="N64" s="165">
        <v>0.51085999999999998</v>
      </c>
      <c r="O64" s="165">
        <f>ROUND(E64*N64,2)</f>
        <v>3.37</v>
      </c>
      <c r="P64" s="165">
        <v>0</v>
      </c>
      <c r="Q64" s="165">
        <f>ROUND(E64*P64,2)</f>
        <v>0</v>
      </c>
      <c r="R64" s="167"/>
      <c r="S64" s="167" t="s">
        <v>222</v>
      </c>
      <c r="T64" s="168" t="s">
        <v>223</v>
      </c>
      <c r="U64" s="169">
        <v>2.7E-2</v>
      </c>
      <c r="V64" s="169">
        <f>ROUND(E64*U64,2)</f>
        <v>0.18</v>
      </c>
      <c r="W64" s="169"/>
      <c r="X64" s="169" t="s">
        <v>152</v>
      </c>
      <c r="Y64" s="169" t="s">
        <v>153</v>
      </c>
      <c r="Z64" s="170"/>
      <c r="AA64" s="170"/>
      <c r="AB64" s="170"/>
      <c r="AC64" s="170"/>
      <c r="AD64" s="170"/>
      <c r="AE64" s="170"/>
      <c r="AF64" s="170"/>
      <c r="AG64" s="170" t="s">
        <v>368</v>
      </c>
      <c r="AH64" s="170"/>
      <c r="AI64" s="170"/>
      <c r="AJ64" s="170"/>
      <c r="AK64" s="170"/>
      <c r="AL64" s="170"/>
      <c r="AM64" s="170"/>
      <c r="AN64" s="170"/>
      <c r="AO64" s="170"/>
      <c r="AP64" s="170"/>
      <c r="AQ64" s="170"/>
      <c r="AR64" s="170"/>
      <c r="AS64" s="170"/>
      <c r="AT64" s="170"/>
      <c r="AU64" s="170"/>
      <c r="AV64" s="170"/>
      <c r="AW64" s="170"/>
      <c r="AX64" s="170"/>
      <c r="AY64" s="170"/>
      <c r="AZ64" s="170"/>
      <c r="BA64" s="170"/>
      <c r="BB64" s="170"/>
      <c r="BC64" s="170"/>
      <c r="BD64" s="170"/>
      <c r="BE64" s="170"/>
      <c r="BF64" s="170"/>
      <c r="BG64" s="170"/>
      <c r="BH64" s="170"/>
    </row>
    <row r="65" spans="1:60" outlineLevel="2" x14ac:dyDescent="0.25">
      <c r="A65" s="171"/>
      <c r="B65" s="172"/>
      <c r="C65" s="173" t="s">
        <v>435</v>
      </c>
      <c r="D65" s="174"/>
      <c r="E65" s="175">
        <v>6.6</v>
      </c>
      <c r="F65" s="169"/>
      <c r="G65" s="169"/>
      <c r="H65" s="169"/>
      <c r="I65" s="169"/>
      <c r="J65" s="169"/>
      <c r="K65" s="169"/>
      <c r="L65" s="169"/>
      <c r="M65" s="169"/>
      <c r="N65" s="176"/>
      <c r="O65" s="176"/>
      <c r="P65" s="176"/>
      <c r="Q65" s="176"/>
      <c r="R65" s="169"/>
      <c r="S65" s="169"/>
      <c r="T65" s="169"/>
      <c r="U65" s="169"/>
      <c r="V65" s="169"/>
      <c r="W65" s="169"/>
      <c r="X65" s="169"/>
      <c r="Y65" s="169"/>
      <c r="Z65" s="170"/>
      <c r="AA65" s="170"/>
      <c r="AB65" s="170"/>
      <c r="AC65" s="170"/>
      <c r="AD65" s="170"/>
      <c r="AE65" s="170"/>
      <c r="AF65" s="170"/>
      <c r="AG65" s="170" t="s">
        <v>156</v>
      </c>
      <c r="AH65" s="170">
        <v>0</v>
      </c>
      <c r="AI65" s="170"/>
      <c r="AJ65" s="170"/>
      <c r="AK65" s="170"/>
      <c r="AL65" s="170"/>
      <c r="AM65" s="170"/>
      <c r="AN65" s="170"/>
      <c r="AO65" s="170"/>
      <c r="AP65" s="170"/>
      <c r="AQ65" s="170"/>
      <c r="AR65" s="170"/>
      <c r="AS65" s="170"/>
      <c r="AT65" s="170"/>
      <c r="AU65" s="170"/>
      <c r="AV65" s="170"/>
      <c r="AW65" s="170"/>
      <c r="AX65" s="170"/>
      <c r="AY65" s="170"/>
      <c r="AZ65" s="170"/>
      <c r="BA65" s="170"/>
      <c r="BB65" s="170"/>
      <c r="BC65" s="170"/>
      <c r="BD65" s="170"/>
      <c r="BE65" s="170"/>
      <c r="BF65" s="170"/>
      <c r="BG65" s="170"/>
      <c r="BH65" s="170"/>
    </row>
    <row r="66" spans="1:60" ht="20" outlineLevel="1" x14ac:dyDescent="0.25">
      <c r="A66" s="161">
        <v>28</v>
      </c>
      <c r="B66" s="162" t="s">
        <v>436</v>
      </c>
      <c r="C66" s="163" t="s">
        <v>437</v>
      </c>
      <c r="D66" s="164" t="s">
        <v>232</v>
      </c>
      <c r="E66" s="165">
        <v>18</v>
      </c>
      <c r="F66" s="139"/>
      <c r="G66" s="167">
        <f>ROUND(E66*F66,2)</f>
        <v>0</v>
      </c>
      <c r="H66" s="166"/>
      <c r="I66" s="167">
        <f>ROUND(E66*H66,2)</f>
        <v>0</v>
      </c>
      <c r="J66" s="166"/>
      <c r="K66" s="167">
        <f>ROUND(E66*J66,2)</f>
        <v>0</v>
      </c>
      <c r="L66" s="167">
        <v>21</v>
      </c>
      <c r="M66" s="167">
        <f>G66*(1+L66/100)</f>
        <v>0</v>
      </c>
      <c r="N66" s="165">
        <v>4.0000000000000002E-4</v>
      </c>
      <c r="O66" s="165">
        <f>ROUND(E66*N66,2)</f>
        <v>0.01</v>
      </c>
      <c r="P66" s="165">
        <v>0</v>
      </c>
      <c r="Q66" s="165">
        <f>ROUND(E66*P66,2)</f>
        <v>0</v>
      </c>
      <c r="R66" s="167"/>
      <c r="S66" s="167" t="s">
        <v>222</v>
      </c>
      <c r="T66" s="168" t="s">
        <v>223</v>
      </c>
      <c r="U66" s="169">
        <v>2E-3</v>
      </c>
      <c r="V66" s="169">
        <f>ROUND(E66*U66,2)</f>
        <v>0.04</v>
      </c>
      <c r="W66" s="169"/>
      <c r="X66" s="169" t="s">
        <v>152</v>
      </c>
      <c r="Y66" s="169" t="s">
        <v>153</v>
      </c>
      <c r="Z66" s="170"/>
      <c r="AA66" s="170"/>
      <c r="AB66" s="170"/>
      <c r="AC66" s="170"/>
      <c r="AD66" s="170"/>
      <c r="AE66" s="170"/>
      <c r="AF66" s="170"/>
      <c r="AG66" s="170" t="s">
        <v>368</v>
      </c>
      <c r="AH66" s="170"/>
      <c r="AI66" s="170"/>
      <c r="AJ66" s="170"/>
      <c r="AK66" s="170"/>
      <c r="AL66" s="170"/>
      <c r="AM66" s="170"/>
      <c r="AN66" s="170"/>
      <c r="AO66" s="170"/>
      <c r="AP66" s="170"/>
      <c r="AQ66" s="170"/>
      <c r="AR66" s="170"/>
      <c r="AS66" s="170"/>
      <c r="AT66" s="170"/>
      <c r="AU66" s="170"/>
      <c r="AV66" s="170"/>
      <c r="AW66" s="170"/>
      <c r="AX66" s="170"/>
      <c r="AY66" s="170"/>
      <c r="AZ66" s="170"/>
      <c r="BA66" s="170"/>
      <c r="BB66" s="170"/>
      <c r="BC66" s="170"/>
      <c r="BD66" s="170"/>
      <c r="BE66" s="170"/>
      <c r="BF66" s="170"/>
      <c r="BG66" s="170"/>
      <c r="BH66" s="170"/>
    </row>
    <row r="67" spans="1:60" outlineLevel="2" x14ac:dyDescent="0.25">
      <c r="A67" s="171"/>
      <c r="B67" s="172"/>
      <c r="C67" s="173" t="s">
        <v>438</v>
      </c>
      <c r="D67" s="174"/>
      <c r="E67" s="175">
        <v>18</v>
      </c>
      <c r="F67" s="169"/>
      <c r="G67" s="169"/>
      <c r="H67" s="169"/>
      <c r="I67" s="169"/>
      <c r="J67" s="169"/>
      <c r="K67" s="169"/>
      <c r="L67" s="169"/>
      <c r="M67" s="169"/>
      <c r="N67" s="176"/>
      <c r="O67" s="176"/>
      <c r="P67" s="176"/>
      <c r="Q67" s="176"/>
      <c r="R67" s="169"/>
      <c r="S67" s="169"/>
      <c r="T67" s="169"/>
      <c r="U67" s="169"/>
      <c r="V67" s="169"/>
      <c r="W67" s="169"/>
      <c r="X67" s="169"/>
      <c r="Y67" s="169"/>
      <c r="Z67" s="170"/>
      <c r="AA67" s="170"/>
      <c r="AB67" s="170"/>
      <c r="AC67" s="170"/>
      <c r="AD67" s="170"/>
      <c r="AE67" s="170"/>
      <c r="AF67" s="170"/>
      <c r="AG67" s="170" t="s">
        <v>156</v>
      </c>
      <c r="AH67" s="170">
        <v>0</v>
      </c>
      <c r="AI67" s="170"/>
      <c r="AJ67" s="170"/>
      <c r="AK67" s="170"/>
      <c r="AL67" s="170"/>
      <c r="AM67" s="170"/>
      <c r="AN67" s="170"/>
      <c r="AO67" s="170"/>
      <c r="AP67" s="170"/>
      <c r="AQ67" s="170"/>
      <c r="AR67" s="170"/>
      <c r="AS67" s="170"/>
      <c r="AT67" s="170"/>
      <c r="AU67" s="170"/>
      <c r="AV67" s="170"/>
      <c r="AW67" s="170"/>
      <c r="AX67" s="170"/>
      <c r="AY67" s="170"/>
      <c r="AZ67" s="170"/>
      <c r="BA67" s="170"/>
      <c r="BB67" s="170"/>
      <c r="BC67" s="170"/>
      <c r="BD67" s="170"/>
      <c r="BE67" s="170"/>
      <c r="BF67" s="170"/>
      <c r="BG67" s="170"/>
      <c r="BH67" s="170"/>
    </row>
    <row r="68" spans="1:60" outlineLevel="1" x14ac:dyDescent="0.25">
      <c r="A68" s="161">
        <v>29</v>
      </c>
      <c r="B68" s="162" t="s">
        <v>439</v>
      </c>
      <c r="C68" s="163" t="s">
        <v>440</v>
      </c>
      <c r="D68" s="164" t="s">
        <v>232</v>
      </c>
      <c r="E68" s="165">
        <v>12</v>
      </c>
      <c r="F68" s="139"/>
      <c r="G68" s="167">
        <f>ROUND(E68*F68,2)</f>
        <v>0</v>
      </c>
      <c r="H68" s="166"/>
      <c r="I68" s="167">
        <f>ROUND(E68*H68,2)</f>
        <v>0</v>
      </c>
      <c r="J68" s="166"/>
      <c r="K68" s="167">
        <f>ROUND(E68*J68,2)</f>
        <v>0</v>
      </c>
      <c r="L68" s="167">
        <v>21</v>
      </c>
      <c r="M68" s="167">
        <f>G68*(1+L68/100)</f>
        <v>0</v>
      </c>
      <c r="N68" s="165">
        <v>0.12966</v>
      </c>
      <c r="O68" s="165">
        <f>ROUND(E68*N68,2)</f>
        <v>1.56</v>
      </c>
      <c r="P68" s="165">
        <v>0</v>
      </c>
      <c r="Q68" s="165">
        <f>ROUND(E68*P68,2)</f>
        <v>0</v>
      </c>
      <c r="R68" s="167"/>
      <c r="S68" s="167" t="s">
        <v>222</v>
      </c>
      <c r="T68" s="168" t="s">
        <v>223</v>
      </c>
      <c r="U68" s="169">
        <v>7.1999999999999995E-2</v>
      </c>
      <c r="V68" s="169">
        <f>ROUND(E68*U68,2)</f>
        <v>0.86</v>
      </c>
      <c r="W68" s="169"/>
      <c r="X68" s="169" t="s">
        <v>152</v>
      </c>
      <c r="Y68" s="169" t="s">
        <v>153</v>
      </c>
      <c r="Z68" s="170"/>
      <c r="AA68" s="170"/>
      <c r="AB68" s="170"/>
      <c r="AC68" s="170"/>
      <c r="AD68" s="170"/>
      <c r="AE68" s="170"/>
      <c r="AF68" s="170"/>
      <c r="AG68" s="170" t="s">
        <v>368</v>
      </c>
      <c r="AH68" s="170"/>
      <c r="AI68" s="170"/>
      <c r="AJ68" s="170"/>
      <c r="AK68" s="170"/>
      <c r="AL68" s="170"/>
      <c r="AM68" s="170"/>
      <c r="AN68" s="170"/>
      <c r="AO68" s="170"/>
      <c r="AP68" s="170"/>
      <c r="AQ68" s="170"/>
      <c r="AR68" s="170"/>
      <c r="AS68" s="170"/>
      <c r="AT68" s="170"/>
      <c r="AU68" s="170"/>
      <c r="AV68" s="170"/>
      <c r="AW68" s="170"/>
      <c r="AX68" s="170"/>
      <c r="AY68" s="170"/>
      <c r="AZ68" s="170"/>
      <c r="BA68" s="170"/>
      <c r="BB68" s="170"/>
      <c r="BC68" s="170"/>
      <c r="BD68" s="170"/>
      <c r="BE68" s="170"/>
      <c r="BF68" s="170"/>
      <c r="BG68" s="170"/>
      <c r="BH68" s="170"/>
    </row>
    <row r="69" spans="1:60" outlineLevel="2" x14ac:dyDescent="0.25">
      <c r="A69" s="171"/>
      <c r="B69" s="172"/>
      <c r="C69" s="173" t="s">
        <v>441</v>
      </c>
      <c r="D69" s="174"/>
      <c r="E69" s="175">
        <v>12</v>
      </c>
      <c r="F69" s="169"/>
      <c r="G69" s="169"/>
      <c r="H69" s="169"/>
      <c r="I69" s="169"/>
      <c r="J69" s="169"/>
      <c r="K69" s="169"/>
      <c r="L69" s="169"/>
      <c r="M69" s="169"/>
      <c r="N69" s="176"/>
      <c r="O69" s="176"/>
      <c r="P69" s="176"/>
      <c r="Q69" s="176"/>
      <c r="R69" s="169"/>
      <c r="S69" s="169"/>
      <c r="T69" s="169"/>
      <c r="U69" s="169"/>
      <c r="V69" s="169"/>
      <c r="W69" s="169"/>
      <c r="X69" s="169"/>
      <c r="Y69" s="169"/>
      <c r="Z69" s="170"/>
      <c r="AA69" s="170"/>
      <c r="AB69" s="170"/>
      <c r="AC69" s="170"/>
      <c r="AD69" s="170"/>
      <c r="AE69" s="170"/>
      <c r="AF69" s="170"/>
      <c r="AG69" s="170" t="s">
        <v>156</v>
      </c>
      <c r="AH69" s="170">
        <v>0</v>
      </c>
      <c r="AI69" s="170"/>
      <c r="AJ69" s="170"/>
      <c r="AK69" s="170"/>
      <c r="AL69" s="170"/>
      <c r="AM69" s="170"/>
      <c r="AN69" s="170"/>
      <c r="AO69" s="170"/>
      <c r="AP69" s="170"/>
      <c r="AQ69" s="170"/>
      <c r="AR69" s="170"/>
      <c r="AS69" s="170"/>
      <c r="AT69" s="170"/>
      <c r="AU69" s="170"/>
      <c r="AV69" s="170"/>
      <c r="AW69" s="170"/>
      <c r="AX69" s="170"/>
      <c r="AY69" s="170"/>
      <c r="AZ69" s="170"/>
      <c r="BA69" s="170"/>
      <c r="BB69" s="170"/>
      <c r="BC69" s="170"/>
      <c r="BD69" s="170"/>
      <c r="BE69" s="170"/>
      <c r="BF69" s="170"/>
      <c r="BG69" s="170"/>
      <c r="BH69" s="170"/>
    </row>
    <row r="70" spans="1:60" outlineLevel="1" x14ac:dyDescent="0.25">
      <c r="A70" s="161">
        <v>30</v>
      </c>
      <c r="B70" s="162" t="s">
        <v>442</v>
      </c>
      <c r="C70" s="163" t="s">
        <v>443</v>
      </c>
      <c r="D70" s="164" t="s">
        <v>232</v>
      </c>
      <c r="E70" s="165">
        <v>94</v>
      </c>
      <c r="F70" s="139"/>
      <c r="G70" s="167">
        <f>ROUND(E70*F70,2)</f>
        <v>0</v>
      </c>
      <c r="H70" s="166"/>
      <c r="I70" s="167">
        <f>ROUND(E70*H70,2)</f>
        <v>0</v>
      </c>
      <c r="J70" s="166"/>
      <c r="K70" s="167">
        <f>ROUND(E70*J70,2)</f>
        <v>0</v>
      </c>
      <c r="L70" s="167">
        <v>21</v>
      </c>
      <c r="M70" s="167">
        <f>G70*(1+L70/100)</f>
        <v>0</v>
      </c>
      <c r="N70" s="165">
        <v>0.12970000000000001</v>
      </c>
      <c r="O70" s="165">
        <f>ROUND(E70*N70,2)</f>
        <v>12.19</v>
      </c>
      <c r="P70" s="165">
        <v>0</v>
      </c>
      <c r="Q70" s="165">
        <f>ROUND(E70*P70,2)</f>
        <v>0</v>
      </c>
      <c r="R70" s="167"/>
      <c r="S70" s="167" t="s">
        <v>222</v>
      </c>
      <c r="T70" s="168" t="s">
        <v>223</v>
      </c>
      <c r="U70" s="169">
        <v>7.1999999999999995E-2</v>
      </c>
      <c r="V70" s="169">
        <f>ROUND(E70*U70,2)</f>
        <v>6.77</v>
      </c>
      <c r="W70" s="169"/>
      <c r="X70" s="169" t="s">
        <v>152</v>
      </c>
      <c r="Y70" s="169" t="s">
        <v>153</v>
      </c>
      <c r="Z70" s="170"/>
      <c r="AA70" s="170"/>
      <c r="AB70" s="170"/>
      <c r="AC70" s="170"/>
      <c r="AD70" s="170"/>
      <c r="AE70" s="170"/>
      <c r="AF70" s="170"/>
      <c r="AG70" s="170" t="s">
        <v>368</v>
      </c>
      <c r="AH70" s="170"/>
      <c r="AI70" s="170"/>
      <c r="AJ70" s="170"/>
      <c r="AK70" s="170"/>
      <c r="AL70" s="170"/>
      <c r="AM70" s="170"/>
      <c r="AN70" s="170"/>
      <c r="AO70" s="170"/>
      <c r="AP70" s="170"/>
      <c r="AQ70" s="170"/>
      <c r="AR70" s="170"/>
      <c r="AS70" s="170"/>
      <c r="AT70" s="170"/>
      <c r="AU70" s="170"/>
      <c r="AV70" s="170"/>
      <c r="AW70" s="170"/>
      <c r="AX70" s="170"/>
      <c r="AY70" s="170"/>
      <c r="AZ70" s="170"/>
      <c r="BA70" s="170"/>
      <c r="BB70" s="170"/>
      <c r="BC70" s="170"/>
      <c r="BD70" s="170"/>
      <c r="BE70" s="170"/>
      <c r="BF70" s="170"/>
      <c r="BG70" s="170"/>
      <c r="BH70" s="170"/>
    </row>
    <row r="71" spans="1:60" outlineLevel="2" x14ac:dyDescent="0.25">
      <c r="A71" s="171"/>
      <c r="B71" s="172"/>
      <c r="C71" s="173" t="s">
        <v>444</v>
      </c>
      <c r="D71" s="174"/>
      <c r="E71" s="175">
        <v>94</v>
      </c>
      <c r="F71" s="169"/>
      <c r="G71" s="169"/>
      <c r="H71" s="169"/>
      <c r="I71" s="169"/>
      <c r="J71" s="169"/>
      <c r="K71" s="169"/>
      <c r="L71" s="169"/>
      <c r="M71" s="169"/>
      <c r="N71" s="176"/>
      <c r="O71" s="176"/>
      <c r="P71" s="176"/>
      <c r="Q71" s="176"/>
      <c r="R71" s="169"/>
      <c r="S71" s="169"/>
      <c r="T71" s="169"/>
      <c r="U71" s="169"/>
      <c r="V71" s="169"/>
      <c r="W71" s="169"/>
      <c r="X71" s="169"/>
      <c r="Y71" s="169"/>
      <c r="Z71" s="170"/>
      <c r="AA71" s="170"/>
      <c r="AB71" s="170"/>
      <c r="AC71" s="170"/>
      <c r="AD71" s="170"/>
      <c r="AE71" s="170"/>
      <c r="AF71" s="170"/>
      <c r="AG71" s="170" t="s">
        <v>156</v>
      </c>
      <c r="AH71" s="170">
        <v>0</v>
      </c>
      <c r="AI71" s="170"/>
      <c r="AJ71" s="170"/>
      <c r="AK71" s="170"/>
      <c r="AL71" s="170"/>
      <c r="AM71" s="170"/>
      <c r="AN71" s="170"/>
      <c r="AO71" s="170"/>
      <c r="AP71" s="170"/>
      <c r="AQ71" s="170"/>
      <c r="AR71" s="170"/>
      <c r="AS71" s="170"/>
      <c r="AT71" s="170"/>
      <c r="AU71" s="170"/>
      <c r="AV71" s="170"/>
      <c r="AW71" s="170"/>
      <c r="AX71" s="170"/>
      <c r="AY71" s="170"/>
      <c r="AZ71" s="170"/>
      <c r="BA71" s="170"/>
      <c r="BB71" s="170"/>
      <c r="BC71" s="170"/>
      <c r="BD71" s="170"/>
      <c r="BE71" s="170"/>
      <c r="BF71" s="170"/>
      <c r="BG71" s="170"/>
      <c r="BH71" s="170"/>
    </row>
    <row r="72" spans="1:60" outlineLevel="1" x14ac:dyDescent="0.25">
      <c r="A72" s="202">
        <v>31</v>
      </c>
      <c r="B72" s="203" t="s">
        <v>445</v>
      </c>
      <c r="C72" s="204" t="s">
        <v>446</v>
      </c>
      <c r="D72" s="205" t="s">
        <v>253</v>
      </c>
      <c r="E72" s="206">
        <v>12</v>
      </c>
      <c r="F72" s="140"/>
      <c r="G72" s="208">
        <f>ROUND(E72*F72,2)</f>
        <v>0</v>
      </c>
      <c r="H72" s="207"/>
      <c r="I72" s="208">
        <f>ROUND(E72*H72,2)</f>
        <v>0</v>
      </c>
      <c r="J72" s="207"/>
      <c r="K72" s="208">
        <f>ROUND(E72*J72,2)</f>
        <v>0</v>
      </c>
      <c r="L72" s="208">
        <v>21</v>
      </c>
      <c r="M72" s="208">
        <f>G72*(1+L72/100)</f>
        <v>0</v>
      </c>
      <c r="N72" s="206">
        <v>2.2399999999999998E-3</v>
      </c>
      <c r="O72" s="206">
        <f>ROUND(E72*N72,2)</f>
        <v>0.03</v>
      </c>
      <c r="P72" s="206">
        <v>0</v>
      </c>
      <c r="Q72" s="206">
        <f>ROUND(E72*P72,2)</f>
        <v>0</v>
      </c>
      <c r="R72" s="208"/>
      <c r="S72" s="208" t="s">
        <v>222</v>
      </c>
      <c r="T72" s="209" t="s">
        <v>223</v>
      </c>
      <c r="U72" s="169">
        <v>0.129</v>
      </c>
      <c r="V72" s="169">
        <f>ROUND(E72*U72,2)</f>
        <v>1.55</v>
      </c>
      <c r="W72" s="169"/>
      <c r="X72" s="169" t="s">
        <v>152</v>
      </c>
      <c r="Y72" s="169" t="s">
        <v>153</v>
      </c>
      <c r="Z72" s="170"/>
      <c r="AA72" s="170"/>
      <c r="AB72" s="170"/>
      <c r="AC72" s="170"/>
      <c r="AD72" s="170"/>
      <c r="AE72" s="170"/>
      <c r="AF72" s="170"/>
      <c r="AG72" s="170" t="s">
        <v>368</v>
      </c>
      <c r="AH72" s="170"/>
      <c r="AI72" s="170"/>
      <c r="AJ72" s="170"/>
      <c r="AK72" s="170"/>
      <c r="AL72" s="170"/>
      <c r="AM72" s="170"/>
      <c r="AN72" s="170"/>
      <c r="AO72" s="170"/>
      <c r="AP72" s="170"/>
      <c r="AQ72" s="170"/>
      <c r="AR72" s="170"/>
      <c r="AS72" s="170"/>
      <c r="AT72" s="170"/>
      <c r="AU72" s="170"/>
      <c r="AV72" s="170"/>
      <c r="AW72" s="170"/>
      <c r="AX72" s="170"/>
      <c r="AY72" s="170"/>
      <c r="AZ72" s="170"/>
      <c r="BA72" s="170"/>
      <c r="BB72" s="170"/>
      <c r="BC72" s="170"/>
      <c r="BD72" s="170"/>
      <c r="BE72" s="170"/>
      <c r="BF72" s="170"/>
      <c r="BG72" s="170"/>
      <c r="BH72" s="170"/>
    </row>
    <row r="73" spans="1:60" ht="13" x14ac:dyDescent="0.25">
      <c r="A73" s="153" t="s">
        <v>146</v>
      </c>
      <c r="B73" s="154" t="s">
        <v>110</v>
      </c>
      <c r="C73" s="155" t="s">
        <v>111</v>
      </c>
      <c r="D73" s="156"/>
      <c r="E73" s="157"/>
      <c r="F73" s="158"/>
      <c r="G73" s="158">
        <f>SUMIF(AG74:AG79,"&lt;&gt;NOR",G74:G79)</f>
        <v>0</v>
      </c>
      <c r="H73" s="158"/>
      <c r="I73" s="158">
        <f>SUM(I74:I79)</f>
        <v>0</v>
      </c>
      <c r="J73" s="158"/>
      <c r="K73" s="158">
        <f>SUM(K74:K79)</f>
        <v>0</v>
      </c>
      <c r="L73" s="158"/>
      <c r="M73" s="158">
        <f>SUM(M74:M79)</f>
        <v>0</v>
      </c>
      <c r="N73" s="157"/>
      <c r="O73" s="157">
        <f>SUM(O74:O79)</f>
        <v>3.26</v>
      </c>
      <c r="P73" s="157"/>
      <c r="Q73" s="157">
        <f>SUM(Q74:Q79)</f>
        <v>0</v>
      </c>
      <c r="R73" s="158"/>
      <c r="S73" s="158"/>
      <c r="T73" s="159"/>
      <c r="U73" s="160"/>
      <c r="V73" s="160">
        <f>SUM(V74:V79)</f>
        <v>5.3599999999999994</v>
      </c>
      <c r="W73" s="160"/>
      <c r="X73" s="160"/>
      <c r="Y73" s="160"/>
      <c r="AG73" t="s">
        <v>147</v>
      </c>
    </row>
    <row r="74" spans="1:60" ht="20" outlineLevel="1" x14ac:dyDescent="0.25">
      <c r="A74" s="161">
        <v>32</v>
      </c>
      <c r="B74" s="162" t="s">
        <v>447</v>
      </c>
      <c r="C74" s="163" t="s">
        <v>448</v>
      </c>
      <c r="D74" s="164" t="s">
        <v>253</v>
      </c>
      <c r="E74" s="165">
        <v>12</v>
      </c>
      <c r="F74" s="139"/>
      <c r="G74" s="167">
        <f>ROUND(E74*F74,2)</f>
        <v>0</v>
      </c>
      <c r="H74" s="166"/>
      <c r="I74" s="167">
        <f>ROUND(E74*H74,2)</f>
        <v>0</v>
      </c>
      <c r="J74" s="166"/>
      <c r="K74" s="167">
        <f>ROUND(E74*J74,2)</f>
        <v>0</v>
      </c>
      <c r="L74" s="167">
        <v>21</v>
      </c>
      <c r="M74" s="167">
        <f>G74*(1+L74/100)</f>
        <v>0</v>
      </c>
      <c r="N74" s="165">
        <v>0.188</v>
      </c>
      <c r="O74" s="165">
        <f>ROUND(E74*N74,2)</f>
        <v>2.2599999999999998</v>
      </c>
      <c r="P74" s="165">
        <v>0</v>
      </c>
      <c r="Q74" s="165">
        <f>ROUND(E74*P74,2)</f>
        <v>0</v>
      </c>
      <c r="R74" s="167"/>
      <c r="S74" s="167" t="s">
        <v>222</v>
      </c>
      <c r="T74" s="168" t="s">
        <v>223</v>
      </c>
      <c r="U74" s="169">
        <v>0.27200000000000002</v>
      </c>
      <c r="V74" s="169">
        <f>ROUND(E74*U74,2)</f>
        <v>3.26</v>
      </c>
      <c r="W74" s="169"/>
      <c r="X74" s="169" t="s">
        <v>152</v>
      </c>
      <c r="Y74" s="169" t="s">
        <v>153</v>
      </c>
      <c r="Z74" s="170"/>
      <c r="AA74" s="170"/>
      <c r="AB74" s="170"/>
      <c r="AC74" s="170"/>
      <c r="AD74" s="170"/>
      <c r="AE74" s="170"/>
      <c r="AF74" s="170"/>
      <c r="AG74" s="170" t="s">
        <v>368</v>
      </c>
      <c r="AH74" s="170"/>
      <c r="AI74" s="170"/>
      <c r="AJ74" s="170"/>
      <c r="AK74" s="170"/>
      <c r="AL74" s="170"/>
      <c r="AM74" s="170"/>
      <c r="AN74" s="170"/>
      <c r="AO74" s="170"/>
      <c r="AP74" s="170"/>
      <c r="AQ74" s="170"/>
      <c r="AR74" s="170"/>
      <c r="AS74" s="170"/>
      <c r="AT74" s="170"/>
      <c r="AU74" s="170"/>
      <c r="AV74" s="170"/>
      <c r="AW74" s="170"/>
      <c r="AX74" s="170"/>
      <c r="AY74" s="170"/>
      <c r="AZ74" s="170"/>
      <c r="BA74" s="170"/>
      <c r="BB74" s="170"/>
      <c r="BC74" s="170"/>
      <c r="BD74" s="170"/>
      <c r="BE74" s="170"/>
      <c r="BF74" s="170"/>
      <c r="BG74" s="170"/>
      <c r="BH74" s="170"/>
    </row>
    <row r="75" spans="1:60" outlineLevel="2" x14ac:dyDescent="0.25">
      <c r="A75" s="171"/>
      <c r="B75" s="172"/>
      <c r="C75" s="173" t="s">
        <v>449</v>
      </c>
      <c r="D75" s="174"/>
      <c r="E75" s="175">
        <v>12</v>
      </c>
      <c r="F75" s="169"/>
      <c r="G75" s="169"/>
      <c r="H75" s="169"/>
      <c r="I75" s="169"/>
      <c r="J75" s="169"/>
      <c r="K75" s="169"/>
      <c r="L75" s="169"/>
      <c r="M75" s="169"/>
      <c r="N75" s="176"/>
      <c r="O75" s="176"/>
      <c r="P75" s="176"/>
      <c r="Q75" s="176"/>
      <c r="R75" s="169"/>
      <c r="S75" s="169"/>
      <c r="T75" s="169"/>
      <c r="U75" s="169"/>
      <c r="V75" s="169"/>
      <c r="W75" s="169"/>
      <c r="X75" s="169"/>
      <c r="Y75" s="169"/>
      <c r="Z75" s="170"/>
      <c r="AA75" s="170"/>
      <c r="AB75" s="170"/>
      <c r="AC75" s="170"/>
      <c r="AD75" s="170"/>
      <c r="AE75" s="170"/>
      <c r="AF75" s="170"/>
      <c r="AG75" s="170" t="s">
        <v>156</v>
      </c>
      <c r="AH75" s="170">
        <v>0</v>
      </c>
      <c r="AI75" s="170"/>
      <c r="AJ75" s="170"/>
      <c r="AK75" s="170"/>
      <c r="AL75" s="170"/>
      <c r="AM75" s="170"/>
      <c r="AN75" s="170"/>
      <c r="AO75" s="170"/>
      <c r="AP75" s="170"/>
      <c r="AQ75" s="170"/>
      <c r="AR75" s="170"/>
      <c r="AS75" s="170"/>
      <c r="AT75" s="170"/>
      <c r="AU75" s="170"/>
      <c r="AV75" s="170"/>
      <c r="AW75" s="170"/>
      <c r="AX75" s="170"/>
      <c r="AY75" s="170"/>
      <c r="AZ75" s="170"/>
      <c r="BA75" s="170"/>
      <c r="BB75" s="170"/>
      <c r="BC75" s="170"/>
      <c r="BD75" s="170"/>
      <c r="BE75" s="170"/>
      <c r="BF75" s="170"/>
      <c r="BG75" s="170"/>
      <c r="BH75" s="170"/>
    </row>
    <row r="76" spans="1:60" outlineLevel="1" x14ac:dyDescent="0.25">
      <c r="A76" s="161">
        <v>33</v>
      </c>
      <c r="B76" s="162" t="s">
        <v>450</v>
      </c>
      <c r="C76" s="163" t="s">
        <v>451</v>
      </c>
      <c r="D76" s="164" t="s">
        <v>452</v>
      </c>
      <c r="E76" s="165">
        <v>12.12</v>
      </c>
      <c r="F76" s="139"/>
      <c r="G76" s="167">
        <f>ROUND(E76*F76,2)</f>
        <v>0</v>
      </c>
      <c r="H76" s="166"/>
      <c r="I76" s="167">
        <f>ROUND(E76*H76,2)</f>
        <v>0</v>
      </c>
      <c r="J76" s="166"/>
      <c r="K76" s="167">
        <f>ROUND(E76*J76,2)</f>
        <v>0</v>
      </c>
      <c r="L76" s="167">
        <v>21</v>
      </c>
      <c r="M76" s="167">
        <f>G76*(1+L76/100)</f>
        <v>0</v>
      </c>
      <c r="N76" s="165">
        <v>8.2100000000000006E-2</v>
      </c>
      <c r="O76" s="165">
        <f>ROUND(E76*N76,2)</f>
        <v>1</v>
      </c>
      <c r="P76" s="165">
        <v>0</v>
      </c>
      <c r="Q76" s="165">
        <f>ROUND(E76*P76,2)</f>
        <v>0</v>
      </c>
      <c r="R76" s="167"/>
      <c r="S76" s="167" t="s">
        <v>222</v>
      </c>
      <c r="T76" s="168" t="s">
        <v>223</v>
      </c>
      <c r="U76" s="169">
        <v>0</v>
      </c>
      <c r="V76" s="169">
        <f>ROUND(E76*U76,2)</f>
        <v>0</v>
      </c>
      <c r="W76" s="169"/>
      <c r="X76" s="169" t="s">
        <v>311</v>
      </c>
      <c r="Y76" s="169" t="s">
        <v>153</v>
      </c>
      <c r="Z76" s="170"/>
      <c r="AA76" s="170"/>
      <c r="AB76" s="170"/>
      <c r="AC76" s="170"/>
      <c r="AD76" s="170"/>
      <c r="AE76" s="170"/>
      <c r="AF76" s="170"/>
      <c r="AG76" s="170" t="s">
        <v>379</v>
      </c>
      <c r="AH76" s="170"/>
      <c r="AI76" s="170"/>
      <c r="AJ76" s="170"/>
      <c r="AK76" s="170"/>
      <c r="AL76" s="170"/>
      <c r="AM76" s="170"/>
      <c r="AN76" s="170"/>
      <c r="AO76" s="170"/>
      <c r="AP76" s="170"/>
      <c r="AQ76" s="170"/>
      <c r="AR76" s="170"/>
      <c r="AS76" s="170"/>
      <c r="AT76" s="170"/>
      <c r="AU76" s="170"/>
      <c r="AV76" s="170"/>
      <c r="AW76" s="170"/>
      <c r="AX76" s="170"/>
      <c r="AY76" s="170"/>
      <c r="AZ76" s="170"/>
      <c r="BA76" s="170"/>
      <c r="BB76" s="170"/>
      <c r="BC76" s="170"/>
      <c r="BD76" s="170"/>
      <c r="BE76" s="170"/>
      <c r="BF76" s="170"/>
      <c r="BG76" s="170"/>
      <c r="BH76" s="170"/>
    </row>
    <row r="77" spans="1:60" outlineLevel="2" x14ac:dyDescent="0.25">
      <c r="A77" s="171"/>
      <c r="B77" s="172"/>
      <c r="C77" s="173" t="s">
        <v>453</v>
      </c>
      <c r="D77" s="174"/>
      <c r="E77" s="175">
        <v>12.12</v>
      </c>
      <c r="F77" s="169"/>
      <c r="G77" s="169"/>
      <c r="H77" s="169"/>
      <c r="I77" s="169"/>
      <c r="J77" s="169"/>
      <c r="K77" s="169"/>
      <c r="L77" s="169"/>
      <c r="M77" s="169"/>
      <c r="N77" s="176"/>
      <c r="O77" s="176"/>
      <c r="P77" s="176"/>
      <c r="Q77" s="176"/>
      <c r="R77" s="169"/>
      <c r="S77" s="169"/>
      <c r="T77" s="169"/>
      <c r="U77" s="169"/>
      <c r="V77" s="169"/>
      <c r="W77" s="169"/>
      <c r="X77" s="169"/>
      <c r="Y77" s="169"/>
      <c r="Z77" s="170"/>
      <c r="AA77" s="170"/>
      <c r="AB77" s="170"/>
      <c r="AC77" s="170"/>
      <c r="AD77" s="170"/>
      <c r="AE77" s="170"/>
      <c r="AF77" s="170"/>
      <c r="AG77" s="170" t="s">
        <v>156</v>
      </c>
      <c r="AH77" s="170">
        <v>0</v>
      </c>
      <c r="AI77" s="170"/>
      <c r="AJ77" s="170"/>
      <c r="AK77" s="170"/>
      <c r="AL77" s="170"/>
      <c r="AM77" s="170"/>
      <c r="AN77" s="170"/>
      <c r="AO77" s="170"/>
      <c r="AP77" s="170"/>
      <c r="AQ77" s="170"/>
      <c r="AR77" s="170"/>
      <c r="AS77" s="170"/>
      <c r="AT77" s="170"/>
      <c r="AU77" s="170"/>
      <c r="AV77" s="170"/>
      <c r="AW77" s="170"/>
      <c r="AX77" s="170"/>
      <c r="AY77" s="170"/>
      <c r="AZ77" s="170"/>
      <c r="BA77" s="170"/>
      <c r="BB77" s="170"/>
      <c r="BC77" s="170"/>
      <c r="BD77" s="170"/>
      <c r="BE77" s="170"/>
      <c r="BF77" s="170"/>
      <c r="BG77" s="170"/>
      <c r="BH77" s="170"/>
    </row>
    <row r="78" spans="1:60" outlineLevel="1" x14ac:dyDescent="0.25">
      <c r="A78" s="202">
        <v>34</v>
      </c>
      <c r="B78" s="203" t="s">
        <v>454</v>
      </c>
      <c r="C78" s="204" t="s">
        <v>455</v>
      </c>
      <c r="D78" s="205" t="s">
        <v>253</v>
      </c>
      <c r="E78" s="206">
        <v>12</v>
      </c>
      <c r="F78" s="140"/>
      <c r="G78" s="208">
        <f>ROUND(E78*F78,2)</f>
        <v>0</v>
      </c>
      <c r="H78" s="207"/>
      <c r="I78" s="208">
        <f>ROUND(E78*H78,2)</f>
        <v>0</v>
      </c>
      <c r="J78" s="207"/>
      <c r="K78" s="208">
        <f>ROUND(E78*J78,2)</f>
        <v>0</v>
      </c>
      <c r="L78" s="208">
        <v>21</v>
      </c>
      <c r="M78" s="208">
        <f>G78*(1+L78/100)</f>
        <v>0</v>
      </c>
      <c r="N78" s="206">
        <v>0</v>
      </c>
      <c r="O78" s="206">
        <f>ROUND(E78*N78,2)</f>
        <v>0</v>
      </c>
      <c r="P78" s="206">
        <v>0</v>
      </c>
      <c r="Q78" s="206">
        <f>ROUND(E78*P78,2)</f>
        <v>0</v>
      </c>
      <c r="R78" s="208"/>
      <c r="S78" s="208" t="s">
        <v>222</v>
      </c>
      <c r="T78" s="209" t="s">
        <v>223</v>
      </c>
      <c r="U78" s="169">
        <v>5.5E-2</v>
      </c>
      <c r="V78" s="169">
        <f>ROUND(E78*U78,2)</f>
        <v>0.66</v>
      </c>
      <c r="W78" s="169"/>
      <c r="X78" s="169" t="s">
        <v>152</v>
      </c>
      <c r="Y78" s="169" t="s">
        <v>153</v>
      </c>
      <c r="Z78" s="170"/>
      <c r="AA78" s="170"/>
      <c r="AB78" s="170"/>
      <c r="AC78" s="170"/>
      <c r="AD78" s="170"/>
      <c r="AE78" s="170"/>
      <c r="AF78" s="170"/>
      <c r="AG78" s="170" t="s">
        <v>368</v>
      </c>
      <c r="AH78" s="170"/>
      <c r="AI78" s="170"/>
      <c r="AJ78" s="170"/>
      <c r="AK78" s="170"/>
      <c r="AL78" s="170"/>
      <c r="AM78" s="170"/>
      <c r="AN78" s="170"/>
      <c r="AO78" s="170"/>
      <c r="AP78" s="170"/>
      <c r="AQ78" s="170"/>
      <c r="AR78" s="170"/>
      <c r="AS78" s="170"/>
      <c r="AT78" s="170"/>
      <c r="AU78" s="170"/>
      <c r="AV78" s="170"/>
      <c r="AW78" s="170"/>
      <c r="AX78" s="170"/>
      <c r="AY78" s="170"/>
      <c r="AZ78" s="170"/>
      <c r="BA78" s="170"/>
      <c r="BB78" s="170"/>
      <c r="BC78" s="170"/>
      <c r="BD78" s="170"/>
      <c r="BE78" s="170"/>
      <c r="BF78" s="170"/>
      <c r="BG78" s="170"/>
      <c r="BH78" s="170"/>
    </row>
    <row r="79" spans="1:60" outlineLevel="1" x14ac:dyDescent="0.25">
      <c r="A79" s="202">
        <v>35</v>
      </c>
      <c r="B79" s="203" t="s">
        <v>456</v>
      </c>
      <c r="C79" s="204" t="s">
        <v>457</v>
      </c>
      <c r="D79" s="205" t="s">
        <v>253</v>
      </c>
      <c r="E79" s="206">
        <v>12</v>
      </c>
      <c r="F79" s="140"/>
      <c r="G79" s="208">
        <f>ROUND(E79*F79,2)</f>
        <v>0</v>
      </c>
      <c r="H79" s="207"/>
      <c r="I79" s="208">
        <f>ROUND(E79*H79,2)</f>
        <v>0</v>
      </c>
      <c r="J79" s="207"/>
      <c r="K79" s="208">
        <f>ROUND(E79*J79,2)</f>
        <v>0</v>
      </c>
      <c r="L79" s="208">
        <v>21</v>
      </c>
      <c r="M79" s="208">
        <f>G79*(1+L79/100)</f>
        <v>0</v>
      </c>
      <c r="N79" s="206">
        <v>0</v>
      </c>
      <c r="O79" s="206">
        <f>ROUND(E79*N79,2)</f>
        <v>0</v>
      </c>
      <c r="P79" s="206">
        <v>0</v>
      </c>
      <c r="Q79" s="206">
        <f>ROUND(E79*P79,2)</f>
        <v>0</v>
      </c>
      <c r="R79" s="208"/>
      <c r="S79" s="208" t="s">
        <v>222</v>
      </c>
      <c r="T79" s="209" t="s">
        <v>223</v>
      </c>
      <c r="U79" s="169">
        <v>0.12</v>
      </c>
      <c r="V79" s="169">
        <f>ROUND(E79*U79,2)</f>
        <v>1.44</v>
      </c>
      <c r="W79" s="169"/>
      <c r="X79" s="169" t="s">
        <v>152</v>
      </c>
      <c r="Y79" s="169" t="s">
        <v>153</v>
      </c>
      <c r="Z79" s="170"/>
      <c r="AA79" s="170"/>
      <c r="AB79" s="170"/>
      <c r="AC79" s="170"/>
      <c r="AD79" s="170"/>
      <c r="AE79" s="170"/>
      <c r="AF79" s="170"/>
      <c r="AG79" s="170" t="s">
        <v>368</v>
      </c>
      <c r="AH79" s="170"/>
      <c r="AI79" s="170"/>
      <c r="AJ79" s="170"/>
      <c r="AK79" s="170"/>
      <c r="AL79" s="170"/>
      <c r="AM79" s="170"/>
      <c r="AN79" s="170"/>
      <c r="AO79" s="170"/>
      <c r="AP79" s="170"/>
      <c r="AQ79" s="170"/>
      <c r="AR79" s="170"/>
      <c r="AS79" s="170"/>
      <c r="AT79" s="170"/>
      <c r="AU79" s="170"/>
      <c r="AV79" s="170"/>
      <c r="AW79" s="170"/>
      <c r="AX79" s="170"/>
      <c r="AY79" s="170"/>
      <c r="AZ79" s="170"/>
      <c r="BA79" s="170"/>
      <c r="BB79" s="170"/>
      <c r="BC79" s="170"/>
      <c r="BD79" s="170"/>
      <c r="BE79" s="170"/>
      <c r="BF79" s="170"/>
      <c r="BG79" s="170"/>
      <c r="BH79" s="170"/>
    </row>
    <row r="80" spans="1:60" ht="13" x14ac:dyDescent="0.25">
      <c r="A80" s="153" t="s">
        <v>146</v>
      </c>
      <c r="B80" s="154" t="s">
        <v>112</v>
      </c>
      <c r="C80" s="155" t="s">
        <v>113</v>
      </c>
      <c r="D80" s="156"/>
      <c r="E80" s="157"/>
      <c r="F80" s="158"/>
      <c r="G80" s="158">
        <f>SUMIF(AG81:AG81,"&lt;&gt;NOR",G81:G81)</f>
        <v>0</v>
      </c>
      <c r="H80" s="158"/>
      <c r="I80" s="158">
        <f>SUM(I81:I81)</f>
        <v>0</v>
      </c>
      <c r="J80" s="158"/>
      <c r="K80" s="158">
        <f>SUM(K81:K81)</f>
        <v>0</v>
      </c>
      <c r="L80" s="158"/>
      <c r="M80" s="158">
        <f>SUM(M81:M81)</f>
        <v>0</v>
      </c>
      <c r="N80" s="157"/>
      <c r="O80" s="157">
        <f>SUM(O81:O81)</f>
        <v>0</v>
      </c>
      <c r="P80" s="157"/>
      <c r="Q80" s="157">
        <f>SUM(Q81:Q81)</f>
        <v>0</v>
      </c>
      <c r="R80" s="158"/>
      <c r="S80" s="158"/>
      <c r="T80" s="159"/>
      <c r="U80" s="160"/>
      <c r="V80" s="160">
        <f>SUM(V81:V81)</f>
        <v>0.96</v>
      </c>
      <c r="W80" s="160"/>
      <c r="X80" s="160"/>
      <c r="Y80" s="160"/>
      <c r="AG80" t="s">
        <v>147</v>
      </c>
    </row>
    <row r="81" spans="1:60" ht="20" outlineLevel="1" x14ac:dyDescent="0.25">
      <c r="A81" s="202">
        <v>36</v>
      </c>
      <c r="B81" s="203" t="s">
        <v>458</v>
      </c>
      <c r="C81" s="204" t="s">
        <v>459</v>
      </c>
      <c r="D81" s="205" t="s">
        <v>253</v>
      </c>
      <c r="E81" s="206">
        <v>60</v>
      </c>
      <c r="F81" s="140"/>
      <c r="G81" s="208">
        <f>ROUND(E81*F81,2)</f>
        <v>0</v>
      </c>
      <c r="H81" s="207"/>
      <c r="I81" s="208">
        <f>ROUND(E81*H81,2)</f>
        <v>0</v>
      </c>
      <c r="J81" s="207"/>
      <c r="K81" s="208">
        <f>ROUND(E81*J81,2)</f>
        <v>0</v>
      </c>
      <c r="L81" s="208">
        <v>21</v>
      </c>
      <c r="M81" s="208">
        <f>G81*(1+L81/100)</f>
        <v>0</v>
      </c>
      <c r="N81" s="206">
        <v>0</v>
      </c>
      <c r="O81" s="206">
        <f>ROUND(E81*N81,2)</f>
        <v>0</v>
      </c>
      <c r="P81" s="206">
        <v>0</v>
      </c>
      <c r="Q81" s="206">
        <f>ROUND(E81*P81,2)</f>
        <v>0</v>
      </c>
      <c r="R81" s="208"/>
      <c r="S81" s="208" t="s">
        <v>222</v>
      </c>
      <c r="T81" s="209" t="s">
        <v>223</v>
      </c>
      <c r="U81" s="169">
        <v>1.6E-2</v>
      </c>
      <c r="V81" s="169">
        <f>ROUND(E81*U81,2)</f>
        <v>0.96</v>
      </c>
      <c r="W81" s="169"/>
      <c r="X81" s="169" t="s">
        <v>152</v>
      </c>
      <c r="Y81" s="169" t="s">
        <v>153</v>
      </c>
      <c r="Z81" s="170"/>
      <c r="AA81" s="170"/>
      <c r="AB81" s="170"/>
      <c r="AC81" s="170"/>
      <c r="AD81" s="170"/>
      <c r="AE81" s="170"/>
      <c r="AF81" s="170"/>
      <c r="AG81" s="170" t="s">
        <v>368</v>
      </c>
      <c r="AH81" s="170"/>
      <c r="AI81" s="170"/>
      <c r="AJ81" s="170"/>
      <c r="AK81" s="170"/>
      <c r="AL81" s="170"/>
      <c r="AM81" s="170"/>
      <c r="AN81" s="170"/>
      <c r="AO81" s="170"/>
      <c r="AP81" s="170"/>
      <c r="AQ81" s="170"/>
      <c r="AR81" s="170"/>
      <c r="AS81" s="170"/>
      <c r="AT81" s="170"/>
      <c r="AU81" s="170"/>
      <c r="AV81" s="170"/>
      <c r="AW81" s="170"/>
      <c r="AX81" s="170"/>
      <c r="AY81" s="170"/>
      <c r="AZ81" s="170"/>
      <c r="BA81" s="170"/>
      <c r="BB81" s="170"/>
      <c r="BC81" s="170"/>
      <c r="BD81" s="170"/>
      <c r="BE81" s="170"/>
      <c r="BF81" s="170"/>
      <c r="BG81" s="170"/>
      <c r="BH81" s="170"/>
    </row>
    <row r="82" spans="1:60" ht="13" x14ac:dyDescent="0.25">
      <c r="A82" s="153" t="s">
        <v>146</v>
      </c>
      <c r="B82" s="154" t="s">
        <v>114</v>
      </c>
      <c r="C82" s="155" t="s">
        <v>115</v>
      </c>
      <c r="D82" s="156"/>
      <c r="E82" s="157"/>
      <c r="F82" s="158"/>
      <c r="G82" s="158">
        <f>SUMIF(AG83:AG91,"&lt;&gt;NOR",G83:G91)</f>
        <v>0</v>
      </c>
      <c r="H82" s="158"/>
      <c r="I82" s="158">
        <f>SUM(I83:I91)</f>
        <v>0</v>
      </c>
      <c r="J82" s="158"/>
      <c r="K82" s="158">
        <f>SUM(K83:K91)</f>
        <v>0</v>
      </c>
      <c r="L82" s="158"/>
      <c r="M82" s="158">
        <f>SUM(M83:M91)</f>
        <v>0</v>
      </c>
      <c r="N82" s="157"/>
      <c r="O82" s="157">
        <f>SUM(O83:O91)</f>
        <v>0</v>
      </c>
      <c r="P82" s="157"/>
      <c r="Q82" s="157">
        <f>SUM(Q83:Q91)</f>
        <v>0</v>
      </c>
      <c r="R82" s="158"/>
      <c r="S82" s="158"/>
      <c r="T82" s="159"/>
      <c r="U82" s="160"/>
      <c r="V82" s="160">
        <f>SUM(V83:V91)</f>
        <v>0.03</v>
      </c>
      <c r="W82" s="160"/>
      <c r="X82" s="160"/>
      <c r="Y82" s="160"/>
      <c r="AG82" t="s">
        <v>147</v>
      </c>
    </row>
    <row r="83" spans="1:60" outlineLevel="1" x14ac:dyDescent="0.25">
      <c r="A83" s="161">
        <v>37</v>
      </c>
      <c r="B83" s="162" t="s">
        <v>460</v>
      </c>
      <c r="C83" s="163" t="s">
        <v>461</v>
      </c>
      <c r="D83" s="164" t="s">
        <v>241</v>
      </c>
      <c r="E83" s="165">
        <v>3.3</v>
      </c>
      <c r="F83" s="139"/>
      <c r="G83" s="167">
        <f>ROUND(E83*F83,2)</f>
        <v>0</v>
      </c>
      <c r="H83" s="166"/>
      <c r="I83" s="167">
        <f>ROUND(E83*H83,2)</f>
        <v>0</v>
      </c>
      <c r="J83" s="166"/>
      <c r="K83" s="167">
        <f>ROUND(E83*J83,2)</f>
        <v>0</v>
      </c>
      <c r="L83" s="167">
        <v>21</v>
      </c>
      <c r="M83" s="167">
        <f>G83*(1+L83/100)</f>
        <v>0</v>
      </c>
      <c r="N83" s="165">
        <v>0</v>
      </c>
      <c r="O83" s="165">
        <f>ROUND(E83*N83,2)</f>
        <v>0</v>
      </c>
      <c r="P83" s="165">
        <v>0</v>
      </c>
      <c r="Q83" s="165">
        <f>ROUND(E83*P83,2)</f>
        <v>0</v>
      </c>
      <c r="R83" s="167"/>
      <c r="S83" s="167" t="s">
        <v>222</v>
      </c>
      <c r="T83" s="168" t="s">
        <v>223</v>
      </c>
      <c r="U83" s="169">
        <v>0.01</v>
      </c>
      <c r="V83" s="169">
        <f>ROUND(E83*U83,2)</f>
        <v>0.03</v>
      </c>
      <c r="W83" s="169"/>
      <c r="X83" s="169" t="s">
        <v>152</v>
      </c>
      <c r="Y83" s="169" t="s">
        <v>153</v>
      </c>
      <c r="Z83" s="170"/>
      <c r="AA83" s="170"/>
      <c r="AB83" s="170"/>
      <c r="AC83" s="170"/>
      <c r="AD83" s="170"/>
      <c r="AE83" s="170"/>
      <c r="AF83" s="170"/>
      <c r="AG83" s="170" t="s">
        <v>368</v>
      </c>
      <c r="AH83" s="170"/>
      <c r="AI83" s="170"/>
      <c r="AJ83" s="170"/>
      <c r="AK83" s="170"/>
      <c r="AL83" s="170"/>
      <c r="AM83" s="170"/>
      <c r="AN83" s="170"/>
      <c r="AO83" s="170"/>
      <c r="AP83" s="170"/>
      <c r="AQ83" s="170"/>
      <c r="AR83" s="170"/>
      <c r="AS83" s="170"/>
      <c r="AT83" s="170"/>
      <c r="AU83" s="170"/>
      <c r="AV83" s="170"/>
      <c r="AW83" s="170"/>
      <c r="AX83" s="170"/>
      <c r="AY83" s="170"/>
      <c r="AZ83" s="170"/>
      <c r="BA83" s="170"/>
      <c r="BB83" s="170"/>
      <c r="BC83" s="170"/>
      <c r="BD83" s="170"/>
      <c r="BE83" s="170"/>
      <c r="BF83" s="170"/>
      <c r="BG83" s="170"/>
      <c r="BH83" s="170"/>
    </row>
    <row r="84" spans="1:60" outlineLevel="2" x14ac:dyDescent="0.25">
      <c r="A84" s="171"/>
      <c r="B84" s="172"/>
      <c r="C84" s="173" t="s">
        <v>462</v>
      </c>
      <c r="D84" s="174"/>
      <c r="E84" s="175">
        <v>0.66</v>
      </c>
      <c r="F84" s="169"/>
      <c r="G84" s="169"/>
      <c r="H84" s="169"/>
      <c r="I84" s="169"/>
      <c r="J84" s="169"/>
      <c r="K84" s="169"/>
      <c r="L84" s="169"/>
      <c r="M84" s="169"/>
      <c r="N84" s="176"/>
      <c r="O84" s="176"/>
      <c r="P84" s="176"/>
      <c r="Q84" s="176"/>
      <c r="R84" s="169"/>
      <c r="S84" s="169"/>
      <c r="T84" s="169"/>
      <c r="U84" s="169"/>
      <c r="V84" s="169"/>
      <c r="W84" s="169"/>
      <c r="X84" s="169"/>
      <c r="Y84" s="169"/>
      <c r="Z84" s="170"/>
      <c r="AA84" s="170"/>
      <c r="AB84" s="170"/>
      <c r="AC84" s="170"/>
      <c r="AD84" s="170"/>
      <c r="AE84" s="170"/>
      <c r="AF84" s="170"/>
      <c r="AG84" s="170" t="s">
        <v>156</v>
      </c>
      <c r="AH84" s="170">
        <v>0</v>
      </c>
      <c r="AI84" s="170"/>
      <c r="AJ84" s="170"/>
      <c r="AK84" s="170"/>
      <c r="AL84" s="170"/>
      <c r="AM84" s="170"/>
      <c r="AN84" s="170"/>
      <c r="AO84" s="170"/>
      <c r="AP84" s="170"/>
      <c r="AQ84" s="170"/>
      <c r="AR84" s="170"/>
      <c r="AS84" s="170"/>
      <c r="AT84" s="170"/>
      <c r="AU84" s="170"/>
      <c r="AV84" s="170"/>
      <c r="AW84" s="170"/>
      <c r="AX84" s="170"/>
      <c r="AY84" s="170"/>
      <c r="AZ84" s="170"/>
      <c r="BA84" s="170"/>
      <c r="BB84" s="170"/>
      <c r="BC84" s="170"/>
      <c r="BD84" s="170"/>
      <c r="BE84" s="170"/>
      <c r="BF84" s="170"/>
      <c r="BG84" s="170"/>
      <c r="BH84" s="170"/>
    </row>
    <row r="85" spans="1:60" outlineLevel="3" x14ac:dyDescent="0.25">
      <c r="A85" s="171"/>
      <c r="B85" s="172"/>
      <c r="C85" s="173" t="s">
        <v>463</v>
      </c>
      <c r="D85" s="174"/>
      <c r="E85" s="175">
        <v>2.64</v>
      </c>
      <c r="F85" s="169"/>
      <c r="G85" s="169"/>
      <c r="H85" s="169"/>
      <c r="I85" s="169"/>
      <c r="J85" s="169"/>
      <c r="K85" s="169"/>
      <c r="L85" s="169"/>
      <c r="M85" s="169"/>
      <c r="N85" s="176"/>
      <c r="O85" s="176"/>
      <c r="P85" s="176"/>
      <c r="Q85" s="176"/>
      <c r="R85" s="169"/>
      <c r="S85" s="169"/>
      <c r="T85" s="169"/>
      <c r="U85" s="169"/>
      <c r="V85" s="169"/>
      <c r="W85" s="169"/>
      <c r="X85" s="169"/>
      <c r="Y85" s="169"/>
      <c r="Z85" s="170"/>
      <c r="AA85" s="170"/>
      <c r="AB85" s="170"/>
      <c r="AC85" s="170"/>
      <c r="AD85" s="170"/>
      <c r="AE85" s="170"/>
      <c r="AF85" s="170"/>
      <c r="AG85" s="170" t="s">
        <v>156</v>
      </c>
      <c r="AH85" s="170">
        <v>0</v>
      </c>
      <c r="AI85" s="170"/>
      <c r="AJ85" s="170"/>
      <c r="AK85" s="170"/>
      <c r="AL85" s="170"/>
      <c r="AM85" s="170"/>
      <c r="AN85" s="170"/>
      <c r="AO85" s="170"/>
      <c r="AP85" s="170"/>
      <c r="AQ85" s="170"/>
      <c r="AR85" s="170"/>
      <c r="AS85" s="170"/>
      <c r="AT85" s="170"/>
      <c r="AU85" s="170"/>
      <c r="AV85" s="170"/>
      <c r="AW85" s="170"/>
      <c r="AX85" s="170"/>
      <c r="AY85" s="170"/>
      <c r="AZ85" s="170"/>
      <c r="BA85" s="170"/>
      <c r="BB85" s="170"/>
      <c r="BC85" s="170"/>
      <c r="BD85" s="170"/>
      <c r="BE85" s="170"/>
      <c r="BF85" s="170"/>
      <c r="BG85" s="170"/>
      <c r="BH85" s="170"/>
    </row>
    <row r="86" spans="1:60" outlineLevel="1" x14ac:dyDescent="0.25">
      <c r="A86" s="161">
        <v>38</v>
      </c>
      <c r="B86" s="162" t="s">
        <v>464</v>
      </c>
      <c r="C86" s="163" t="s">
        <v>465</v>
      </c>
      <c r="D86" s="164" t="s">
        <v>241</v>
      </c>
      <c r="E86" s="165">
        <v>29.7</v>
      </c>
      <c r="F86" s="139"/>
      <c r="G86" s="167">
        <f>ROUND(E86*F86,2)</f>
        <v>0</v>
      </c>
      <c r="H86" s="166"/>
      <c r="I86" s="167">
        <f>ROUND(E86*H86,2)</f>
        <v>0</v>
      </c>
      <c r="J86" s="166"/>
      <c r="K86" s="167">
        <f>ROUND(E86*J86,2)</f>
        <v>0</v>
      </c>
      <c r="L86" s="167">
        <v>21</v>
      </c>
      <c r="M86" s="167">
        <f>G86*(1+L86/100)</f>
        <v>0</v>
      </c>
      <c r="N86" s="165">
        <v>0</v>
      </c>
      <c r="O86" s="165">
        <f>ROUND(E86*N86,2)</f>
        <v>0</v>
      </c>
      <c r="P86" s="165">
        <v>0</v>
      </c>
      <c r="Q86" s="165">
        <f>ROUND(E86*P86,2)</f>
        <v>0</v>
      </c>
      <c r="R86" s="167"/>
      <c r="S86" s="167" t="s">
        <v>222</v>
      </c>
      <c r="T86" s="168" t="s">
        <v>223</v>
      </c>
      <c r="U86" s="169">
        <v>0</v>
      </c>
      <c r="V86" s="169">
        <f>ROUND(E86*U86,2)</f>
        <v>0</v>
      </c>
      <c r="W86" s="169"/>
      <c r="X86" s="169" t="s">
        <v>152</v>
      </c>
      <c r="Y86" s="169" t="s">
        <v>153</v>
      </c>
      <c r="Z86" s="170"/>
      <c r="AA86" s="170"/>
      <c r="AB86" s="170"/>
      <c r="AC86" s="170"/>
      <c r="AD86" s="170"/>
      <c r="AE86" s="170"/>
      <c r="AF86" s="170"/>
      <c r="AG86" s="170" t="s">
        <v>368</v>
      </c>
      <c r="AH86" s="170"/>
      <c r="AI86" s="170"/>
      <c r="AJ86" s="170"/>
      <c r="AK86" s="170"/>
      <c r="AL86" s="170"/>
      <c r="AM86" s="170"/>
      <c r="AN86" s="170"/>
      <c r="AO86" s="170"/>
      <c r="AP86" s="170"/>
      <c r="AQ86" s="170"/>
      <c r="AR86" s="170"/>
      <c r="AS86" s="170"/>
      <c r="AT86" s="170"/>
      <c r="AU86" s="170"/>
      <c r="AV86" s="170"/>
      <c r="AW86" s="170"/>
      <c r="AX86" s="170"/>
      <c r="AY86" s="170"/>
      <c r="AZ86" s="170"/>
      <c r="BA86" s="170"/>
      <c r="BB86" s="170"/>
      <c r="BC86" s="170"/>
      <c r="BD86" s="170"/>
      <c r="BE86" s="170"/>
      <c r="BF86" s="170"/>
      <c r="BG86" s="170"/>
      <c r="BH86" s="170"/>
    </row>
    <row r="87" spans="1:60" outlineLevel="2" x14ac:dyDescent="0.25">
      <c r="A87" s="171"/>
      <c r="B87" s="172"/>
      <c r="C87" s="173" t="s">
        <v>466</v>
      </c>
      <c r="D87" s="174"/>
      <c r="E87" s="175">
        <v>29.7</v>
      </c>
      <c r="F87" s="169"/>
      <c r="G87" s="169"/>
      <c r="H87" s="169"/>
      <c r="I87" s="169"/>
      <c r="J87" s="169"/>
      <c r="K87" s="169"/>
      <c r="L87" s="169"/>
      <c r="M87" s="169"/>
      <c r="N87" s="176"/>
      <c r="O87" s="176"/>
      <c r="P87" s="176"/>
      <c r="Q87" s="176"/>
      <c r="R87" s="169"/>
      <c r="S87" s="169"/>
      <c r="T87" s="169"/>
      <c r="U87" s="169"/>
      <c r="V87" s="169"/>
      <c r="W87" s="169"/>
      <c r="X87" s="169"/>
      <c r="Y87" s="169"/>
      <c r="Z87" s="170"/>
      <c r="AA87" s="170"/>
      <c r="AB87" s="170"/>
      <c r="AC87" s="170"/>
      <c r="AD87" s="170"/>
      <c r="AE87" s="170"/>
      <c r="AF87" s="170"/>
      <c r="AG87" s="170" t="s">
        <v>156</v>
      </c>
      <c r="AH87" s="170">
        <v>0</v>
      </c>
      <c r="AI87" s="170"/>
      <c r="AJ87" s="170"/>
      <c r="AK87" s="170"/>
      <c r="AL87" s="170"/>
      <c r="AM87" s="170"/>
      <c r="AN87" s="170"/>
      <c r="AO87" s="170"/>
      <c r="AP87" s="170"/>
      <c r="AQ87" s="170"/>
      <c r="AR87" s="170"/>
      <c r="AS87" s="170"/>
      <c r="AT87" s="170"/>
      <c r="AU87" s="170"/>
      <c r="AV87" s="170"/>
      <c r="AW87" s="170"/>
      <c r="AX87" s="170"/>
      <c r="AY87" s="170"/>
      <c r="AZ87" s="170"/>
      <c r="BA87" s="170"/>
      <c r="BB87" s="170"/>
      <c r="BC87" s="170"/>
      <c r="BD87" s="170"/>
      <c r="BE87" s="170"/>
      <c r="BF87" s="170"/>
      <c r="BG87" s="170"/>
      <c r="BH87" s="170"/>
    </row>
    <row r="88" spans="1:60" ht="20" outlineLevel="1" x14ac:dyDescent="0.25">
      <c r="A88" s="161">
        <v>39</v>
      </c>
      <c r="B88" s="162" t="s">
        <v>467</v>
      </c>
      <c r="C88" s="163" t="s">
        <v>468</v>
      </c>
      <c r="D88" s="164" t="s">
        <v>241</v>
      </c>
      <c r="E88" s="165">
        <v>2.64</v>
      </c>
      <c r="F88" s="139"/>
      <c r="G88" s="167">
        <f>ROUND(E88*F88,2)</f>
        <v>0</v>
      </c>
      <c r="H88" s="166"/>
      <c r="I88" s="167">
        <f>ROUND(E88*H88,2)</f>
        <v>0</v>
      </c>
      <c r="J88" s="166"/>
      <c r="K88" s="167">
        <f>ROUND(E88*J88,2)</f>
        <v>0</v>
      </c>
      <c r="L88" s="167">
        <v>21</v>
      </c>
      <c r="M88" s="167">
        <f>G88*(1+L88/100)</f>
        <v>0</v>
      </c>
      <c r="N88" s="165">
        <v>0</v>
      </c>
      <c r="O88" s="165">
        <f>ROUND(E88*N88,2)</f>
        <v>0</v>
      </c>
      <c r="P88" s="165">
        <v>0</v>
      </c>
      <c r="Q88" s="165">
        <f>ROUND(E88*P88,2)</f>
        <v>0</v>
      </c>
      <c r="R88" s="167"/>
      <c r="S88" s="167" t="s">
        <v>222</v>
      </c>
      <c r="T88" s="168" t="s">
        <v>223</v>
      </c>
      <c r="U88" s="169">
        <v>0</v>
      </c>
      <c r="V88" s="169">
        <f>ROUND(E88*U88,2)</f>
        <v>0</v>
      </c>
      <c r="W88" s="169"/>
      <c r="X88" s="169" t="s">
        <v>152</v>
      </c>
      <c r="Y88" s="169" t="s">
        <v>153</v>
      </c>
      <c r="Z88" s="170"/>
      <c r="AA88" s="170"/>
      <c r="AB88" s="170"/>
      <c r="AC88" s="170"/>
      <c r="AD88" s="170"/>
      <c r="AE88" s="170"/>
      <c r="AF88" s="170"/>
      <c r="AG88" s="170" t="s">
        <v>368</v>
      </c>
      <c r="AH88" s="170"/>
      <c r="AI88" s="170"/>
      <c r="AJ88" s="170"/>
      <c r="AK88" s="170"/>
      <c r="AL88" s="170"/>
      <c r="AM88" s="170"/>
      <c r="AN88" s="170"/>
      <c r="AO88" s="170"/>
      <c r="AP88" s="170"/>
      <c r="AQ88" s="170"/>
      <c r="AR88" s="170"/>
      <c r="AS88" s="170"/>
      <c r="AT88" s="170"/>
      <c r="AU88" s="170"/>
      <c r="AV88" s="170"/>
      <c r="AW88" s="170"/>
      <c r="AX88" s="170"/>
      <c r="AY88" s="170"/>
      <c r="AZ88" s="170"/>
      <c r="BA88" s="170"/>
      <c r="BB88" s="170"/>
      <c r="BC88" s="170"/>
      <c r="BD88" s="170"/>
      <c r="BE88" s="170"/>
      <c r="BF88" s="170"/>
      <c r="BG88" s="170"/>
      <c r="BH88" s="170"/>
    </row>
    <row r="89" spans="1:60" outlineLevel="2" x14ac:dyDescent="0.25">
      <c r="A89" s="171"/>
      <c r="B89" s="172"/>
      <c r="C89" s="173" t="s">
        <v>469</v>
      </c>
      <c r="D89" s="174"/>
      <c r="E89" s="175">
        <v>2.64</v>
      </c>
      <c r="F89" s="169"/>
      <c r="G89" s="169"/>
      <c r="H89" s="169"/>
      <c r="I89" s="169"/>
      <c r="J89" s="169"/>
      <c r="K89" s="169"/>
      <c r="L89" s="169"/>
      <c r="M89" s="169"/>
      <c r="N89" s="176"/>
      <c r="O89" s="176"/>
      <c r="P89" s="176"/>
      <c r="Q89" s="176"/>
      <c r="R89" s="169"/>
      <c r="S89" s="169"/>
      <c r="T89" s="169"/>
      <c r="U89" s="169"/>
      <c r="V89" s="169"/>
      <c r="W89" s="169"/>
      <c r="X89" s="169"/>
      <c r="Y89" s="169"/>
      <c r="Z89" s="170"/>
      <c r="AA89" s="170"/>
      <c r="AB89" s="170"/>
      <c r="AC89" s="170"/>
      <c r="AD89" s="170"/>
      <c r="AE89" s="170"/>
      <c r="AF89" s="170"/>
      <c r="AG89" s="170" t="s">
        <v>156</v>
      </c>
      <c r="AH89" s="170">
        <v>0</v>
      </c>
      <c r="AI89" s="170"/>
      <c r="AJ89" s="170"/>
      <c r="AK89" s="170"/>
      <c r="AL89" s="170"/>
      <c r="AM89" s="170"/>
      <c r="AN89" s="170"/>
      <c r="AO89" s="170"/>
      <c r="AP89" s="170"/>
      <c r="AQ89" s="170"/>
      <c r="AR89" s="170"/>
      <c r="AS89" s="170"/>
      <c r="AT89" s="170"/>
      <c r="AU89" s="170"/>
      <c r="AV89" s="170"/>
      <c r="AW89" s="170"/>
      <c r="AX89" s="170"/>
      <c r="AY89" s="170"/>
      <c r="AZ89" s="170"/>
      <c r="BA89" s="170"/>
      <c r="BB89" s="170"/>
      <c r="BC89" s="170"/>
      <c r="BD89" s="170"/>
      <c r="BE89" s="170"/>
      <c r="BF89" s="170"/>
      <c r="BG89" s="170"/>
      <c r="BH89" s="170"/>
    </row>
    <row r="90" spans="1:60" ht="20" outlineLevel="1" x14ac:dyDescent="0.25">
      <c r="A90" s="161">
        <v>40</v>
      </c>
      <c r="B90" s="162" t="s">
        <v>470</v>
      </c>
      <c r="C90" s="163" t="s">
        <v>471</v>
      </c>
      <c r="D90" s="164" t="s">
        <v>241</v>
      </c>
      <c r="E90" s="165">
        <v>0.64</v>
      </c>
      <c r="F90" s="139"/>
      <c r="G90" s="167">
        <f>ROUND(E90*F90,2)</f>
        <v>0</v>
      </c>
      <c r="H90" s="166"/>
      <c r="I90" s="167">
        <f>ROUND(E90*H90,2)</f>
        <v>0</v>
      </c>
      <c r="J90" s="166"/>
      <c r="K90" s="167">
        <f>ROUND(E90*J90,2)</f>
        <v>0</v>
      </c>
      <c r="L90" s="167">
        <v>21</v>
      </c>
      <c r="M90" s="167">
        <f>G90*(1+L90/100)</f>
        <v>0</v>
      </c>
      <c r="N90" s="165">
        <v>0</v>
      </c>
      <c r="O90" s="165">
        <f>ROUND(E90*N90,2)</f>
        <v>0</v>
      </c>
      <c r="P90" s="165">
        <v>0</v>
      </c>
      <c r="Q90" s="165">
        <f>ROUND(E90*P90,2)</f>
        <v>0</v>
      </c>
      <c r="R90" s="167"/>
      <c r="S90" s="167" t="s">
        <v>222</v>
      </c>
      <c r="T90" s="168" t="s">
        <v>223</v>
      </c>
      <c r="U90" s="169">
        <v>0</v>
      </c>
      <c r="V90" s="169">
        <f>ROUND(E90*U90,2)</f>
        <v>0</v>
      </c>
      <c r="W90" s="169"/>
      <c r="X90" s="169" t="s">
        <v>152</v>
      </c>
      <c r="Y90" s="169" t="s">
        <v>153</v>
      </c>
      <c r="Z90" s="170"/>
      <c r="AA90" s="170"/>
      <c r="AB90" s="170"/>
      <c r="AC90" s="170"/>
      <c r="AD90" s="170"/>
      <c r="AE90" s="170"/>
      <c r="AF90" s="170"/>
      <c r="AG90" s="170" t="s">
        <v>368</v>
      </c>
      <c r="AH90" s="170"/>
      <c r="AI90" s="170"/>
      <c r="AJ90" s="170"/>
      <c r="AK90" s="170"/>
      <c r="AL90" s="170"/>
      <c r="AM90" s="170"/>
      <c r="AN90" s="170"/>
      <c r="AO90" s="170"/>
      <c r="AP90" s="170"/>
      <c r="AQ90" s="170"/>
      <c r="AR90" s="170"/>
      <c r="AS90" s="170"/>
      <c r="AT90" s="170"/>
      <c r="AU90" s="170"/>
      <c r="AV90" s="170"/>
      <c r="AW90" s="170"/>
      <c r="AX90" s="170"/>
      <c r="AY90" s="170"/>
      <c r="AZ90" s="170"/>
      <c r="BA90" s="170"/>
      <c r="BB90" s="170"/>
      <c r="BC90" s="170"/>
      <c r="BD90" s="170"/>
      <c r="BE90" s="170"/>
      <c r="BF90" s="170"/>
      <c r="BG90" s="170"/>
      <c r="BH90" s="170"/>
    </row>
    <row r="91" spans="1:60" outlineLevel="2" x14ac:dyDescent="0.25">
      <c r="A91" s="171"/>
      <c r="B91" s="172"/>
      <c r="C91" s="173" t="s">
        <v>472</v>
      </c>
      <c r="D91" s="174"/>
      <c r="E91" s="175">
        <v>0.64</v>
      </c>
      <c r="F91" s="169"/>
      <c r="G91" s="169"/>
      <c r="H91" s="169"/>
      <c r="I91" s="169"/>
      <c r="J91" s="169"/>
      <c r="K91" s="169"/>
      <c r="L91" s="169"/>
      <c r="M91" s="169"/>
      <c r="N91" s="176"/>
      <c r="O91" s="176"/>
      <c r="P91" s="176"/>
      <c r="Q91" s="176"/>
      <c r="R91" s="169"/>
      <c r="S91" s="169"/>
      <c r="T91" s="169"/>
      <c r="U91" s="169"/>
      <c r="V91" s="169"/>
      <c r="W91" s="169"/>
      <c r="X91" s="169"/>
      <c r="Y91" s="169"/>
      <c r="Z91" s="170"/>
      <c r="AA91" s="170"/>
      <c r="AB91" s="170"/>
      <c r="AC91" s="170"/>
      <c r="AD91" s="170"/>
      <c r="AE91" s="170"/>
      <c r="AF91" s="170"/>
      <c r="AG91" s="170" t="s">
        <v>156</v>
      </c>
      <c r="AH91" s="170">
        <v>0</v>
      </c>
      <c r="AI91" s="170"/>
      <c r="AJ91" s="170"/>
      <c r="AK91" s="170"/>
      <c r="AL91" s="170"/>
      <c r="AM91" s="170"/>
      <c r="AN91" s="170"/>
      <c r="AO91" s="170"/>
      <c r="AP91" s="170"/>
      <c r="AQ91" s="170"/>
      <c r="AR91" s="170"/>
      <c r="AS91" s="170"/>
      <c r="AT91" s="170"/>
      <c r="AU91" s="170"/>
      <c r="AV91" s="170"/>
      <c r="AW91" s="170"/>
      <c r="AX91" s="170"/>
      <c r="AY91" s="170"/>
      <c r="AZ91" s="170"/>
      <c r="BA91" s="170"/>
      <c r="BB91" s="170"/>
      <c r="BC91" s="170"/>
      <c r="BD91" s="170"/>
      <c r="BE91" s="170"/>
      <c r="BF91" s="170"/>
      <c r="BG91" s="170"/>
      <c r="BH91" s="170"/>
    </row>
    <row r="92" spans="1:60" ht="13" x14ac:dyDescent="0.25">
      <c r="A92" s="153" t="s">
        <v>146</v>
      </c>
      <c r="B92" s="154" t="s">
        <v>118</v>
      </c>
      <c r="C92" s="155" t="s">
        <v>29</v>
      </c>
      <c r="D92" s="156"/>
      <c r="E92" s="157"/>
      <c r="F92" s="158"/>
      <c r="G92" s="158">
        <f>SUMIF(AG93:AG93,"&lt;&gt;NOR",G93:G93)</f>
        <v>0</v>
      </c>
      <c r="H92" s="158"/>
      <c r="I92" s="158">
        <f>SUM(I93:I93)</f>
        <v>0</v>
      </c>
      <c r="J92" s="158"/>
      <c r="K92" s="158">
        <f>SUM(K93:K93)</f>
        <v>0</v>
      </c>
      <c r="L92" s="158"/>
      <c r="M92" s="158">
        <f>SUM(M93:M93)</f>
        <v>0</v>
      </c>
      <c r="N92" s="157"/>
      <c r="O92" s="157">
        <f>SUM(O93:O93)</f>
        <v>0</v>
      </c>
      <c r="P92" s="157"/>
      <c r="Q92" s="157">
        <f>SUM(Q93:Q93)</f>
        <v>0</v>
      </c>
      <c r="R92" s="158"/>
      <c r="S92" s="158"/>
      <c r="T92" s="159"/>
      <c r="U92" s="160"/>
      <c r="V92" s="160">
        <f>SUM(V93:V93)</f>
        <v>0</v>
      </c>
      <c r="W92" s="160"/>
      <c r="X92" s="160"/>
      <c r="Y92" s="160"/>
      <c r="AG92" t="s">
        <v>147</v>
      </c>
    </row>
    <row r="93" spans="1:60" outlineLevel="1" x14ac:dyDescent="0.25">
      <c r="A93" s="161">
        <v>41</v>
      </c>
      <c r="B93" s="162" t="s">
        <v>473</v>
      </c>
      <c r="C93" s="163" t="s">
        <v>474</v>
      </c>
      <c r="D93" s="164" t="s">
        <v>475</v>
      </c>
      <c r="E93" s="165">
        <v>1</v>
      </c>
      <c r="F93" s="139"/>
      <c r="G93" s="167">
        <f>ROUND(E93*F93,2)</f>
        <v>0</v>
      </c>
      <c r="H93" s="166"/>
      <c r="I93" s="167">
        <f>ROUND(E93*H93,2)</f>
        <v>0</v>
      </c>
      <c r="J93" s="166"/>
      <c r="K93" s="167">
        <f>ROUND(E93*J93,2)</f>
        <v>0</v>
      </c>
      <c r="L93" s="167">
        <v>21</v>
      </c>
      <c r="M93" s="167">
        <f>G93*(1+L93/100)</f>
        <v>0</v>
      </c>
      <c r="N93" s="165">
        <v>0</v>
      </c>
      <c r="O93" s="165">
        <f>ROUND(E93*N93,2)</f>
        <v>0</v>
      </c>
      <c r="P93" s="165">
        <v>0</v>
      </c>
      <c r="Q93" s="165">
        <f>ROUND(E93*P93,2)</f>
        <v>0</v>
      </c>
      <c r="R93" s="167"/>
      <c r="S93" s="167" t="s">
        <v>222</v>
      </c>
      <c r="T93" s="168" t="s">
        <v>223</v>
      </c>
      <c r="U93" s="169">
        <v>0</v>
      </c>
      <c r="V93" s="169">
        <f>ROUND(E93*U93,2)</f>
        <v>0</v>
      </c>
      <c r="W93" s="169"/>
      <c r="X93" s="169" t="s">
        <v>152</v>
      </c>
      <c r="Y93" s="169" t="s">
        <v>153</v>
      </c>
      <c r="Z93" s="170"/>
      <c r="AA93" s="170"/>
      <c r="AB93" s="170"/>
      <c r="AC93" s="170"/>
      <c r="AD93" s="170"/>
      <c r="AE93" s="170"/>
      <c r="AF93" s="170"/>
      <c r="AG93" s="170" t="s">
        <v>368</v>
      </c>
      <c r="AH93" s="170"/>
      <c r="AI93" s="170"/>
      <c r="AJ93" s="170"/>
      <c r="AK93" s="170"/>
      <c r="AL93" s="170"/>
      <c r="AM93" s="170"/>
      <c r="AN93" s="170"/>
      <c r="AO93" s="170"/>
      <c r="AP93" s="170"/>
      <c r="AQ93" s="170"/>
      <c r="AR93" s="170"/>
      <c r="AS93" s="170"/>
      <c r="AT93" s="170"/>
      <c r="AU93" s="170"/>
      <c r="AV93" s="170"/>
      <c r="AW93" s="170"/>
      <c r="AX93" s="170"/>
      <c r="AY93" s="170"/>
      <c r="AZ93" s="170"/>
      <c r="BA93" s="170"/>
      <c r="BB93" s="170"/>
      <c r="BC93" s="170"/>
      <c r="BD93" s="170"/>
      <c r="BE93" s="170"/>
      <c r="BF93" s="170"/>
      <c r="BG93" s="170"/>
      <c r="BH93" s="170"/>
    </row>
    <row r="94" spans="1:60" x14ac:dyDescent="0.25">
      <c r="A94" s="3"/>
      <c r="B94" s="4"/>
      <c r="C94" s="210"/>
      <c r="D94" s="6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AE94">
        <v>12</v>
      </c>
      <c r="AF94">
        <v>21</v>
      </c>
      <c r="AG94" t="s">
        <v>132</v>
      </c>
    </row>
    <row r="95" spans="1:60" ht="13" x14ac:dyDescent="0.25">
      <c r="A95" s="211"/>
      <c r="B95" s="212" t="s">
        <v>31</v>
      </c>
      <c r="C95" s="213"/>
      <c r="D95" s="214"/>
      <c r="E95" s="215"/>
      <c r="F95" s="215"/>
      <c r="G95" s="216">
        <f>G8+G45+G48+G73+G80+G82+G92</f>
        <v>0</v>
      </c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AE95">
        <f>SUMIF(L7:L93,AE94,G7:G93)</f>
        <v>0</v>
      </c>
      <c r="AF95">
        <f>SUMIF(L7:L93,AF94,G7:G93)</f>
        <v>0</v>
      </c>
      <c r="AG95" t="s">
        <v>265</v>
      </c>
    </row>
    <row r="96" spans="1:60" x14ac:dyDescent="0.25">
      <c r="A96" s="3"/>
      <c r="B96" s="4"/>
      <c r="C96" s="210"/>
      <c r="D96" s="6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33" x14ac:dyDescent="0.25">
      <c r="A97" s="3"/>
      <c r="B97" s="4"/>
      <c r="C97" s="210"/>
      <c r="D97" s="6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33" x14ac:dyDescent="0.25">
      <c r="A98" s="309" t="s">
        <v>266</v>
      </c>
      <c r="B98" s="309"/>
      <c r="C98" s="310"/>
      <c r="D98" s="6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33" x14ac:dyDescent="0.25">
      <c r="A99" s="286"/>
      <c r="B99" s="287"/>
      <c r="C99" s="288"/>
      <c r="D99" s="287"/>
      <c r="E99" s="287"/>
      <c r="F99" s="287"/>
      <c r="G99" s="289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AG99" t="s">
        <v>267</v>
      </c>
    </row>
    <row r="100" spans="1:33" x14ac:dyDescent="0.25">
      <c r="A100" s="290"/>
      <c r="B100" s="291"/>
      <c r="C100" s="292"/>
      <c r="D100" s="291"/>
      <c r="E100" s="291"/>
      <c r="F100" s="291"/>
      <c r="G100" s="29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33" x14ac:dyDescent="0.25">
      <c r="A101" s="290"/>
      <c r="B101" s="291"/>
      <c r="C101" s="292"/>
      <c r="D101" s="291"/>
      <c r="E101" s="291"/>
      <c r="F101" s="291"/>
      <c r="G101" s="29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33" x14ac:dyDescent="0.25">
      <c r="A102" s="290"/>
      <c r="B102" s="291"/>
      <c r="C102" s="292"/>
      <c r="D102" s="291"/>
      <c r="E102" s="291"/>
      <c r="F102" s="291"/>
      <c r="G102" s="29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33" x14ac:dyDescent="0.25">
      <c r="A103" s="294"/>
      <c r="B103" s="295"/>
      <c r="C103" s="296"/>
      <c r="D103" s="295"/>
      <c r="E103" s="295"/>
      <c r="F103" s="295"/>
      <c r="G103" s="297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33" x14ac:dyDescent="0.25">
      <c r="A104" s="3"/>
      <c r="B104" s="4"/>
      <c r="C104" s="210"/>
      <c r="D104" s="6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33" x14ac:dyDescent="0.25">
      <c r="C105" s="217"/>
      <c r="D105" s="10"/>
      <c r="AG105" t="s">
        <v>268</v>
      </c>
    </row>
    <row r="106" spans="1:33" x14ac:dyDescent="0.25">
      <c r="D106" s="10"/>
    </row>
    <row r="107" spans="1:33" x14ac:dyDescent="0.25">
      <c r="D107" s="10"/>
    </row>
    <row r="108" spans="1:33" x14ac:dyDescent="0.25">
      <c r="D108" s="10"/>
    </row>
    <row r="109" spans="1:33" x14ac:dyDescent="0.25">
      <c r="D109" s="10"/>
    </row>
    <row r="110" spans="1:33" x14ac:dyDescent="0.25">
      <c r="D110" s="10"/>
    </row>
    <row r="111" spans="1:33" x14ac:dyDescent="0.25">
      <c r="D111" s="10"/>
    </row>
    <row r="112" spans="1:33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HBCQQE0qNfJtZOW89Ppc0mvmCNPIgy2yl3UawrtAMMENqFFaAoFDz8HF3ruQQIEokBagtqeqUFlCIv5NYwSmqA==" saltValue="c6h5zL+6xbmshRmcnqVvaA==" spinCount="100000" sheet="1" objects="1" scenarios="1"/>
  <mergeCells count="6">
    <mergeCell ref="A99:G103"/>
    <mergeCell ref="A1:G1"/>
    <mergeCell ref="C2:G2"/>
    <mergeCell ref="C3:G3"/>
    <mergeCell ref="C4:G4"/>
    <mergeCell ref="A98:C9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06E5A-8BF2-4A56-AE4F-EF593F685375}">
  <sheetPr codeName="List11">
    <outlinePr summaryBelow="0"/>
  </sheetPr>
  <dimension ref="A1:BH5000"/>
  <sheetViews>
    <sheetView workbookViewId="0">
      <pane ySplit="7" topLeftCell="A8" activePane="bottomLeft" state="frozen"/>
      <selection pane="bottomLeft" activeCell="S13" sqref="S13"/>
    </sheetView>
  </sheetViews>
  <sheetFormatPr defaultRowHeight="12.5" outlineLevelRow="1" x14ac:dyDescent="0.25"/>
  <cols>
    <col min="1" max="1" width="3.453125" customWidth="1"/>
    <col min="2" max="2" width="12.54296875" style="143" customWidth="1"/>
    <col min="3" max="3" width="38.26953125" style="143" customWidth="1"/>
    <col min="4" max="4" width="4.81640625" customWidth="1"/>
    <col min="5" max="5" width="10.54296875" customWidth="1"/>
    <col min="6" max="6" width="9.81640625" customWidth="1"/>
    <col min="7" max="7" width="12.726562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5">
      <c r="A1" s="302" t="s">
        <v>7</v>
      </c>
      <c r="B1" s="302"/>
      <c r="C1" s="302"/>
      <c r="D1" s="302"/>
      <c r="E1" s="302"/>
      <c r="F1" s="302"/>
      <c r="G1" s="302"/>
      <c r="AG1" t="s">
        <v>120</v>
      </c>
    </row>
    <row r="2" spans="1:60" ht="25" customHeight="1" x14ac:dyDescent="0.25">
      <c r="A2" s="142" t="s">
        <v>8</v>
      </c>
      <c r="B2" s="48" t="s">
        <v>43</v>
      </c>
      <c r="C2" s="303" t="s">
        <v>44</v>
      </c>
      <c r="D2" s="304"/>
      <c r="E2" s="304"/>
      <c r="F2" s="304"/>
      <c r="G2" s="305"/>
      <c r="AG2" t="s">
        <v>121</v>
      </c>
    </row>
    <row r="3" spans="1:60" ht="25" customHeight="1" x14ac:dyDescent="0.25">
      <c r="A3" s="142" t="s">
        <v>9</v>
      </c>
      <c r="B3" s="48" t="s">
        <v>58</v>
      </c>
      <c r="C3" s="303" t="s">
        <v>59</v>
      </c>
      <c r="D3" s="304"/>
      <c r="E3" s="304"/>
      <c r="F3" s="304"/>
      <c r="G3" s="305"/>
      <c r="AC3" s="143" t="s">
        <v>121</v>
      </c>
      <c r="AG3" t="s">
        <v>122</v>
      </c>
    </row>
    <row r="4" spans="1:60" ht="25" customHeight="1" x14ac:dyDescent="0.25">
      <c r="A4" s="144" t="s">
        <v>10</v>
      </c>
      <c r="B4" s="145" t="s">
        <v>76</v>
      </c>
      <c r="C4" s="306" t="s">
        <v>77</v>
      </c>
      <c r="D4" s="307"/>
      <c r="E4" s="307"/>
      <c r="F4" s="307"/>
      <c r="G4" s="308"/>
      <c r="AG4" t="s">
        <v>123</v>
      </c>
    </row>
    <row r="5" spans="1:60" x14ac:dyDescent="0.25">
      <c r="D5" s="10"/>
    </row>
    <row r="6" spans="1:60" ht="37.5" x14ac:dyDescent="0.25">
      <c r="A6" s="146" t="s">
        <v>124</v>
      </c>
      <c r="B6" s="147" t="s">
        <v>125</v>
      </c>
      <c r="C6" s="147" t="s">
        <v>126</v>
      </c>
      <c r="D6" s="148" t="s">
        <v>127</v>
      </c>
      <c r="E6" s="146" t="s">
        <v>128</v>
      </c>
      <c r="F6" s="149" t="s">
        <v>129</v>
      </c>
      <c r="G6" s="146" t="s">
        <v>31</v>
      </c>
      <c r="H6" s="150" t="s">
        <v>32</v>
      </c>
      <c r="I6" s="150" t="s">
        <v>130</v>
      </c>
      <c r="J6" s="150" t="s">
        <v>33</v>
      </c>
      <c r="K6" s="150" t="s">
        <v>131</v>
      </c>
      <c r="L6" s="150" t="s">
        <v>132</v>
      </c>
      <c r="M6" s="150" t="s">
        <v>133</v>
      </c>
      <c r="N6" s="150" t="s">
        <v>134</v>
      </c>
      <c r="O6" s="150" t="s">
        <v>135</v>
      </c>
      <c r="P6" s="150" t="s">
        <v>136</v>
      </c>
      <c r="Q6" s="150" t="s">
        <v>137</v>
      </c>
      <c r="R6" s="150" t="s">
        <v>138</v>
      </c>
      <c r="S6" s="150" t="s">
        <v>139</v>
      </c>
      <c r="T6" s="150" t="s">
        <v>140</v>
      </c>
      <c r="U6" s="150" t="s">
        <v>141</v>
      </c>
      <c r="V6" s="150" t="s">
        <v>142</v>
      </c>
      <c r="W6" s="150" t="s">
        <v>143</v>
      </c>
      <c r="X6" s="150" t="s">
        <v>144</v>
      </c>
      <c r="Y6" s="150" t="s">
        <v>145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ht="13" x14ac:dyDescent="0.25">
      <c r="A8" s="153" t="s">
        <v>146</v>
      </c>
      <c r="B8" s="154" t="s">
        <v>103</v>
      </c>
      <c r="C8" s="155" t="s">
        <v>104</v>
      </c>
      <c r="D8" s="156"/>
      <c r="E8" s="157"/>
      <c r="F8" s="158"/>
      <c r="G8" s="158">
        <f>SUMIF(AG9:AG12,"&lt;&gt;NOR",G9:G12)</f>
        <v>0</v>
      </c>
      <c r="H8" s="158"/>
      <c r="I8" s="158">
        <f>SUM(I9:I12)</f>
        <v>0</v>
      </c>
      <c r="J8" s="158"/>
      <c r="K8" s="158">
        <f>SUM(K9:K12)</f>
        <v>0</v>
      </c>
      <c r="L8" s="158"/>
      <c r="M8" s="158">
        <f>SUM(M9:M12)</f>
        <v>0</v>
      </c>
      <c r="N8" s="157"/>
      <c r="O8" s="157">
        <f>SUM(O9:O12)</f>
        <v>0</v>
      </c>
      <c r="P8" s="157"/>
      <c r="Q8" s="157">
        <f>SUM(Q9:Q12)</f>
        <v>0</v>
      </c>
      <c r="R8" s="158"/>
      <c r="S8" s="158"/>
      <c r="T8" s="159"/>
      <c r="U8" s="160"/>
      <c r="V8" s="160">
        <f>SUM(V9:V12)</f>
        <v>0</v>
      </c>
      <c r="W8" s="160"/>
      <c r="X8" s="160"/>
      <c r="Y8" s="160"/>
      <c r="AG8" t="s">
        <v>147</v>
      </c>
    </row>
    <row r="9" spans="1:60" ht="20" outlineLevel="1" x14ac:dyDescent="0.25">
      <c r="A9" s="202">
        <v>1</v>
      </c>
      <c r="B9" s="203" t="s">
        <v>476</v>
      </c>
      <c r="C9" s="204" t="s">
        <v>477</v>
      </c>
      <c r="D9" s="205" t="s">
        <v>150</v>
      </c>
      <c r="E9" s="206">
        <v>5400</v>
      </c>
      <c r="F9" s="140"/>
      <c r="G9" s="208">
        <f>ROUND(E9*F9,2)</f>
        <v>0</v>
      </c>
      <c r="H9" s="207"/>
      <c r="I9" s="208">
        <f>ROUND(E9*H9,2)</f>
        <v>0</v>
      </c>
      <c r="J9" s="207"/>
      <c r="K9" s="208">
        <f>ROUND(E9*J9,2)</f>
        <v>0</v>
      </c>
      <c r="L9" s="208">
        <v>21</v>
      </c>
      <c r="M9" s="208">
        <f>G9*(1+L9/100)</f>
        <v>0</v>
      </c>
      <c r="N9" s="206">
        <v>0</v>
      </c>
      <c r="O9" s="206">
        <f>ROUND(E9*N9,2)</f>
        <v>0</v>
      </c>
      <c r="P9" s="206">
        <v>0</v>
      </c>
      <c r="Q9" s="206">
        <f>ROUND(E9*P9,2)</f>
        <v>0</v>
      </c>
      <c r="R9" s="208"/>
      <c r="S9" s="208" t="s">
        <v>222</v>
      </c>
      <c r="T9" s="209" t="s">
        <v>223</v>
      </c>
      <c r="U9" s="169">
        <v>0</v>
      </c>
      <c r="V9" s="169">
        <f>ROUND(E9*U9,2)</f>
        <v>0</v>
      </c>
      <c r="W9" s="169"/>
      <c r="X9" s="169" t="s">
        <v>152</v>
      </c>
      <c r="Y9" s="169" t="s">
        <v>153</v>
      </c>
      <c r="Z9" s="170"/>
      <c r="AA9" s="170"/>
      <c r="AB9" s="170"/>
      <c r="AC9" s="170"/>
      <c r="AD9" s="170"/>
      <c r="AE9" s="170"/>
      <c r="AF9" s="170"/>
      <c r="AG9" s="170" t="s">
        <v>154</v>
      </c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</row>
    <row r="10" spans="1:60" ht="20" outlineLevel="1" x14ac:dyDescent="0.25">
      <c r="A10" s="202">
        <v>2</v>
      </c>
      <c r="B10" s="203" t="s">
        <v>478</v>
      </c>
      <c r="C10" s="204" t="s">
        <v>479</v>
      </c>
      <c r="D10" s="205" t="s">
        <v>232</v>
      </c>
      <c r="E10" s="206">
        <v>18000</v>
      </c>
      <c r="F10" s="140"/>
      <c r="G10" s="208">
        <f>ROUND(E10*F10,2)</f>
        <v>0</v>
      </c>
      <c r="H10" s="207"/>
      <c r="I10" s="208">
        <f>ROUND(E10*H10,2)</f>
        <v>0</v>
      </c>
      <c r="J10" s="207"/>
      <c r="K10" s="208">
        <f>ROUND(E10*J10,2)</f>
        <v>0</v>
      </c>
      <c r="L10" s="208">
        <v>21</v>
      </c>
      <c r="M10" s="208">
        <f>G10*(1+L10/100)</f>
        <v>0</v>
      </c>
      <c r="N10" s="206">
        <v>0</v>
      </c>
      <c r="O10" s="206">
        <f>ROUND(E10*N10,2)</f>
        <v>0</v>
      </c>
      <c r="P10" s="206">
        <v>0</v>
      </c>
      <c r="Q10" s="206">
        <f>ROUND(E10*P10,2)</f>
        <v>0</v>
      </c>
      <c r="R10" s="208"/>
      <c r="S10" s="208" t="s">
        <v>222</v>
      </c>
      <c r="T10" s="209" t="s">
        <v>223</v>
      </c>
      <c r="U10" s="169">
        <v>0</v>
      </c>
      <c r="V10" s="169">
        <f>ROUND(E10*U10,2)</f>
        <v>0</v>
      </c>
      <c r="W10" s="169"/>
      <c r="X10" s="169" t="s">
        <v>152</v>
      </c>
      <c r="Y10" s="169" t="s">
        <v>153</v>
      </c>
      <c r="Z10" s="170"/>
      <c r="AA10" s="170"/>
      <c r="AB10" s="170"/>
      <c r="AC10" s="170"/>
      <c r="AD10" s="170"/>
      <c r="AE10" s="170"/>
      <c r="AF10" s="170"/>
      <c r="AG10" s="170" t="s">
        <v>154</v>
      </c>
      <c r="AH10" s="170"/>
      <c r="AI10" s="170"/>
      <c r="AJ10" s="170"/>
      <c r="AK10" s="170"/>
      <c r="AL10" s="170"/>
      <c r="AM10" s="170"/>
      <c r="AN10" s="170"/>
      <c r="AO10" s="170"/>
      <c r="AP10" s="170"/>
      <c r="AQ10" s="170"/>
      <c r="AR10" s="170"/>
      <c r="AS10" s="170"/>
      <c r="AT10" s="170"/>
      <c r="AU10" s="170"/>
      <c r="AV10" s="170"/>
      <c r="AW10" s="170"/>
      <c r="AX10" s="170"/>
      <c r="AY10" s="170"/>
      <c r="AZ10" s="170"/>
      <c r="BA10" s="170"/>
      <c r="BB10" s="170"/>
      <c r="BC10" s="170"/>
      <c r="BD10" s="170"/>
      <c r="BE10" s="170"/>
      <c r="BF10" s="170"/>
      <c r="BG10" s="170"/>
      <c r="BH10" s="170"/>
    </row>
    <row r="11" spans="1:60" ht="20" outlineLevel="1" x14ac:dyDescent="0.25">
      <c r="A11" s="202">
        <v>3</v>
      </c>
      <c r="B11" s="203" t="s">
        <v>480</v>
      </c>
      <c r="C11" s="204" t="s">
        <v>481</v>
      </c>
      <c r="D11" s="205" t="s">
        <v>232</v>
      </c>
      <c r="E11" s="206">
        <f>E10</f>
        <v>18000</v>
      </c>
      <c r="F11" s="140"/>
      <c r="G11" s="208">
        <f>ROUND(E11*F11,2)</f>
        <v>0</v>
      </c>
      <c r="H11" s="207"/>
      <c r="I11" s="208">
        <f>ROUND(E11*H11,2)</f>
        <v>0</v>
      </c>
      <c r="J11" s="207"/>
      <c r="K11" s="208">
        <f>ROUND(E11*J11,2)</f>
        <v>0</v>
      </c>
      <c r="L11" s="208">
        <v>21</v>
      </c>
      <c r="M11" s="208">
        <f>G11*(1+L11/100)</f>
        <v>0</v>
      </c>
      <c r="N11" s="206">
        <v>0</v>
      </c>
      <c r="O11" s="206">
        <f>ROUND(E11*N11,2)</f>
        <v>0</v>
      </c>
      <c r="P11" s="206">
        <v>0</v>
      </c>
      <c r="Q11" s="206">
        <f>ROUND(E11*P11,2)</f>
        <v>0</v>
      </c>
      <c r="R11" s="208"/>
      <c r="S11" s="208" t="s">
        <v>222</v>
      </c>
      <c r="T11" s="209" t="s">
        <v>223</v>
      </c>
      <c r="U11" s="169">
        <v>0</v>
      </c>
      <c r="V11" s="169">
        <f>ROUND(E11*U11,2)</f>
        <v>0</v>
      </c>
      <c r="W11" s="169"/>
      <c r="X11" s="169" t="s">
        <v>152</v>
      </c>
      <c r="Y11" s="169" t="s">
        <v>153</v>
      </c>
      <c r="Z11" s="170"/>
      <c r="AA11" s="170"/>
      <c r="AB11" s="170"/>
      <c r="AC11" s="170"/>
      <c r="AD11" s="170"/>
      <c r="AE11" s="170"/>
      <c r="AF11" s="170"/>
      <c r="AG11" s="170" t="s">
        <v>154</v>
      </c>
      <c r="AH11" s="170"/>
      <c r="AI11" s="170"/>
      <c r="AJ11" s="170"/>
      <c r="AK11" s="170"/>
      <c r="AL11" s="170"/>
      <c r="AM11" s="170"/>
      <c r="AN11" s="170"/>
      <c r="AO11" s="170"/>
      <c r="AP11" s="170"/>
      <c r="AQ11" s="170"/>
      <c r="AR11" s="170"/>
      <c r="AS11" s="170"/>
      <c r="AT11" s="170"/>
      <c r="AU11" s="170"/>
      <c r="AV11" s="170"/>
      <c r="AW11" s="170"/>
      <c r="AX11" s="170"/>
      <c r="AY11" s="170"/>
      <c r="AZ11" s="170"/>
      <c r="BA11" s="170"/>
      <c r="BB11" s="170"/>
      <c r="BC11" s="170"/>
      <c r="BD11" s="170"/>
      <c r="BE11" s="170"/>
      <c r="BF11" s="170"/>
      <c r="BG11" s="170"/>
      <c r="BH11" s="170"/>
    </row>
    <row r="12" spans="1:60" ht="20" outlineLevel="1" x14ac:dyDescent="0.25">
      <c r="A12" s="161">
        <v>4</v>
      </c>
      <c r="B12" s="162" t="s">
        <v>482</v>
      </c>
      <c r="C12" s="163" t="s">
        <v>483</v>
      </c>
      <c r="D12" s="164" t="s">
        <v>232</v>
      </c>
      <c r="E12" s="165">
        <f>E11</f>
        <v>18000</v>
      </c>
      <c r="F12" s="139"/>
      <c r="G12" s="167">
        <f>ROUND(E12*F12,2)</f>
        <v>0</v>
      </c>
      <c r="H12" s="166"/>
      <c r="I12" s="167">
        <f>ROUND(E12*H12,2)</f>
        <v>0</v>
      </c>
      <c r="J12" s="166"/>
      <c r="K12" s="167">
        <f>ROUND(E12*J12,2)</f>
        <v>0</v>
      </c>
      <c r="L12" s="167">
        <v>21</v>
      </c>
      <c r="M12" s="167">
        <f>G12*(1+L12/100)</f>
        <v>0</v>
      </c>
      <c r="N12" s="165">
        <v>0</v>
      </c>
      <c r="O12" s="165">
        <f>ROUND(E12*N12,2)</f>
        <v>0</v>
      </c>
      <c r="P12" s="165">
        <v>0</v>
      </c>
      <c r="Q12" s="165">
        <f>ROUND(E12*P12,2)</f>
        <v>0</v>
      </c>
      <c r="R12" s="167"/>
      <c r="S12" s="167" t="s">
        <v>222</v>
      </c>
      <c r="T12" s="168" t="s">
        <v>223</v>
      </c>
      <c r="U12" s="169">
        <v>0</v>
      </c>
      <c r="V12" s="169">
        <f>ROUND(E12*U12,2)</f>
        <v>0</v>
      </c>
      <c r="W12" s="169"/>
      <c r="X12" s="169" t="s">
        <v>152</v>
      </c>
      <c r="Y12" s="169" t="s">
        <v>153</v>
      </c>
      <c r="Z12" s="170"/>
      <c r="AA12" s="170"/>
      <c r="AB12" s="170"/>
      <c r="AC12" s="170"/>
      <c r="AD12" s="170"/>
      <c r="AE12" s="170"/>
      <c r="AF12" s="170"/>
      <c r="AG12" s="170" t="s">
        <v>154</v>
      </c>
      <c r="AH12" s="170"/>
      <c r="AI12" s="170"/>
      <c r="AJ12" s="170"/>
      <c r="AK12" s="170"/>
      <c r="AL12" s="170"/>
      <c r="AM12" s="170"/>
      <c r="AN12" s="170"/>
      <c r="AO12" s="170"/>
      <c r="AP12" s="170"/>
      <c r="AQ12" s="170"/>
      <c r="AR12" s="170"/>
      <c r="AS12" s="170"/>
      <c r="AT12" s="170"/>
      <c r="AU12" s="170"/>
      <c r="AV12" s="170"/>
      <c r="AW12" s="170"/>
      <c r="AX12" s="170"/>
      <c r="AY12" s="170"/>
      <c r="AZ12" s="170"/>
      <c r="BA12" s="170"/>
      <c r="BB12" s="170"/>
      <c r="BC12" s="170"/>
      <c r="BD12" s="170"/>
      <c r="BE12" s="170"/>
      <c r="BF12" s="170"/>
      <c r="BG12" s="170"/>
      <c r="BH12" s="170"/>
    </row>
    <row r="13" spans="1:60" x14ac:dyDescent="0.25">
      <c r="A13" s="3"/>
      <c r="B13" s="4"/>
      <c r="C13" s="210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AE13">
        <v>12</v>
      </c>
      <c r="AF13">
        <v>21</v>
      </c>
      <c r="AG13" t="s">
        <v>132</v>
      </c>
    </row>
    <row r="14" spans="1:60" ht="13" x14ac:dyDescent="0.25">
      <c r="A14" s="211"/>
      <c r="B14" s="212" t="s">
        <v>31</v>
      </c>
      <c r="C14" s="213"/>
      <c r="D14" s="214"/>
      <c r="E14" s="215"/>
      <c r="F14" s="215"/>
      <c r="G14" s="216">
        <f>G8</f>
        <v>0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AE14">
        <f>SUMIF(L7:L12,AE13,G7:G12)</f>
        <v>0</v>
      </c>
      <c r="AF14">
        <f>SUMIF(L7:L12,AF13,G7:G12)</f>
        <v>0</v>
      </c>
      <c r="AG14" t="s">
        <v>265</v>
      </c>
    </row>
    <row r="15" spans="1:60" x14ac:dyDescent="0.25">
      <c r="A15" s="3"/>
      <c r="B15" s="4"/>
      <c r="C15" s="210"/>
      <c r="D15" s="6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60" x14ac:dyDescent="0.25">
      <c r="A16" s="3"/>
      <c r="B16" s="4"/>
      <c r="C16" s="210"/>
      <c r="D16" s="6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 x14ac:dyDescent="0.25">
      <c r="A17" s="309" t="s">
        <v>266</v>
      </c>
      <c r="B17" s="309"/>
      <c r="C17" s="310"/>
      <c r="D17" s="6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5">
      <c r="A18" s="286"/>
      <c r="B18" s="287"/>
      <c r="C18" s="288"/>
      <c r="D18" s="287"/>
      <c r="E18" s="287"/>
      <c r="F18" s="287"/>
      <c r="G18" s="289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AG18" t="s">
        <v>267</v>
      </c>
    </row>
    <row r="19" spans="1:33" x14ac:dyDescent="0.25">
      <c r="A19" s="290"/>
      <c r="B19" s="291"/>
      <c r="C19" s="292"/>
      <c r="D19" s="291"/>
      <c r="E19" s="291"/>
      <c r="F19" s="291"/>
      <c r="G19" s="29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5">
      <c r="A20" s="290"/>
      <c r="B20" s="291"/>
      <c r="C20" s="292"/>
      <c r="D20" s="291"/>
      <c r="E20" s="291"/>
      <c r="F20" s="291"/>
      <c r="G20" s="29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5">
      <c r="A21" s="290"/>
      <c r="B21" s="291"/>
      <c r="C21" s="292"/>
      <c r="D21" s="291"/>
      <c r="E21" s="291"/>
      <c r="F21" s="291"/>
      <c r="G21" s="29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33" x14ac:dyDescent="0.25">
      <c r="A22" s="294"/>
      <c r="B22" s="295"/>
      <c r="C22" s="296"/>
      <c r="D22" s="295"/>
      <c r="E22" s="295"/>
      <c r="F22" s="295"/>
      <c r="G22" s="297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33" x14ac:dyDescent="0.25">
      <c r="A23" s="3"/>
      <c r="B23" s="4"/>
      <c r="C23" s="210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x14ac:dyDescent="0.25">
      <c r="C24" s="217"/>
      <c r="D24" s="10"/>
      <c r="AG24" t="s">
        <v>268</v>
      </c>
    </row>
    <row r="25" spans="1:33" x14ac:dyDescent="0.25">
      <c r="D25" s="10"/>
    </row>
    <row r="26" spans="1:33" x14ac:dyDescent="0.25">
      <c r="D26" s="10"/>
    </row>
    <row r="27" spans="1:33" x14ac:dyDescent="0.25">
      <c r="D27" s="10"/>
    </row>
    <row r="28" spans="1:33" x14ac:dyDescent="0.25">
      <c r="D28" s="10"/>
    </row>
    <row r="29" spans="1:33" x14ac:dyDescent="0.25">
      <c r="D29" s="10"/>
    </row>
    <row r="30" spans="1:33" x14ac:dyDescent="0.25">
      <c r="D30" s="10"/>
    </row>
    <row r="31" spans="1:33" x14ac:dyDescent="0.25">
      <c r="D31" s="10"/>
    </row>
    <row r="32" spans="1:33" x14ac:dyDescent="0.25">
      <c r="D32" s="10"/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dYBbenx0ZzN1x33fwU7AcqaXGGFEEzmiA641RMMt6O1gjkAr6/nQXXG7XdY0ONOe7e8MxXVs54t225eXei3Lng==" saltValue="ymZhTox6vQS+cWH+ZsHbFA==" spinCount="100000" sheet="1" objects="1" scenarios="1"/>
  <mergeCells count="6">
    <mergeCell ref="A18:G22"/>
    <mergeCell ref="A1:G1"/>
    <mergeCell ref="C2:G2"/>
    <mergeCell ref="C3:G3"/>
    <mergeCell ref="C4:G4"/>
    <mergeCell ref="A17:C1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D0208-5A9B-4D17-BC8F-76F9F8BEDA08}">
  <sheetPr codeName="List12">
    <outlinePr summaryBelow="0"/>
  </sheetPr>
  <dimension ref="A1:BH5000"/>
  <sheetViews>
    <sheetView workbookViewId="0">
      <pane ySplit="7" topLeftCell="A8" activePane="bottomLeft" state="frozen"/>
      <selection pane="bottomLeft" activeCell="C9" sqref="C9"/>
    </sheetView>
  </sheetViews>
  <sheetFormatPr defaultRowHeight="12.5" outlineLevelRow="2" x14ac:dyDescent="0.25"/>
  <cols>
    <col min="1" max="1" width="3.453125" customWidth="1"/>
    <col min="2" max="2" width="12.54296875" style="143" customWidth="1"/>
    <col min="3" max="3" width="38.26953125" style="143" customWidth="1"/>
    <col min="4" max="4" width="4.81640625" customWidth="1"/>
    <col min="5" max="5" width="10.54296875" customWidth="1"/>
    <col min="6" max="6" width="9.81640625" customWidth="1"/>
    <col min="7" max="7" width="12.726562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265625" customWidth="1"/>
  </cols>
  <sheetData>
    <row r="1" spans="1:60" ht="15.75" customHeight="1" x14ac:dyDescent="0.35">
      <c r="A1" s="302" t="s">
        <v>7</v>
      </c>
      <c r="B1" s="302"/>
      <c r="C1" s="302"/>
      <c r="D1" s="302"/>
      <c r="E1" s="302"/>
      <c r="F1" s="302"/>
      <c r="G1" s="302"/>
      <c r="AG1" t="s">
        <v>120</v>
      </c>
    </row>
    <row r="2" spans="1:60" ht="25" customHeight="1" x14ac:dyDescent="0.25">
      <c r="A2" s="142" t="s">
        <v>8</v>
      </c>
      <c r="B2" s="48" t="s">
        <v>43</v>
      </c>
      <c r="C2" s="303" t="s">
        <v>44</v>
      </c>
      <c r="D2" s="304"/>
      <c r="E2" s="304"/>
      <c r="F2" s="304"/>
      <c r="G2" s="305"/>
      <c r="AG2" t="s">
        <v>121</v>
      </c>
    </row>
    <row r="3" spans="1:60" ht="25" customHeight="1" x14ac:dyDescent="0.25">
      <c r="A3" s="142" t="s">
        <v>9</v>
      </c>
      <c r="B3" s="48" t="s">
        <v>58</v>
      </c>
      <c r="C3" s="303" t="s">
        <v>59</v>
      </c>
      <c r="D3" s="304"/>
      <c r="E3" s="304"/>
      <c r="F3" s="304"/>
      <c r="G3" s="305"/>
      <c r="AC3" s="143" t="s">
        <v>121</v>
      </c>
      <c r="AG3" t="s">
        <v>122</v>
      </c>
    </row>
    <row r="4" spans="1:60" ht="25" customHeight="1" x14ac:dyDescent="0.25">
      <c r="A4" s="144" t="s">
        <v>10</v>
      </c>
      <c r="B4" s="145" t="s">
        <v>78</v>
      </c>
      <c r="C4" s="306" t="s">
        <v>79</v>
      </c>
      <c r="D4" s="307"/>
      <c r="E4" s="307"/>
      <c r="F4" s="307"/>
      <c r="G4" s="308"/>
      <c r="AG4" t="s">
        <v>123</v>
      </c>
    </row>
    <row r="5" spans="1:60" x14ac:dyDescent="0.25">
      <c r="D5" s="10"/>
    </row>
    <row r="6" spans="1:60" ht="37.5" x14ac:dyDescent="0.25">
      <c r="A6" s="146" t="s">
        <v>124</v>
      </c>
      <c r="B6" s="147" t="s">
        <v>125</v>
      </c>
      <c r="C6" s="147" t="s">
        <v>126</v>
      </c>
      <c r="D6" s="148" t="s">
        <v>127</v>
      </c>
      <c r="E6" s="146" t="s">
        <v>128</v>
      </c>
      <c r="F6" s="149" t="s">
        <v>129</v>
      </c>
      <c r="G6" s="146" t="s">
        <v>31</v>
      </c>
      <c r="H6" s="150" t="s">
        <v>32</v>
      </c>
      <c r="I6" s="150" t="s">
        <v>130</v>
      </c>
      <c r="J6" s="150" t="s">
        <v>33</v>
      </c>
      <c r="K6" s="150" t="s">
        <v>131</v>
      </c>
      <c r="L6" s="150" t="s">
        <v>132</v>
      </c>
      <c r="M6" s="150" t="s">
        <v>133</v>
      </c>
      <c r="N6" s="150" t="s">
        <v>134</v>
      </c>
      <c r="O6" s="150" t="s">
        <v>135</v>
      </c>
      <c r="P6" s="150" t="s">
        <v>136</v>
      </c>
      <c r="Q6" s="150" t="s">
        <v>137</v>
      </c>
      <c r="R6" s="150" t="s">
        <v>138</v>
      </c>
      <c r="S6" s="150" t="s">
        <v>139</v>
      </c>
      <c r="T6" s="150" t="s">
        <v>140</v>
      </c>
      <c r="U6" s="150" t="s">
        <v>141</v>
      </c>
      <c r="V6" s="150" t="s">
        <v>142</v>
      </c>
      <c r="W6" s="150" t="s">
        <v>143</v>
      </c>
      <c r="X6" s="150" t="s">
        <v>144</v>
      </c>
      <c r="Y6" s="150" t="s">
        <v>145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ht="13" x14ac:dyDescent="0.25">
      <c r="A8" s="153" t="s">
        <v>146</v>
      </c>
      <c r="B8" s="154" t="s">
        <v>118</v>
      </c>
      <c r="C8" s="155" t="s">
        <v>29</v>
      </c>
      <c r="D8" s="156"/>
      <c r="E8" s="157"/>
      <c r="F8" s="158"/>
      <c r="G8" s="158">
        <f>SUMIF(AG9:AG16,"&lt;&gt;NOR",G9:G16)</f>
        <v>0</v>
      </c>
      <c r="H8" s="158"/>
      <c r="I8" s="158">
        <f>SUM(I9:I16)</f>
        <v>0</v>
      </c>
      <c r="J8" s="158"/>
      <c r="K8" s="158">
        <f>SUM(K9:K16)</f>
        <v>0</v>
      </c>
      <c r="L8" s="158"/>
      <c r="M8" s="158">
        <f>SUM(M9:M16)</f>
        <v>0</v>
      </c>
      <c r="N8" s="157"/>
      <c r="O8" s="157">
        <f>SUM(O9:O16)</f>
        <v>0</v>
      </c>
      <c r="P8" s="157"/>
      <c r="Q8" s="157">
        <f>SUM(Q9:Q16)</f>
        <v>0</v>
      </c>
      <c r="R8" s="158"/>
      <c r="S8" s="158"/>
      <c r="T8" s="159"/>
      <c r="U8" s="160"/>
      <c r="V8" s="160">
        <f>SUM(V9:V16)</f>
        <v>0</v>
      </c>
      <c r="W8" s="160"/>
      <c r="X8" s="160"/>
      <c r="Y8" s="160"/>
      <c r="AG8" t="s">
        <v>147</v>
      </c>
    </row>
    <row r="9" spans="1:60" outlineLevel="1" x14ac:dyDescent="0.25">
      <c r="A9" s="161">
        <v>1</v>
      </c>
      <c r="B9" s="162" t="s">
        <v>484</v>
      </c>
      <c r="C9" s="163" t="s">
        <v>485</v>
      </c>
      <c r="D9" s="164" t="s">
        <v>475</v>
      </c>
      <c r="E9" s="165">
        <v>1</v>
      </c>
      <c r="F9" s="139"/>
      <c r="G9" s="167">
        <f>ROUND(E9*F9,2)</f>
        <v>0</v>
      </c>
      <c r="H9" s="166"/>
      <c r="I9" s="167">
        <f>ROUND(E9*H9,2)</f>
        <v>0</v>
      </c>
      <c r="J9" s="166"/>
      <c r="K9" s="167">
        <f>ROUND(E9*J9,2)</f>
        <v>0</v>
      </c>
      <c r="L9" s="167">
        <v>21</v>
      </c>
      <c r="M9" s="167">
        <f>G9*(1+L9/100)</f>
        <v>0</v>
      </c>
      <c r="N9" s="165">
        <v>0</v>
      </c>
      <c r="O9" s="165">
        <f>ROUND(E9*N9,2)</f>
        <v>0</v>
      </c>
      <c r="P9" s="165">
        <v>0</v>
      </c>
      <c r="Q9" s="165">
        <f>ROUND(E9*P9,2)</f>
        <v>0</v>
      </c>
      <c r="R9" s="167"/>
      <c r="S9" s="167" t="s">
        <v>151</v>
      </c>
      <c r="T9" s="168" t="s">
        <v>223</v>
      </c>
      <c r="U9" s="169">
        <v>0</v>
      </c>
      <c r="V9" s="169">
        <f>ROUND(E9*U9,2)</f>
        <v>0</v>
      </c>
      <c r="W9" s="169"/>
      <c r="X9" s="169" t="s">
        <v>486</v>
      </c>
      <c r="Y9" s="169" t="s">
        <v>153</v>
      </c>
      <c r="Z9" s="170"/>
      <c r="AA9" s="170"/>
      <c r="AB9" s="170"/>
      <c r="AC9" s="170"/>
      <c r="AD9" s="170"/>
      <c r="AE9" s="170"/>
      <c r="AF9" s="170"/>
      <c r="AG9" s="170" t="s">
        <v>487</v>
      </c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</row>
    <row r="10" spans="1:60" ht="30.5" outlineLevel="2" x14ac:dyDescent="0.25">
      <c r="A10" s="171"/>
      <c r="B10" s="172"/>
      <c r="C10" s="298" t="s">
        <v>488</v>
      </c>
      <c r="D10" s="299"/>
      <c r="E10" s="299"/>
      <c r="F10" s="299"/>
      <c r="G10" s="299"/>
      <c r="H10" s="169"/>
      <c r="I10" s="169"/>
      <c r="J10" s="169"/>
      <c r="K10" s="169"/>
      <c r="L10" s="169"/>
      <c r="M10" s="169"/>
      <c r="N10" s="176"/>
      <c r="O10" s="176"/>
      <c r="P10" s="176"/>
      <c r="Q10" s="176"/>
      <c r="R10" s="169"/>
      <c r="S10" s="169"/>
      <c r="T10" s="169"/>
      <c r="U10" s="169"/>
      <c r="V10" s="169"/>
      <c r="W10" s="169"/>
      <c r="X10" s="169"/>
      <c r="Y10" s="169"/>
      <c r="Z10" s="170"/>
      <c r="AA10" s="170"/>
      <c r="AB10" s="170"/>
      <c r="AC10" s="170"/>
      <c r="AD10" s="170"/>
      <c r="AE10" s="170"/>
      <c r="AF10" s="170"/>
      <c r="AG10" s="170" t="s">
        <v>189</v>
      </c>
      <c r="AH10" s="170"/>
      <c r="AI10" s="170"/>
      <c r="AJ10" s="170"/>
      <c r="AK10" s="170"/>
      <c r="AL10" s="170"/>
      <c r="AM10" s="170"/>
      <c r="AN10" s="170"/>
      <c r="AO10" s="170"/>
      <c r="AP10" s="170"/>
      <c r="AQ10" s="170"/>
      <c r="AR10" s="170"/>
      <c r="AS10" s="170"/>
      <c r="AT10" s="170"/>
      <c r="AU10" s="170"/>
      <c r="AV10" s="170"/>
      <c r="AW10" s="170"/>
      <c r="AX10" s="170"/>
      <c r="AY10" s="170"/>
      <c r="AZ10" s="170"/>
      <c r="BA10" s="180" t="str">
        <f>C10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170"/>
      <c r="BC10" s="170"/>
      <c r="BD10" s="170"/>
      <c r="BE10" s="170"/>
      <c r="BF10" s="170"/>
      <c r="BG10" s="170"/>
      <c r="BH10" s="170"/>
    </row>
    <row r="11" spans="1:60" ht="20" outlineLevel="1" x14ac:dyDescent="0.25">
      <c r="A11" s="161">
        <v>2</v>
      </c>
      <c r="B11" s="162" t="s">
        <v>489</v>
      </c>
      <c r="C11" s="163" t="s">
        <v>490</v>
      </c>
      <c r="D11" s="164" t="s">
        <v>475</v>
      </c>
      <c r="E11" s="165">
        <v>1</v>
      </c>
      <c r="F11" s="139"/>
      <c r="G11" s="167">
        <f>ROUND(E11*F11,2)</f>
        <v>0</v>
      </c>
      <c r="H11" s="166"/>
      <c r="I11" s="167">
        <f>ROUND(E11*H11,2)</f>
        <v>0</v>
      </c>
      <c r="J11" s="166"/>
      <c r="K11" s="167">
        <f>ROUND(E11*J11,2)</f>
        <v>0</v>
      </c>
      <c r="L11" s="167">
        <v>21</v>
      </c>
      <c r="M11" s="167">
        <f>G11*(1+L11/100)</f>
        <v>0</v>
      </c>
      <c r="N11" s="165">
        <v>0</v>
      </c>
      <c r="O11" s="165">
        <f>ROUND(E11*N11,2)</f>
        <v>0</v>
      </c>
      <c r="P11" s="165">
        <v>0</v>
      </c>
      <c r="Q11" s="165">
        <f>ROUND(E11*P11,2)</f>
        <v>0</v>
      </c>
      <c r="R11" s="167"/>
      <c r="S11" s="167" t="s">
        <v>151</v>
      </c>
      <c r="T11" s="168" t="s">
        <v>223</v>
      </c>
      <c r="U11" s="169">
        <v>0</v>
      </c>
      <c r="V11" s="169">
        <f>ROUND(E11*U11,2)</f>
        <v>0</v>
      </c>
      <c r="W11" s="169"/>
      <c r="X11" s="169" t="s">
        <v>486</v>
      </c>
      <c r="Y11" s="169" t="s">
        <v>153</v>
      </c>
      <c r="Z11" s="170"/>
      <c r="AA11" s="170"/>
      <c r="AB11" s="170"/>
      <c r="AC11" s="170"/>
      <c r="AD11" s="170"/>
      <c r="AE11" s="170"/>
      <c r="AF11" s="170"/>
      <c r="AG11" s="170" t="s">
        <v>487</v>
      </c>
      <c r="AH11" s="170"/>
      <c r="AI11" s="170"/>
      <c r="AJ11" s="170"/>
      <c r="AK11" s="170"/>
      <c r="AL11" s="170"/>
      <c r="AM11" s="170"/>
      <c r="AN11" s="170"/>
      <c r="AO11" s="170"/>
      <c r="AP11" s="170"/>
      <c r="AQ11" s="170"/>
      <c r="AR11" s="170"/>
      <c r="AS11" s="170"/>
      <c r="AT11" s="170"/>
      <c r="AU11" s="170"/>
      <c r="AV11" s="170"/>
      <c r="AW11" s="170"/>
      <c r="AX11" s="170"/>
      <c r="AY11" s="170"/>
      <c r="AZ11" s="170"/>
      <c r="BA11" s="170"/>
      <c r="BB11" s="170"/>
      <c r="BC11" s="170"/>
      <c r="BD11" s="170"/>
      <c r="BE11" s="170"/>
      <c r="BF11" s="170"/>
      <c r="BG11" s="170"/>
      <c r="BH11" s="170"/>
    </row>
    <row r="12" spans="1:60" ht="30.5" outlineLevel="2" x14ac:dyDescent="0.25">
      <c r="A12" s="171"/>
      <c r="B12" s="172"/>
      <c r="C12" s="298" t="s">
        <v>491</v>
      </c>
      <c r="D12" s="299"/>
      <c r="E12" s="299"/>
      <c r="F12" s="299"/>
      <c r="G12" s="299"/>
      <c r="H12" s="169"/>
      <c r="I12" s="169"/>
      <c r="J12" s="169"/>
      <c r="K12" s="169"/>
      <c r="L12" s="169"/>
      <c r="M12" s="169"/>
      <c r="N12" s="176"/>
      <c r="O12" s="176"/>
      <c r="P12" s="176"/>
      <c r="Q12" s="176"/>
      <c r="R12" s="169"/>
      <c r="S12" s="169"/>
      <c r="T12" s="169"/>
      <c r="U12" s="169"/>
      <c r="V12" s="169"/>
      <c r="W12" s="169"/>
      <c r="X12" s="169"/>
      <c r="Y12" s="169"/>
      <c r="Z12" s="170"/>
      <c r="AA12" s="170"/>
      <c r="AB12" s="170"/>
      <c r="AC12" s="170"/>
      <c r="AD12" s="170"/>
      <c r="AE12" s="170"/>
      <c r="AF12" s="170"/>
      <c r="AG12" s="170" t="s">
        <v>189</v>
      </c>
      <c r="AH12" s="170"/>
      <c r="AI12" s="170"/>
      <c r="AJ12" s="170"/>
      <c r="AK12" s="170"/>
      <c r="AL12" s="170"/>
      <c r="AM12" s="170"/>
      <c r="AN12" s="170"/>
      <c r="AO12" s="170"/>
      <c r="AP12" s="170"/>
      <c r="AQ12" s="170"/>
      <c r="AR12" s="170"/>
      <c r="AS12" s="170"/>
      <c r="AT12" s="170"/>
      <c r="AU12" s="170"/>
      <c r="AV12" s="170"/>
      <c r="AW12" s="170"/>
      <c r="AX12" s="170"/>
      <c r="AY12" s="170"/>
      <c r="AZ12" s="170"/>
      <c r="BA12" s="180" t="str">
        <f>C12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2" s="170"/>
      <c r="BC12" s="170"/>
      <c r="BD12" s="170"/>
      <c r="BE12" s="170"/>
      <c r="BF12" s="170"/>
      <c r="BG12" s="170"/>
      <c r="BH12" s="170"/>
    </row>
    <row r="13" spans="1:60" outlineLevel="1" x14ac:dyDescent="0.25">
      <c r="A13" s="161">
        <v>3</v>
      </c>
      <c r="B13" s="162" t="s">
        <v>492</v>
      </c>
      <c r="C13" s="163" t="s">
        <v>493</v>
      </c>
      <c r="D13" s="164" t="s">
        <v>475</v>
      </c>
      <c r="E13" s="165">
        <v>1</v>
      </c>
      <c r="F13" s="139"/>
      <c r="G13" s="167">
        <f>ROUND(E13*F13,2)</f>
        <v>0</v>
      </c>
      <c r="H13" s="166"/>
      <c r="I13" s="167">
        <f>ROUND(E13*H13,2)</f>
        <v>0</v>
      </c>
      <c r="J13" s="166"/>
      <c r="K13" s="167">
        <f>ROUND(E13*J13,2)</f>
        <v>0</v>
      </c>
      <c r="L13" s="167">
        <v>21</v>
      </c>
      <c r="M13" s="167">
        <f>G13*(1+L13/100)</f>
        <v>0</v>
      </c>
      <c r="N13" s="165">
        <v>0</v>
      </c>
      <c r="O13" s="165">
        <f>ROUND(E13*N13,2)</f>
        <v>0</v>
      </c>
      <c r="P13" s="165">
        <v>0</v>
      </c>
      <c r="Q13" s="165">
        <f>ROUND(E13*P13,2)</f>
        <v>0</v>
      </c>
      <c r="R13" s="167"/>
      <c r="S13" s="167" t="s">
        <v>151</v>
      </c>
      <c r="T13" s="168" t="s">
        <v>223</v>
      </c>
      <c r="U13" s="169">
        <v>0</v>
      </c>
      <c r="V13" s="169">
        <f>ROUND(E13*U13,2)</f>
        <v>0</v>
      </c>
      <c r="W13" s="169"/>
      <c r="X13" s="169" t="s">
        <v>486</v>
      </c>
      <c r="Y13" s="169" t="s">
        <v>153</v>
      </c>
      <c r="Z13" s="170"/>
      <c r="AA13" s="170"/>
      <c r="AB13" s="170"/>
      <c r="AC13" s="170"/>
      <c r="AD13" s="170"/>
      <c r="AE13" s="170"/>
      <c r="AF13" s="170"/>
      <c r="AG13" s="170" t="s">
        <v>487</v>
      </c>
      <c r="AH13" s="170"/>
      <c r="AI13" s="170"/>
      <c r="AJ13" s="170"/>
      <c r="AK13" s="170"/>
      <c r="AL13" s="170"/>
      <c r="AM13" s="170"/>
      <c r="AN13" s="170"/>
      <c r="AO13" s="170"/>
      <c r="AP13" s="170"/>
      <c r="AQ13" s="170"/>
      <c r="AR13" s="170"/>
      <c r="AS13" s="170"/>
      <c r="AT13" s="170"/>
      <c r="AU13" s="170"/>
      <c r="AV13" s="170"/>
      <c r="AW13" s="170"/>
      <c r="AX13" s="170"/>
      <c r="AY13" s="170"/>
      <c r="AZ13" s="170"/>
      <c r="BA13" s="170"/>
      <c r="BB13" s="170"/>
      <c r="BC13" s="170"/>
      <c r="BD13" s="170"/>
      <c r="BE13" s="170"/>
      <c r="BF13" s="170"/>
      <c r="BG13" s="170"/>
      <c r="BH13" s="170"/>
    </row>
    <row r="14" spans="1:60" ht="20.5" outlineLevel="2" x14ac:dyDescent="0.25">
      <c r="A14" s="171"/>
      <c r="B14" s="172"/>
      <c r="C14" s="298" t="s">
        <v>494</v>
      </c>
      <c r="D14" s="299"/>
      <c r="E14" s="299"/>
      <c r="F14" s="299"/>
      <c r="G14" s="299"/>
      <c r="H14" s="169"/>
      <c r="I14" s="169"/>
      <c r="J14" s="169"/>
      <c r="K14" s="169"/>
      <c r="L14" s="169"/>
      <c r="M14" s="169"/>
      <c r="N14" s="176"/>
      <c r="O14" s="176"/>
      <c r="P14" s="176"/>
      <c r="Q14" s="176"/>
      <c r="R14" s="169"/>
      <c r="S14" s="169"/>
      <c r="T14" s="169"/>
      <c r="U14" s="169"/>
      <c r="V14" s="169"/>
      <c r="W14" s="169"/>
      <c r="X14" s="169"/>
      <c r="Y14" s="169"/>
      <c r="Z14" s="170"/>
      <c r="AA14" s="170"/>
      <c r="AB14" s="170"/>
      <c r="AC14" s="170"/>
      <c r="AD14" s="170"/>
      <c r="AE14" s="170"/>
      <c r="AF14" s="170"/>
      <c r="AG14" s="170" t="s">
        <v>189</v>
      </c>
      <c r="AH14" s="170"/>
      <c r="AI14" s="170"/>
      <c r="AJ14" s="170"/>
      <c r="AK14" s="170"/>
      <c r="AL14" s="170"/>
      <c r="AM14" s="170"/>
      <c r="AN14" s="170"/>
      <c r="AO14" s="170"/>
      <c r="AP14" s="170"/>
      <c r="AQ14" s="170"/>
      <c r="AR14" s="170"/>
      <c r="AS14" s="170"/>
      <c r="AT14" s="170"/>
      <c r="AU14" s="170"/>
      <c r="AV14" s="170"/>
      <c r="AW14" s="170"/>
      <c r="AX14" s="170"/>
      <c r="AY14" s="170"/>
      <c r="AZ14" s="170"/>
      <c r="BA14" s="180" t="str">
        <f>C14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4" s="170"/>
      <c r="BC14" s="170"/>
      <c r="BD14" s="170"/>
      <c r="BE14" s="170"/>
      <c r="BF14" s="170"/>
      <c r="BG14" s="170"/>
      <c r="BH14" s="170"/>
    </row>
    <row r="15" spans="1:60" outlineLevel="1" x14ac:dyDescent="0.25">
      <c r="A15" s="161">
        <v>4</v>
      </c>
      <c r="B15" s="162" t="s">
        <v>495</v>
      </c>
      <c r="C15" s="163" t="s">
        <v>496</v>
      </c>
      <c r="D15" s="164" t="s">
        <v>475</v>
      </c>
      <c r="E15" s="165">
        <v>1</v>
      </c>
      <c r="F15" s="139"/>
      <c r="G15" s="167">
        <f>ROUND(E15*F15,2)</f>
        <v>0</v>
      </c>
      <c r="H15" s="166"/>
      <c r="I15" s="167">
        <f>ROUND(E15*H15,2)</f>
        <v>0</v>
      </c>
      <c r="J15" s="166"/>
      <c r="K15" s="167">
        <f>ROUND(E15*J15,2)</f>
        <v>0</v>
      </c>
      <c r="L15" s="167">
        <v>21</v>
      </c>
      <c r="M15" s="167">
        <f>G15*(1+L15/100)</f>
        <v>0</v>
      </c>
      <c r="N15" s="165">
        <v>0</v>
      </c>
      <c r="O15" s="165">
        <f>ROUND(E15*N15,2)</f>
        <v>0</v>
      </c>
      <c r="P15" s="165">
        <v>0</v>
      </c>
      <c r="Q15" s="165">
        <f>ROUND(E15*P15,2)</f>
        <v>0</v>
      </c>
      <c r="R15" s="167"/>
      <c r="S15" s="167" t="s">
        <v>151</v>
      </c>
      <c r="T15" s="168" t="s">
        <v>223</v>
      </c>
      <c r="U15" s="169">
        <v>0</v>
      </c>
      <c r="V15" s="169">
        <f>ROUND(E15*U15,2)</f>
        <v>0</v>
      </c>
      <c r="W15" s="169"/>
      <c r="X15" s="169" t="s">
        <v>486</v>
      </c>
      <c r="Y15" s="169" t="s">
        <v>153</v>
      </c>
      <c r="Z15" s="170"/>
      <c r="AA15" s="170"/>
      <c r="AB15" s="170"/>
      <c r="AC15" s="170"/>
      <c r="AD15" s="170"/>
      <c r="AE15" s="170"/>
      <c r="AF15" s="170"/>
      <c r="AG15" s="170" t="s">
        <v>487</v>
      </c>
      <c r="AH15" s="170"/>
      <c r="AI15" s="170"/>
      <c r="AJ15" s="170"/>
      <c r="AK15" s="170"/>
      <c r="AL15" s="170"/>
      <c r="AM15" s="170"/>
      <c r="AN15" s="170"/>
      <c r="AO15" s="170"/>
      <c r="AP15" s="170"/>
      <c r="AQ15" s="170"/>
      <c r="AR15" s="170"/>
      <c r="AS15" s="170"/>
      <c r="AT15" s="170"/>
      <c r="AU15" s="170"/>
      <c r="AV15" s="170"/>
      <c r="AW15" s="170"/>
      <c r="AX15" s="170"/>
      <c r="AY15" s="170"/>
      <c r="AZ15" s="170"/>
      <c r="BA15" s="170"/>
      <c r="BB15" s="170"/>
      <c r="BC15" s="170"/>
      <c r="BD15" s="170"/>
      <c r="BE15" s="170"/>
      <c r="BF15" s="170"/>
      <c r="BG15" s="170"/>
      <c r="BH15" s="170"/>
    </row>
    <row r="16" spans="1:60" outlineLevel="2" x14ac:dyDescent="0.25">
      <c r="A16" s="171"/>
      <c r="B16" s="172"/>
      <c r="C16" s="298" t="s">
        <v>497</v>
      </c>
      <c r="D16" s="299"/>
      <c r="E16" s="299"/>
      <c r="F16" s="299"/>
      <c r="G16" s="299"/>
      <c r="H16" s="169"/>
      <c r="I16" s="169"/>
      <c r="J16" s="169"/>
      <c r="K16" s="169"/>
      <c r="L16" s="169"/>
      <c r="M16" s="169"/>
      <c r="N16" s="176"/>
      <c r="O16" s="176"/>
      <c r="P16" s="176"/>
      <c r="Q16" s="176"/>
      <c r="R16" s="169"/>
      <c r="S16" s="169"/>
      <c r="T16" s="169"/>
      <c r="U16" s="169"/>
      <c r="V16" s="169"/>
      <c r="W16" s="169"/>
      <c r="X16" s="169"/>
      <c r="Y16" s="169"/>
      <c r="Z16" s="170"/>
      <c r="AA16" s="170"/>
      <c r="AB16" s="170"/>
      <c r="AC16" s="170"/>
      <c r="AD16" s="170"/>
      <c r="AE16" s="170"/>
      <c r="AF16" s="170"/>
      <c r="AG16" s="170" t="s">
        <v>189</v>
      </c>
      <c r="AH16" s="170"/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</row>
    <row r="17" spans="1:60" ht="13" x14ac:dyDescent="0.25">
      <c r="A17" s="153" t="s">
        <v>146</v>
      </c>
      <c r="B17" s="154" t="s">
        <v>119</v>
      </c>
      <c r="C17" s="155" t="s">
        <v>30</v>
      </c>
      <c r="D17" s="156"/>
      <c r="E17" s="157"/>
      <c r="F17" s="158"/>
      <c r="G17" s="158">
        <f>SUMIF(AG18:AG26,"&lt;&gt;NOR",G18:G26)</f>
        <v>0</v>
      </c>
      <c r="H17" s="158"/>
      <c r="I17" s="158">
        <f>SUM(I18:I26)</f>
        <v>0</v>
      </c>
      <c r="J17" s="158"/>
      <c r="K17" s="158">
        <f>SUM(K18:K26)</f>
        <v>0</v>
      </c>
      <c r="L17" s="158"/>
      <c r="M17" s="158">
        <f>SUM(M18:M26)</f>
        <v>0</v>
      </c>
      <c r="N17" s="157"/>
      <c r="O17" s="157">
        <f>SUM(O18:O26)</f>
        <v>0</v>
      </c>
      <c r="P17" s="157"/>
      <c r="Q17" s="157">
        <f>SUM(Q18:Q26)</f>
        <v>0</v>
      </c>
      <c r="R17" s="158"/>
      <c r="S17" s="158"/>
      <c r="T17" s="159"/>
      <c r="U17" s="160"/>
      <c r="V17" s="160">
        <f>SUM(V18:V26)</f>
        <v>0</v>
      </c>
      <c r="W17" s="160"/>
      <c r="X17" s="160"/>
      <c r="Y17" s="160"/>
      <c r="AG17" t="s">
        <v>147</v>
      </c>
    </row>
    <row r="18" spans="1:60" outlineLevel="1" x14ac:dyDescent="0.25">
      <c r="A18" s="161">
        <v>5</v>
      </c>
      <c r="B18" s="162" t="s">
        <v>498</v>
      </c>
      <c r="C18" s="163" t="s">
        <v>499</v>
      </c>
      <c r="D18" s="164" t="s">
        <v>475</v>
      </c>
      <c r="E18" s="165">
        <v>1</v>
      </c>
      <c r="F18" s="139"/>
      <c r="G18" s="167">
        <f>ROUND(E18*F18,2)</f>
        <v>0</v>
      </c>
      <c r="H18" s="166"/>
      <c r="I18" s="167">
        <f>ROUND(E18*H18,2)</f>
        <v>0</v>
      </c>
      <c r="J18" s="166"/>
      <c r="K18" s="167">
        <f>ROUND(E18*J18,2)</f>
        <v>0</v>
      </c>
      <c r="L18" s="167">
        <v>21</v>
      </c>
      <c r="M18" s="167">
        <f>G18*(1+L18/100)</f>
        <v>0</v>
      </c>
      <c r="N18" s="165">
        <v>0</v>
      </c>
      <c r="O18" s="165">
        <f>ROUND(E18*N18,2)</f>
        <v>0</v>
      </c>
      <c r="P18" s="165">
        <v>0</v>
      </c>
      <c r="Q18" s="165">
        <f>ROUND(E18*P18,2)</f>
        <v>0</v>
      </c>
      <c r="R18" s="167"/>
      <c r="S18" s="167" t="s">
        <v>151</v>
      </c>
      <c r="T18" s="168" t="s">
        <v>223</v>
      </c>
      <c r="U18" s="169">
        <v>0</v>
      </c>
      <c r="V18" s="169">
        <f>ROUND(E18*U18,2)</f>
        <v>0</v>
      </c>
      <c r="W18" s="169"/>
      <c r="X18" s="169" t="s">
        <v>486</v>
      </c>
      <c r="Y18" s="169" t="s">
        <v>153</v>
      </c>
      <c r="Z18" s="170"/>
      <c r="AA18" s="170"/>
      <c r="AB18" s="170"/>
      <c r="AC18" s="170"/>
      <c r="AD18" s="170"/>
      <c r="AE18" s="170"/>
      <c r="AF18" s="170"/>
      <c r="AG18" s="170" t="s">
        <v>487</v>
      </c>
      <c r="AH18" s="170"/>
      <c r="AI18" s="170"/>
      <c r="AJ18" s="170"/>
      <c r="AK18" s="170"/>
      <c r="AL18" s="170"/>
      <c r="AM18" s="170"/>
      <c r="AN18" s="170"/>
      <c r="AO18" s="170"/>
      <c r="AP18" s="170"/>
      <c r="AQ18" s="170"/>
      <c r="AR18" s="170"/>
      <c r="AS18" s="170"/>
      <c r="AT18" s="170"/>
      <c r="AU18" s="170"/>
      <c r="AV18" s="170"/>
      <c r="AW18" s="170"/>
      <c r="AX18" s="170"/>
      <c r="AY18" s="170"/>
      <c r="AZ18" s="170"/>
      <c r="BA18" s="170"/>
      <c r="BB18" s="170"/>
      <c r="BC18" s="170"/>
      <c r="BD18" s="170"/>
      <c r="BE18" s="170"/>
      <c r="BF18" s="170"/>
      <c r="BG18" s="170"/>
      <c r="BH18" s="170"/>
    </row>
    <row r="19" spans="1:60" ht="30.5" outlineLevel="2" x14ac:dyDescent="0.25">
      <c r="A19" s="171"/>
      <c r="B19" s="172"/>
      <c r="C19" s="298" t="s">
        <v>500</v>
      </c>
      <c r="D19" s="299"/>
      <c r="E19" s="299"/>
      <c r="F19" s="299"/>
      <c r="G19" s="299"/>
      <c r="H19" s="169"/>
      <c r="I19" s="169"/>
      <c r="J19" s="169"/>
      <c r="K19" s="169"/>
      <c r="L19" s="169"/>
      <c r="M19" s="169"/>
      <c r="N19" s="176"/>
      <c r="O19" s="176"/>
      <c r="P19" s="176"/>
      <c r="Q19" s="176"/>
      <c r="R19" s="169"/>
      <c r="S19" s="169"/>
      <c r="T19" s="169"/>
      <c r="U19" s="169"/>
      <c r="V19" s="169"/>
      <c r="W19" s="169"/>
      <c r="X19" s="169"/>
      <c r="Y19" s="169"/>
      <c r="Z19" s="170"/>
      <c r="AA19" s="170"/>
      <c r="AB19" s="170"/>
      <c r="AC19" s="170"/>
      <c r="AD19" s="170"/>
      <c r="AE19" s="170"/>
      <c r="AF19" s="170"/>
      <c r="AG19" s="170" t="s">
        <v>189</v>
      </c>
      <c r="AH19" s="170"/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80" t="str">
        <f>C19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19" s="170"/>
      <c r="BC19" s="170"/>
      <c r="BD19" s="170"/>
      <c r="BE19" s="170"/>
      <c r="BF19" s="170"/>
      <c r="BG19" s="170"/>
      <c r="BH19" s="170"/>
    </row>
    <row r="20" spans="1:60" outlineLevel="1" x14ac:dyDescent="0.25">
      <c r="A20" s="202">
        <v>6</v>
      </c>
      <c r="B20" s="203" t="s">
        <v>501</v>
      </c>
      <c r="C20" s="204" t="s">
        <v>502</v>
      </c>
      <c r="D20" s="205" t="s">
        <v>475</v>
      </c>
      <c r="E20" s="206">
        <v>1</v>
      </c>
      <c r="F20" s="140"/>
      <c r="G20" s="208">
        <f>ROUND(E20*F20,2)</f>
        <v>0</v>
      </c>
      <c r="H20" s="207"/>
      <c r="I20" s="208">
        <f>ROUND(E20*H20,2)</f>
        <v>0</v>
      </c>
      <c r="J20" s="207"/>
      <c r="K20" s="208">
        <f>ROUND(E20*J20,2)</f>
        <v>0</v>
      </c>
      <c r="L20" s="208">
        <v>21</v>
      </c>
      <c r="M20" s="208">
        <f>G20*(1+L20/100)</f>
        <v>0</v>
      </c>
      <c r="N20" s="206">
        <v>0</v>
      </c>
      <c r="O20" s="206">
        <f>ROUND(E20*N20,2)</f>
        <v>0</v>
      </c>
      <c r="P20" s="206">
        <v>0</v>
      </c>
      <c r="Q20" s="206">
        <f>ROUND(E20*P20,2)</f>
        <v>0</v>
      </c>
      <c r="R20" s="208"/>
      <c r="S20" s="208" t="s">
        <v>222</v>
      </c>
      <c r="T20" s="209" t="s">
        <v>223</v>
      </c>
      <c r="U20" s="169">
        <v>0</v>
      </c>
      <c r="V20" s="169">
        <f>ROUND(E20*U20,2)</f>
        <v>0</v>
      </c>
      <c r="W20" s="169"/>
      <c r="X20" s="169" t="s">
        <v>486</v>
      </c>
      <c r="Y20" s="169" t="s">
        <v>153</v>
      </c>
      <c r="Z20" s="170"/>
      <c r="AA20" s="170"/>
      <c r="AB20" s="170"/>
      <c r="AC20" s="170"/>
      <c r="AD20" s="170"/>
      <c r="AE20" s="170"/>
      <c r="AF20" s="170"/>
      <c r="AG20" s="170" t="s">
        <v>487</v>
      </c>
      <c r="AH20" s="170"/>
      <c r="AI20" s="170"/>
      <c r="AJ20" s="170"/>
      <c r="AK20" s="170"/>
      <c r="AL20" s="170"/>
      <c r="AM20" s="170"/>
      <c r="AN20" s="170"/>
      <c r="AO20" s="170"/>
      <c r="AP20" s="170"/>
      <c r="AQ20" s="170"/>
      <c r="AR20" s="170"/>
      <c r="AS20" s="170"/>
      <c r="AT20" s="170"/>
      <c r="AU20" s="170"/>
      <c r="AV20" s="170"/>
      <c r="AW20" s="170"/>
      <c r="AX20" s="170"/>
      <c r="AY20" s="170"/>
      <c r="AZ20" s="170"/>
      <c r="BA20" s="170"/>
      <c r="BB20" s="170"/>
      <c r="BC20" s="170"/>
      <c r="BD20" s="170"/>
      <c r="BE20" s="170"/>
      <c r="BF20" s="170"/>
      <c r="BG20" s="170"/>
      <c r="BH20" s="170"/>
    </row>
    <row r="21" spans="1:60" outlineLevel="1" x14ac:dyDescent="0.25">
      <c r="A21" s="161">
        <v>7</v>
      </c>
      <c r="B21" s="162" t="s">
        <v>503</v>
      </c>
      <c r="C21" s="163" t="s">
        <v>504</v>
      </c>
      <c r="D21" s="164" t="s">
        <v>475</v>
      </c>
      <c r="E21" s="165">
        <v>1</v>
      </c>
      <c r="F21" s="139"/>
      <c r="G21" s="167">
        <f>ROUND(E21*F21,2)</f>
        <v>0</v>
      </c>
      <c r="H21" s="166"/>
      <c r="I21" s="167">
        <f>ROUND(E21*H21,2)</f>
        <v>0</v>
      </c>
      <c r="J21" s="166"/>
      <c r="K21" s="167">
        <f>ROUND(E21*J21,2)</f>
        <v>0</v>
      </c>
      <c r="L21" s="167">
        <v>21</v>
      </c>
      <c r="M21" s="167">
        <f>G21*(1+L21/100)</f>
        <v>0</v>
      </c>
      <c r="N21" s="165">
        <v>0</v>
      </c>
      <c r="O21" s="165">
        <f>ROUND(E21*N21,2)</f>
        <v>0</v>
      </c>
      <c r="P21" s="165">
        <v>0</v>
      </c>
      <c r="Q21" s="165">
        <f>ROUND(E21*P21,2)</f>
        <v>0</v>
      </c>
      <c r="R21" s="167"/>
      <c r="S21" s="167" t="s">
        <v>151</v>
      </c>
      <c r="T21" s="168" t="s">
        <v>223</v>
      </c>
      <c r="U21" s="169">
        <v>0</v>
      </c>
      <c r="V21" s="169">
        <f>ROUND(E21*U21,2)</f>
        <v>0</v>
      </c>
      <c r="W21" s="169"/>
      <c r="X21" s="169" t="s">
        <v>486</v>
      </c>
      <c r="Y21" s="169" t="s">
        <v>153</v>
      </c>
      <c r="Z21" s="170"/>
      <c r="AA21" s="170"/>
      <c r="AB21" s="170"/>
      <c r="AC21" s="170"/>
      <c r="AD21" s="170"/>
      <c r="AE21" s="170"/>
      <c r="AF21" s="170"/>
      <c r="AG21" s="170" t="s">
        <v>487</v>
      </c>
      <c r="AH21" s="170"/>
      <c r="AI21" s="170"/>
      <c r="AJ21" s="170"/>
      <c r="AK21" s="170"/>
      <c r="AL21" s="170"/>
      <c r="AM21" s="170"/>
      <c r="AN21" s="170"/>
      <c r="AO21" s="170"/>
      <c r="AP21" s="170"/>
      <c r="AQ21" s="170"/>
      <c r="AR21" s="170"/>
      <c r="AS21" s="170"/>
      <c r="AT21" s="170"/>
      <c r="AU21" s="170"/>
      <c r="AV21" s="170"/>
      <c r="AW21" s="170"/>
      <c r="AX21" s="170"/>
      <c r="AY21" s="170"/>
      <c r="AZ21" s="170"/>
      <c r="BA21" s="170"/>
      <c r="BB21" s="170"/>
      <c r="BC21" s="170"/>
      <c r="BD21" s="170"/>
      <c r="BE21" s="170"/>
      <c r="BF21" s="170"/>
      <c r="BG21" s="170"/>
      <c r="BH21" s="170"/>
    </row>
    <row r="22" spans="1:60" ht="20.5" outlineLevel="2" x14ac:dyDescent="0.25">
      <c r="A22" s="171"/>
      <c r="B22" s="172"/>
      <c r="C22" s="298" t="s">
        <v>505</v>
      </c>
      <c r="D22" s="299"/>
      <c r="E22" s="299"/>
      <c r="F22" s="299"/>
      <c r="G22" s="299"/>
      <c r="H22" s="169"/>
      <c r="I22" s="169"/>
      <c r="J22" s="169"/>
      <c r="K22" s="169"/>
      <c r="L22" s="169"/>
      <c r="M22" s="169"/>
      <c r="N22" s="176"/>
      <c r="O22" s="176"/>
      <c r="P22" s="176"/>
      <c r="Q22" s="176"/>
      <c r="R22" s="169"/>
      <c r="S22" s="169"/>
      <c r="T22" s="169"/>
      <c r="U22" s="169"/>
      <c r="V22" s="169"/>
      <c r="W22" s="169"/>
      <c r="X22" s="169"/>
      <c r="Y22" s="169"/>
      <c r="Z22" s="170"/>
      <c r="AA22" s="170"/>
      <c r="AB22" s="170"/>
      <c r="AC22" s="170"/>
      <c r="AD22" s="170"/>
      <c r="AE22" s="170"/>
      <c r="AF22" s="170"/>
      <c r="AG22" s="170" t="s">
        <v>189</v>
      </c>
      <c r="AH22" s="170"/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80" t="str">
        <f>C22</f>
        <v>Náklady zhotovitele, související s prováděním zkoušek a revizí předepsaných technickými normami nebo objednatelem a které jsou pro provedení díla nezbytné.</v>
      </c>
      <c r="BB22" s="170"/>
      <c r="BC22" s="170"/>
      <c r="BD22" s="170"/>
      <c r="BE22" s="170"/>
      <c r="BF22" s="170"/>
      <c r="BG22" s="170"/>
      <c r="BH22" s="170"/>
    </row>
    <row r="23" spans="1:60" outlineLevel="1" x14ac:dyDescent="0.25">
      <c r="A23" s="161">
        <v>8</v>
      </c>
      <c r="B23" s="162" t="s">
        <v>506</v>
      </c>
      <c r="C23" s="163" t="s">
        <v>507</v>
      </c>
      <c r="D23" s="164" t="s">
        <v>475</v>
      </c>
      <c r="E23" s="165">
        <v>1</v>
      </c>
      <c r="F23" s="139"/>
      <c r="G23" s="167">
        <f>ROUND(E23*F23,2)</f>
        <v>0</v>
      </c>
      <c r="H23" s="166"/>
      <c r="I23" s="167">
        <f>ROUND(E23*H23,2)</f>
        <v>0</v>
      </c>
      <c r="J23" s="166"/>
      <c r="K23" s="167">
        <f>ROUND(E23*J23,2)</f>
        <v>0</v>
      </c>
      <c r="L23" s="167">
        <v>21</v>
      </c>
      <c r="M23" s="167">
        <f>G23*(1+L23/100)</f>
        <v>0</v>
      </c>
      <c r="N23" s="165">
        <v>0</v>
      </c>
      <c r="O23" s="165">
        <f>ROUND(E23*N23,2)</f>
        <v>0</v>
      </c>
      <c r="P23" s="165">
        <v>0</v>
      </c>
      <c r="Q23" s="165">
        <f>ROUND(E23*P23,2)</f>
        <v>0</v>
      </c>
      <c r="R23" s="167"/>
      <c r="S23" s="167" t="s">
        <v>151</v>
      </c>
      <c r="T23" s="168" t="s">
        <v>223</v>
      </c>
      <c r="U23" s="169">
        <v>0</v>
      </c>
      <c r="V23" s="169">
        <f>ROUND(E23*U23,2)</f>
        <v>0</v>
      </c>
      <c r="W23" s="169"/>
      <c r="X23" s="169" t="s">
        <v>486</v>
      </c>
      <c r="Y23" s="169" t="s">
        <v>153</v>
      </c>
      <c r="Z23" s="170"/>
      <c r="AA23" s="170"/>
      <c r="AB23" s="170"/>
      <c r="AC23" s="170"/>
      <c r="AD23" s="170"/>
      <c r="AE23" s="170"/>
      <c r="AF23" s="170"/>
      <c r="AG23" s="170" t="s">
        <v>487</v>
      </c>
      <c r="AH23" s="170"/>
      <c r="AI23" s="170"/>
      <c r="AJ23" s="170"/>
      <c r="AK23" s="170"/>
      <c r="AL23" s="170"/>
      <c r="AM23" s="170"/>
      <c r="AN23" s="170"/>
      <c r="AO23" s="170"/>
      <c r="AP23" s="170"/>
      <c r="AQ23" s="170"/>
      <c r="AR23" s="170"/>
      <c r="AS23" s="170"/>
      <c r="AT23" s="170"/>
      <c r="AU23" s="170"/>
      <c r="AV23" s="170"/>
      <c r="AW23" s="170"/>
      <c r="AX23" s="170"/>
      <c r="AY23" s="170"/>
      <c r="AZ23" s="170"/>
      <c r="BA23" s="170"/>
      <c r="BB23" s="170"/>
      <c r="BC23" s="170"/>
      <c r="BD23" s="170"/>
      <c r="BE23" s="170"/>
      <c r="BF23" s="170"/>
      <c r="BG23" s="170"/>
      <c r="BH23" s="170"/>
    </row>
    <row r="24" spans="1:60" ht="50.5" outlineLevel="2" x14ac:dyDescent="0.25">
      <c r="A24" s="171"/>
      <c r="B24" s="172"/>
      <c r="C24" s="298" t="s">
        <v>508</v>
      </c>
      <c r="D24" s="299"/>
      <c r="E24" s="299"/>
      <c r="F24" s="299"/>
      <c r="G24" s="299"/>
      <c r="H24" s="169"/>
      <c r="I24" s="169"/>
      <c r="J24" s="169"/>
      <c r="K24" s="169"/>
      <c r="L24" s="169"/>
      <c r="M24" s="169"/>
      <c r="N24" s="176"/>
      <c r="O24" s="176"/>
      <c r="P24" s="176"/>
      <c r="Q24" s="176"/>
      <c r="R24" s="169"/>
      <c r="S24" s="169"/>
      <c r="T24" s="169"/>
      <c r="U24" s="169"/>
      <c r="V24" s="169"/>
      <c r="W24" s="169"/>
      <c r="X24" s="169"/>
      <c r="Y24" s="169"/>
      <c r="Z24" s="170"/>
      <c r="AA24" s="170"/>
      <c r="AB24" s="170"/>
      <c r="AC24" s="170"/>
      <c r="AD24" s="170"/>
      <c r="AE24" s="170"/>
      <c r="AF24" s="170"/>
      <c r="AG24" s="170" t="s">
        <v>189</v>
      </c>
      <c r="AH24" s="170"/>
      <c r="AI24" s="170"/>
      <c r="AJ24" s="170"/>
      <c r="AK24" s="170"/>
      <c r="AL24" s="170"/>
      <c r="AM24" s="170"/>
      <c r="AN24" s="170"/>
      <c r="AO24" s="170"/>
      <c r="AP24" s="170"/>
      <c r="AQ24" s="170"/>
      <c r="AR24" s="170"/>
      <c r="AS24" s="170"/>
      <c r="AT24" s="170"/>
      <c r="AU24" s="170"/>
      <c r="AV24" s="170"/>
      <c r="AW24" s="170"/>
      <c r="AX24" s="170"/>
      <c r="AY24" s="170"/>
      <c r="AZ24" s="170"/>
      <c r="BA24" s="180" t="str">
        <f>C24</f>
        <v>Náklady na provedení průzkumů nebo doplnění stávajících průzkumů, pokud je obchodní podmínky vyžadují a tyto průzkumy nejsou v dostatečném rozsahu součástí projektové dokumentace. Jedná se zejména o Geologický – inženýrsko-geologický / radonový / hydrogeologický / pedologický průzkum, botanický a zoologický průzkum, stavební průzkum – umělecko historický / stavebně statický a případný průzkum výskytu nebezpečných látek – odpadu / munice / výbušnin apod.</v>
      </c>
      <c r="BB24" s="170"/>
      <c r="BC24" s="170"/>
      <c r="BD24" s="170"/>
      <c r="BE24" s="170"/>
      <c r="BF24" s="170"/>
      <c r="BG24" s="170"/>
      <c r="BH24" s="170"/>
    </row>
    <row r="25" spans="1:60" outlineLevel="1" x14ac:dyDescent="0.25">
      <c r="A25" s="161">
        <v>9</v>
      </c>
      <c r="B25" s="162" t="s">
        <v>509</v>
      </c>
      <c r="C25" s="163" t="s">
        <v>510</v>
      </c>
      <c r="D25" s="164" t="s">
        <v>475</v>
      </c>
      <c r="E25" s="165">
        <v>1</v>
      </c>
      <c r="F25" s="139"/>
      <c r="G25" s="167">
        <f>ROUND(E25*F25,2)</f>
        <v>0</v>
      </c>
      <c r="H25" s="166"/>
      <c r="I25" s="167">
        <f>ROUND(E25*H25,2)</f>
        <v>0</v>
      </c>
      <c r="J25" s="166"/>
      <c r="K25" s="167">
        <f>ROUND(E25*J25,2)</f>
        <v>0</v>
      </c>
      <c r="L25" s="167">
        <v>21</v>
      </c>
      <c r="M25" s="167">
        <f>G25*(1+L25/100)</f>
        <v>0</v>
      </c>
      <c r="N25" s="165">
        <v>0</v>
      </c>
      <c r="O25" s="165">
        <f>ROUND(E25*N25,2)</f>
        <v>0</v>
      </c>
      <c r="P25" s="165">
        <v>0</v>
      </c>
      <c r="Q25" s="165">
        <f>ROUND(E25*P25,2)</f>
        <v>0</v>
      </c>
      <c r="R25" s="167"/>
      <c r="S25" s="167" t="s">
        <v>151</v>
      </c>
      <c r="T25" s="168" t="s">
        <v>223</v>
      </c>
      <c r="U25" s="169">
        <v>0</v>
      </c>
      <c r="V25" s="169">
        <f>ROUND(E25*U25,2)</f>
        <v>0</v>
      </c>
      <c r="W25" s="169"/>
      <c r="X25" s="169" t="s">
        <v>486</v>
      </c>
      <c r="Y25" s="169" t="s">
        <v>153</v>
      </c>
      <c r="Z25" s="170"/>
      <c r="AA25" s="170"/>
      <c r="AB25" s="170"/>
      <c r="AC25" s="170"/>
      <c r="AD25" s="170"/>
      <c r="AE25" s="170"/>
      <c r="AF25" s="170"/>
      <c r="AG25" s="170" t="s">
        <v>487</v>
      </c>
      <c r="AH25" s="170"/>
      <c r="AI25" s="170"/>
      <c r="AJ25" s="170"/>
      <c r="AK25" s="170"/>
      <c r="AL25" s="170"/>
      <c r="AM25" s="170"/>
      <c r="AN25" s="170"/>
      <c r="AO25" s="170"/>
      <c r="AP25" s="170"/>
      <c r="AQ25" s="170"/>
      <c r="AR25" s="170"/>
      <c r="AS25" s="170"/>
      <c r="AT25" s="170"/>
      <c r="AU25" s="170"/>
      <c r="AV25" s="170"/>
      <c r="AW25" s="170"/>
      <c r="AX25" s="170"/>
      <c r="AY25" s="170"/>
      <c r="AZ25" s="170"/>
      <c r="BA25" s="170"/>
      <c r="BB25" s="170"/>
      <c r="BC25" s="170"/>
      <c r="BD25" s="170"/>
      <c r="BE25" s="170"/>
      <c r="BF25" s="170"/>
      <c r="BG25" s="170"/>
      <c r="BH25" s="170"/>
    </row>
    <row r="26" spans="1:60" ht="20.5" outlineLevel="2" x14ac:dyDescent="0.25">
      <c r="A26" s="171"/>
      <c r="B26" s="172"/>
      <c r="C26" s="298" t="s">
        <v>511</v>
      </c>
      <c r="D26" s="299"/>
      <c r="E26" s="299"/>
      <c r="F26" s="299"/>
      <c r="G26" s="299"/>
      <c r="H26" s="169"/>
      <c r="I26" s="169"/>
      <c r="J26" s="169"/>
      <c r="K26" s="169"/>
      <c r="L26" s="169"/>
      <c r="M26" s="169"/>
      <c r="N26" s="176"/>
      <c r="O26" s="176"/>
      <c r="P26" s="176"/>
      <c r="Q26" s="176"/>
      <c r="R26" s="169"/>
      <c r="S26" s="169"/>
      <c r="T26" s="169"/>
      <c r="U26" s="169"/>
      <c r="V26" s="169"/>
      <c r="W26" s="169"/>
      <c r="X26" s="169"/>
      <c r="Y26" s="169"/>
      <c r="Z26" s="170"/>
      <c r="AA26" s="170"/>
      <c r="AB26" s="170"/>
      <c r="AC26" s="170"/>
      <c r="AD26" s="170"/>
      <c r="AE26" s="170"/>
      <c r="AF26" s="170"/>
      <c r="AG26" s="170" t="s">
        <v>189</v>
      </c>
      <c r="AH26" s="170"/>
      <c r="AI26" s="170"/>
      <c r="AJ26" s="170"/>
      <c r="AK26" s="170"/>
      <c r="AL26" s="170"/>
      <c r="AM26" s="170"/>
      <c r="AN26" s="170"/>
      <c r="AO26" s="170"/>
      <c r="AP26" s="170"/>
      <c r="AQ26" s="170"/>
      <c r="AR26" s="170"/>
      <c r="AS26" s="170"/>
      <c r="AT26" s="170"/>
      <c r="AU26" s="170"/>
      <c r="AV26" s="170"/>
      <c r="AW26" s="170"/>
      <c r="AX26" s="170"/>
      <c r="AY26" s="170"/>
      <c r="AZ26" s="170"/>
      <c r="BA26" s="180" t="str">
        <f>C26</f>
        <v>Náklady na vyhotovení dokumentace skutečného provedení stavby a její předání objednateli v požadované formě a požadovaném počtu.</v>
      </c>
      <c r="BB26" s="170"/>
      <c r="BC26" s="170"/>
      <c r="BD26" s="170"/>
      <c r="BE26" s="170"/>
      <c r="BF26" s="170"/>
      <c r="BG26" s="170"/>
      <c r="BH26" s="170"/>
    </row>
    <row r="27" spans="1:60" x14ac:dyDescent="0.25">
      <c r="A27" s="3"/>
      <c r="B27" s="4"/>
      <c r="C27" s="210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v>12</v>
      </c>
      <c r="AF27">
        <v>21</v>
      </c>
      <c r="AG27" t="s">
        <v>132</v>
      </c>
    </row>
    <row r="28" spans="1:60" ht="13" x14ac:dyDescent="0.25">
      <c r="A28" s="211"/>
      <c r="B28" s="212" t="s">
        <v>31</v>
      </c>
      <c r="C28" s="213"/>
      <c r="D28" s="214"/>
      <c r="E28" s="215"/>
      <c r="F28" s="215"/>
      <c r="G28" s="216">
        <f>G8+G17</f>
        <v>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f>SUMIF(L7:L26,AE27,G7:G26)</f>
        <v>0</v>
      </c>
      <c r="AF28">
        <f>SUMIF(L7:L26,AF27,G7:G26)</f>
        <v>0</v>
      </c>
      <c r="AG28" t="s">
        <v>265</v>
      </c>
    </row>
    <row r="29" spans="1:60" x14ac:dyDescent="0.25">
      <c r="A29" s="3"/>
      <c r="B29" s="4"/>
      <c r="C29" s="210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5">
      <c r="A30" s="3"/>
      <c r="B30" s="4"/>
      <c r="C30" s="210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5">
      <c r="A31" s="309" t="s">
        <v>266</v>
      </c>
      <c r="B31" s="309"/>
      <c r="C31" s="310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5">
      <c r="A32" s="286"/>
      <c r="B32" s="287"/>
      <c r="C32" s="288"/>
      <c r="D32" s="287"/>
      <c r="E32" s="287"/>
      <c r="F32" s="287"/>
      <c r="G32" s="289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G32" t="s">
        <v>267</v>
      </c>
    </row>
    <row r="33" spans="1:33" x14ac:dyDescent="0.25">
      <c r="A33" s="290"/>
      <c r="B33" s="291"/>
      <c r="C33" s="292"/>
      <c r="D33" s="291"/>
      <c r="E33" s="291"/>
      <c r="F33" s="291"/>
      <c r="G33" s="29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5">
      <c r="A34" s="290"/>
      <c r="B34" s="291"/>
      <c r="C34" s="292"/>
      <c r="D34" s="291"/>
      <c r="E34" s="291"/>
      <c r="F34" s="291"/>
      <c r="G34" s="29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5">
      <c r="A35" s="290"/>
      <c r="B35" s="291"/>
      <c r="C35" s="292"/>
      <c r="D35" s="291"/>
      <c r="E35" s="291"/>
      <c r="F35" s="291"/>
      <c r="G35" s="29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5">
      <c r="A36" s="294"/>
      <c r="B36" s="295"/>
      <c r="C36" s="296"/>
      <c r="D36" s="295"/>
      <c r="E36" s="295"/>
      <c r="F36" s="295"/>
      <c r="G36" s="297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5">
      <c r="A37" s="3"/>
      <c r="B37" s="4"/>
      <c r="C37" s="210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5">
      <c r="C38" s="217"/>
      <c r="D38" s="10"/>
      <c r="AG38" t="s">
        <v>268</v>
      </c>
    </row>
    <row r="39" spans="1:33" x14ac:dyDescent="0.25">
      <c r="D39" s="10"/>
    </row>
    <row r="40" spans="1:33" x14ac:dyDescent="0.25">
      <c r="D40" s="10"/>
    </row>
    <row r="41" spans="1:33" x14ac:dyDescent="0.25">
      <c r="D41" s="10"/>
    </row>
    <row r="42" spans="1:33" x14ac:dyDescent="0.25">
      <c r="D42" s="10"/>
    </row>
    <row r="43" spans="1:33" x14ac:dyDescent="0.25">
      <c r="D43" s="10"/>
    </row>
    <row r="44" spans="1:33" x14ac:dyDescent="0.25">
      <c r="D44" s="10"/>
    </row>
    <row r="45" spans="1:33" x14ac:dyDescent="0.25">
      <c r="D45" s="10"/>
    </row>
    <row r="46" spans="1:33" x14ac:dyDescent="0.25">
      <c r="D46" s="10"/>
    </row>
    <row r="47" spans="1:33" x14ac:dyDescent="0.25">
      <c r="D47" s="10"/>
    </row>
    <row r="48" spans="1:33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K8cuimkz3zwdcEj0x04xcF8tTiciP8b5r9sOlfi6GXfI1FloDlIzuxJvmBQY2oo3uRicGBIwbV5t7LJ+Dz7H6g==" saltValue="9pIOw0nPisgIwlgkeGh39Q==" spinCount="100000" sheet="1" objects="1" scenarios="1"/>
  <mergeCells count="14">
    <mergeCell ref="A1:G1"/>
    <mergeCell ref="C2:G2"/>
    <mergeCell ref="C3:G3"/>
    <mergeCell ref="C4:G4"/>
    <mergeCell ref="A31:C31"/>
    <mergeCell ref="A32:G36"/>
    <mergeCell ref="C10:G10"/>
    <mergeCell ref="C12:G12"/>
    <mergeCell ref="C14:G14"/>
    <mergeCell ref="C16:G16"/>
    <mergeCell ref="C19:G19"/>
    <mergeCell ref="C22:G22"/>
    <mergeCell ref="C24:G24"/>
    <mergeCell ref="C26:G2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AZ90"/>
  <sheetViews>
    <sheetView showGridLines="0" tabSelected="1" topLeftCell="B30" zoomScaleNormal="100" zoomScaleSheetLayoutView="75" workbookViewId="0">
      <selection activeCell="G15" sqref="G15:H15"/>
    </sheetView>
  </sheetViews>
  <sheetFormatPr defaultColWidth="9" defaultRowHeight="12.5" x14ac:dyDescent="0.25"/>
  <cols>
    <col min="1" max="1" width="8.453125" hidden="1" customWidth="1"/>
    <col min="2" max="2" width="13.453125" customWidth="1"/>
    <col min="3" max="3" width="7.453125" style="50" customWidth="1"/>
    <col min="4" max="4" width="13" style="50" customWidth="1"/>
    <col min="5" max="5" width="9.7265625" style="50" customWidth="1"/>
    <col min="6" max="6" width="11.7265625" customWidth="1"/>
    <col min="7" max="9" width="13" customWidth="1"/>
    <col min="10" max="10" width="5.54296875" customWidth="1"/>
    <col min="11" max="11" width="4.26953125" customWidth="1"/>
    <col min="12" max="15" width="10.7265625" customWidth="1"/>
    <col min="52" max="52" width="94.54296875" customWidth="1"/>
  </cols>
  <sheetData>
    <row r="1" spans="1:15" ht="33.75" customHeight="1" x14ac:dyDescent="0.25">
      <c r="A1" s="46" t="s">
        <v>38</v>
      </c>
      <c r="B1" s="230" t="s">
        <v>4</v>
      </c>
      <c r="C1" s="231"/>
      <c r="D1" s="231"/>
      <c r="E1" s="231"/>
      <c r="F1" s="231"/>
      <c r="G1" s="231"/>
      <c r="H1" s="231"/>
      <c r="I1" s="231"/>
      <c r="J1" s="232"/>
    </row>
    <row r="2" spans="1:15" ht="36" customHeight="1" x14ac:dyDescent="0.25">
      <c r="A2" s="2"/>
      <c r="B2" s="72" t="s">
        <v>24</v>
      </c>
      <c r="C2" s="73"/>
      <c r="D2" s="74" t="s">
        <v>43</v>
      </c>
      <c r="E2" s="239" t="s">
        <v>44</v>
      </c>
      <c r="F2" s="240"/>
      <c r="G2" s="240"/>
      <c r="H2" s="240"/>
      <c r="I2" s="240"/>
      <c r="J2" s="241"/>
      <c r="O2" s="1"/>
    </row>
    <row r="3" spans="1:15" ht="27" hidden="1" customHeight="1" x14ac:dyDescent="0.25">
      <c r="A3" s="2"/>
      <c r="B3" s="75"/>
      <c r="C3" s="73"/>
      <c r="D3" s="76"/>
      <c r="E3" s="242"/>
      <c r="F3" s="243"/>
      <c r="G3" s="243"/>
      <c r="H3" s="243"/>
      <c r="I3" s="243"/>
      <c r="J3" s="244"/>
    </row>
    <row r="4" spans="1:15" ht="23.25" customHeight="1" x14ac:dyDescent="0.25">
      <c r="A4" s="2"/>
      <c r="B4" s="77"/>
      <c r="C4" s="78"/>
      <c r="D4" s="79"/>
      <c r="E4" s="252"/>
      <c r="F4" s="252"/>
      <c r="G4" s="252"/>
      <c r="H4" s="252"/>
      <c r="I4" s="252"/>
      <c r="J4" s="253"/>
    </row>
    <row r="5" spans="1:15" ht="24" customHeight="1" x14ac:dyDescent="0.25">
      <c r="A5" s="2"/>
      <c r="B5" s="30" t="s">
        <v>23</v>
      </c>
      <c r="D5" s="256" t="s">
        <v>45</v>
      </c>
      <c r="E5" s="257"/>
      <c r="F5" s="257"/>
      <c r="G5" s="257"/>
      <c r="H5" s="18" t="s">
        <v>42</v>
      </c>
      <c r="I5" s="82" t="s">
        <v>49</v>
      </c>
      <c r="J5" s="8"/>
    </row>
    <row r="6" spans="1:15" ht="15.75" customHeight="1" x14ac:dyDescent="0.25">
      <c r="A6" s="2"/>
      <c r="B6" s="27"/>
      <c r="C6" s="52"/>
      <c r="D6" s="258" t="s">
        <v>46</v>
      </c>
      <c r="E6" s="259"/>
      <c r="F6" s="259"/>
      <c r="G6" s="259"/>
      <c r="H6" s="18" t="s">
        <v>36</v>
      </c>
      <c r="I6" s="82" t="s">
        <v>50</v>
      </c>
      <c r="J6" s="8"/>
    </row>
    <row r="7" spans="1:15" ht="13" x14ac:dyDescent="0.25">
      <c r="A7" s="2"/>
      <c r="B7" s="28"/>
      <c r="C7" s="53"/>
      <c r="D7" s="81" t="s">
        <v>48</v>
      </c>
      <c r="E7" s="260" t="s">
        <v>47</v>
      </c>
      <c r="F7" s="261"/>
      <c r="G7" s="261"/>
      <c r="H7" s="23"/>
      <c r="I7" s="22"/>
      <c r="J7" s="33"/>
    </row>
    <row r="8" spans="1:15" ht="26" x14ac:dyDescent="0.25">
      <c r="A8" s="2"/>
      <c r="B8" s="30" t="s">
        <v>21</v>
      </c>
      <c r="D8" s="80" t="s">
        <v>51</v>
      </c>
      <c r="H8" s="18" t="s">
        <v>42</v>
      </c>
      <c r="I8" s="82" t="s">
        <v>55</v>
      </c>
      <c r="J8" s="8"/>
    </row>
    <row r="9" spans="1:15" ht="26" x14ac:dyDescent="0.25">
      <c r="A9" s="2"/>
      <c r="B9" s="2"/>
      <c r="D9" s="80" t="s">
        <v>52</v>
      </c>
      <c r="H9" s="18" t="s">
        <v>36</v>
      </c>
      <c r="I9" s="82" t="s">
        <v>56</v>
      </c>
      <c r="J9" s="8"/>
    </row>
    <row r="10" spans="1:15" ht="25" x14ac:dyDescent="0.25">
      <c r="A10" s="2"/>
      <c r="B10" s="34"/>
      <c r="C10" s="53"/>
      <c r="D10" s="81" t="s">
        <v>54</v>
      </c>
      <c r="E10" s="83" t="s">
        <v>53</v>
      </c>
      <c r="F10" s="23"/>
      <c r="G10" s="14"/>
      <c r="H10" s="14"/>
      <c r="I10" s="35"/>
      <c r="J10" s="33"/>
    </row>
    <row r="11" spans="1:15" ht="13" x14ac:dyDescent="0.25">
      <c r="A11" s="2"/>
      <c r="B11" s="30" t="s">
        <v>20</v>
      </c>
      <c r="D11" s="246"/>
      <c r="E11" s="246"/>
      <c r="F11" s="246"/>
      <c r="G11" s="246"/>
      <c r="H11" s="18" t="s">
        <v>42</v>
      </c>
      <c r="I11" s="84"/>
      <c r="J11" s="8"/>
    </row>
    <row r="12" spans="1:15" ht="15.75" customHeight="1" x14ac:dyDescent="0.25">
      <c r="A12" s="2"/>
      <c r="B12" s="27"/>
      <c r="C12" s="52"/>
      <c r="D12" s="251"/>
      <c r="E12" s="251"/>
      <c r="F12" s="251"/>
      <c r="G12" s="251"/>
      <c r="H12" s="18" t="s">
        <v>36</v>
      </c>
      <c r="I12" s="84"/>
      <c r="J12" s="8"/>
    </row>
    <row r="13" spans="1:15" ht="15.75" customHeight="1" x14ac:dyDescent="0.25">
      <c r="A13" s="2"/>
      <c r="B13" s="28"/>
      <c r="C13" s="53"/>
      <c r="D13" s="85"/>
      <c r="E13" s="254"/>
      <c r="F13" s="255"/>
      <c r="G13" s="255"/>
      <c r="H13" s="19"/>
      <c r="I13" s="22"/>
      <c r="J13" s="33"/>
    </row>
    <row r="14" spans="1:15" ht="24" customHeight="1" x14ac:dyDescent="0.25">
      <c r="A14" s="2"/>
      <c r="B14" s="42" t="s">
        <v>22</v>
      </c>
      <c r="C14" s="54"/>
      <c r="D14" s="55"/>
      <c r="E14" s="56"/>
      <c r="F14" s="43"/>
      <c r="G14" s="43"/>
      <c r="H14" s="44"/>
      <c r="I14" s="43"/>
      <c r="J14" s="45"/>
    </row>
    <row r="15" spans="1:15" ht="32.25" customHeight="1" x14ac:dyDescent="0.25">
      <c r="A15" s="2"/>
      <c r="B15" s="34" t="s">
        <v>34</v>
      </c>
      <c r="C15" s="57"/>
      <c r="D15" s="51"/>
      <c r="E15" s="245"/>
      <c r="F15" s="245"/>
      <c r="G15" s="247"/>
      <c r="H15" s="247"/>
      <c r="I15" s="247" t="s">
        <v>31</v>
      </c>
      <c r="J15" s="248"/>
    </row>
    <row r="16" spans="1:15" ht="23.25" customHeight="1" x14ac:dyDescent="0.25">
      <c r="A16" s="138" t="s">
        <v>26</v>
      </c>
      <c r="B16" s="37" t="s">
        <v>26</v>
      </c>
      <c r="C16" s="58"/>
      <c r="D16" s="59"/>
      <c r="E16" s="236"/>
      <c r="F16" s="237"/>
      <c r="G16" s="236"/>
      <c r="H16" s="237"/>
      <c r="I16" s="236">
        <f>SUMIF(F77:F86,A16,I77:I86)+SUMIF(F77:F86,"PSU",I77:I86)</f>
        <v>0</v>
      </c>
      <c r="J16" s="238"/>
    </row>
    <row r="17" spans="1:10" ht="23.25" customHeight="1" x14ac:dyDescent="0.25">
      <c r="A17" s="138" t="s">
        <v>27</v>
      </c>
      <c r="B17" s="37" t="s">
        <v>27</v>
      </c>
      <c r="C17" s="58"/>
      <c r="D17" s="59"/>
      <c r="E17" s="236"/>
      <c r="F17" s="237"/>
      <c r="G17" s="236"/>
      <c r="H17" s="237"/>
      <c r="I17" s="236">
        <f>SUMIF(F77:F86,A17,I77:I86)</f>
        <v>0</v>
      </c>
      <c r="J17" s="238"/>
    </row>
    <row r="18" spans="1:10" ht="23.25" customHeight="1" x14ac:dyDescent="0.25">
      <c r="A18" s="138" t="s">
        <v>28</v>
      </c>
      <c r="B18" s="37" t="s">
        <v>28</v>
      </c>
      <c r="C18" s="58"/>
      <c r="D18" s="59"/>
      <c r="E18" s="236"/>
      <c r="F18" s="237"/>
      <c r="G18" s="236"/>
      <c r="H18" s="237"/>
      <c r="I18" s="236">
        <f>SUMIF(F77:F86,A18,I77:I86)</f>
        <v>0</v>
      </c>
      <c r="J18" s="238"/>
    </row>
    <row r="19" spans="1:10" ht="23.25" customHeight="1" x14ac:dyDescent="0.25">
      <c r="A19" s="138" t="s">
        <v>118</v>
      </c>
      <c r="B19" s="37" t="s">
        <v>29</v>
      </c>
      <c r="C19" s="58"/>
      <c r="D19" s="59"/>
      <c r="E19" s="236"/>
      <c r="F19" s="237"/>
      <c r="G19" s="236"/>
      <c r="H19" s="237"/>
      <c r="I19" s="236">
        <f>SUMIF(F77:F86,A19,I77:I86)</f>
        <v>0</v>
      </c>
      <c r="J19" s="238"/>
    </row>
    <row r="20" spans="1:10" ht="23.25" customHeight="1" x14ac:dyDescent="0.25">
      <c r="A20" s="138" t="s">
        <v>119</v>
      </c>
      <c r="B20" s="37" t="s">
        <v>30</v>
      </c>
      <c r="C20" s="58"/>
      <c r="D20" s="59"/>
      <c r="E20" s="236"/>
      <c r="F20" s="237"/>
      <c r="G20" s="236"/>
      <c r="H20" s="237"/>
      <c r="I20" s="236">
        <f>SUMIF(F77:F86,A20,I77:I86)</f>
        <v>0</v>
      </c>
      <c r="J20" s="238"/>
    </row>
    <row r="21" spans="1:10" ht="23.25" customHeight="1" x14ac:dyDescent="0.3">
      <c r="A21" s="2"/>
      <c r="B21" s="47" t="s">
        <v>31</v>
      </c>
      <c r="C21" s="60"/>
      <c r="D21" s="61"/>
      <c r="E21" s="249"/>
      <c r="F21" s="250"/>
      <c r="G21" s="249"/>
      <c r="H21" s="250"/>
      <c r="I21" s="249">
        <f>SUM(I16:J20)</f>
        <v>0</v>
      </c>
      <c r="J21" s="267"/>
    </row>
    <row r="22" spans="1:10" ht="33" customHeight="1" x14ac:dyDescent="0.25">
      <c r="A22" s="2"/>
      <c r="B22" s="41" t="s">
        <v>35</v>
      </c>
      <c r="C22" s="58"/>
      <c r="D22" s="59"/>
      <c r="E22" s="62"/>
      <c r="F22" s="38"/>
      <c r="G22" s="32"/>
      <c r="H22" s="32"/>
      <c r="I22" s="32"/>
      <c r="J22" s="39"/>
    </row>
    <row r="23" spans="1:10" ht="23.25" customHeight="1" x14ac:dyDescent="0.25">
      <c r="A23" s="2">
        <f>ZakladDPHSni*SazbaDPH1/100</f>
        <v>0</v>
      </c>
      <c r="B23" s="37" t="s">
        <v>13</v>
      </c>
      <c r="C23" s="58"/>
      <c r="D23" s="59"/>
      <c r="E23" s="63">
        <v>12</v>
      </c>
      <c r="F23" s="38" t="s">
        <v>0</v>
      </c>
      <c r="G23" s="265">
        <f>ZakladDPHSniVypocet</f>
        <v>0</v>
      </c>
      <c r="H23" s="266"/>
      <c r="I23" s="266"/>
      <c r="J23" s="39" t="str">
        <f t="shared" ref="J23:J28" si="0">Mena</f>
        <v>CZK</v>
      </c>
    </row>
    <row r="24" spans="1:10" ht="23.25" customHeight="1" x14ac:dyDescent="0.25">
      <c r="A24" s="2">
        <f>(A23-INT(A23))*100</f>
        <v>0</v>
      </c>
      <c r="B24" s="37" t="s">
        <v>14</v>
      </c>
      <c r="C24" s="58"/>
      <c r="D24" s="59"/>
      <c r="E24" s="63">
        <f>SazbaDPH1</f>
        <v>12</v>
      </c>
      <c r="F24" s="38" t="s">
        <v>0</v>
      </c>
      <c r="G24" s="263">
        <f>A23</f>
        <v>0</v>
      </c>
      <c r="H24" s="264"/>
      <c r="I24" s="264"/>
      <c r="J24" s="39" t="str">
        <f t="shared" si="0"/>
        <v>CZK</v>
      </c>
    </row>
    <row r="25" spans="1:10" ht="23.25" customHeight="1" x14ac:dyDescent="0.25">
      <c r="A25" s="2">
        <f>ZakladDPHZakl*SazbaDPH2/100</f>
        <v>0</v>
      </c>
      <c r="B25" s="37" t="s">
        <v>15</v>
      </c>
      <c r="C25" s="58"/>
      <c r="D25" s="59"/>
      <c r="E25" s="63">
        <v>21</v>
      </c>
      <c r="F25" s="38" t="s">
        <v>0</v>
      </c>
      <c r="G25" s="265">
        <f>ZakladDPHZaklVypocet</f>
        <v>0</v>
      </c>
      <c r="H25" s="266"/>
      <c r="I25" s="266"/>
      <c r="J25" s="39" t="str">
        <f t="shared" si="0"/>
        <v>CZK</v>
      </c>
    </row>
    <row r="26" spans="1:10" ht="23.25" customHeight="1" x14ac:dyDescent="0.25">
      <c r="A26" s="2">
        <f>(A25-INT(A25))*100</f>
        <v>0</v>
      </c>
      <c r="B26" s="31" t="s">
        <v>16</v>
      </c>
      <c r="C26" s="64"/>
      <c r="D26" s="51"/>
      <c r="E26" s="65">
        <f>SazbaDPH2</f>
        <v>21</v>
      </c>
      <c r="F26" s="29" t="s">
        <v>0</v>
      </c>
      <c r="G26" s="233">
        <f>A25</f>
        <v>0</v>
      </c>
      <c r="H26" s="234"/>
      <c r="I26" s="234"/>
      <c r="J26" s="36" t="str">
        <f t="shared" si="0"/>
        <v>CZK</v>
      </c>
    </row>
    <row r="27" spans="1:10" ht="23.25" customHeight="1" thickBot="1" x14ac:dyDescent="0.3">
      <c r="A27" s="2">
        <f>ZakladDPHSni+DPHSni+ZakladDPHZakl+DPHZakl</f>
        <v>0</v>
      </c>
      <c r="B27" s="30" t="s">
        <v>5</v>
      </c>
      <c r="C27" s="66"/>
      <c r="D27" s="67"/>
      <c r="E27" s="66"/>
      <c r="F27" s="16"/>
      <c r="G27" s="235">
        <f>CenaCelkem-(ZakladDPHSni+DPHSni+ZakladDPHZakl+DPHZakl)</f>
        <v>0</v>
      </c>
      <c r="H27" s="235"/>
      <c r="I27" s="235"/>
      <c r="J27" s="40" t="str">
        <f t="shared" si="0"/>
        <v>CZK</v>
      </c>
    </row>
    <row r="28" spans="1:10" ht="27.75" hidden="1" customHeight="1" thickBot="1" x14ac:dyDescent="0.3">
      <c r="A28" s="2"/>
      <c r="B28" s="111" t="s">
        <v>25</v>
      </c>
      <c r="C28" s="112"/>
      <c r="D28" s="112"/>
      <c r="E28" s="113"/>
      <c r="F28" s="114"/>
      <c r="G28" s="269">
        <f>ZakladDPHSniVypocet+ZakladDPHZaklVypocet</f>
        <v>0</v>
      </c>
      <c r="H28" s="269"/>
      <c r="I28" s="269"/>
      <c r="J28" s="115" t="str">
        <f t="shared" si="0"/>
        <v>CZK</v>
      </c>
    </row>
    <row r="29" spans="1:10" ht="27.75" customHeight="1" thickBot="1" x14ac:dyDescent="0.3">
      <c r="A29" s="2">
        <f>(A27-INT(A27))*100</f>
        <v>0</v>
      </c>
      <c r="B29" s="111" t="s">
        <v>37</v>
      </c>
      <c r="C29" s="116"/>
      <c r="D29" s="116"/>
      <c r="E29" s="116"/>
      <c r="F29" s="117"/>
      <c r="G29" s="268">
        <f>A27</f>
        <v>0</v>
      </c>
      <c r="H29" s="268"/>
      <c r="I29" s="268"/>
      <c r="J29" s="118" t="s">
        <v>81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68" t="s">
        <v>12</v>
      </c>
      <c r="D32" s="69"/>
      <c r="E32" s="69"/>
      <c r="F32" s="15" t="s">
        <v>11</v>
      </c>
      <c r="G32" s="25"/>
      <c r="H32" s="26"/>
      <c r="I32" s="25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3">
      <c r="A34" s="20"/>
      <c r="B34" s="20"/>
      <c r="C34" s="70"/>
      <c r="D34" s="270"/>
      <c r="E34" s="271"/>
      <c r="G34" s="272"/>
      <c r="H34" s="273"/>
      <c r="I34" s="273"/>
      <c r="J34" s="24"/>
    </row>
    <row r="35" spans="1:10" ht="12.75" customHeight="1" x14ac:dyDescent="0.25">
      <c r="A35" s="2"/>
      <c r="B35" s="2"/>
      <c r="D35" s="262" t="s">
        <v>2</v>
      </c>
      <c r="E35" s="262"/>
      <c r="H35" s="10" t="s">
        <v>3</v>
      </c>
      <c r="J35" s="9"/>
    </row>
    <row r="36" spans="1:10" ht="13.5" customHeight="1" thickBot="1" x14ac:dyDescent="0.3">
      <c r="A36" s="11"/>
      <c r="B36" s="11"/>
      <c r="C36" s="71"/>
      <c r="D36" s="71"/>
      <c r="E36" s="71"/>
      <c r="F36" s="12"/>
      <c r="G36" s="12"/>
      <c r="H36" s="12"/>
      <c r="I36" s="12"/>
      <c r="J36" s="13"/>
    </row>
    <row r="37" spans="1:10" ht="27" customHeight="1" x14ac:dyDescent="0.25">
      <c r="B37" s="88" t="s">
        <v>17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5">
      <c r="A38" s="87" t="s">
        <v>39</v>
      </c>
      <c r="B38" s="92" t="s">
        <v>18</v>
      </c>
      <c r="C38" s="93" t="s">
        <v>6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19</v>
      </c>
      <c r="I38" s="95" t="s">
        <v>1</v>
      </c>
      <c r="J38" s="96" t="s">
        <v>0</v>
      </c>
    </row>
    <row r="39" spans="1:10" ht="25.5" hidden="1" customHeight="1" x14ac:dyDescent="0.25">
      <c r="A39" s="87">
        <v>1</v>
      </c>
      <c r="B39" s="97" t="s">
        <v>57</v>
      </c>
      <c r="C39" s="274"/>
      <c r="D39" s="274"/>
      <c r="E39" s="274"/>
      <c r="F39" s="98">
        <f>'2.2.0.4 101 Pol'!AE155+'2.2.0.4 102 Pol'!AE11+'2.2.0.4 103 Pol'!AE62+'2.2.0.4 201 Pol'!AE172+'2.2.0.4 202 Pol'!AE11+'2.2.0.4 203 Pol'!AE54+'2.2.0.4 301 Pol'!AE79+'2.2.0.4 401 Pol'!AE95+'2.2.0.4 402 Pol'!AE14+'2.2.0.4 VON Pol'!AE28</f>
        <v>0</v>
      </c>
      <c r="G39" s="99">
        <f>'2.2.0.4 101 Pol'!AF155+'2.2.0.4 102 Pol'!AF11+'2.2.0.4 103 Pol'!AF62+'2.2.0.4 201 Pol'!AF172+'2.2.0.4 202 Pol'!AF11+'2.2.0.4 203 Pol'!AF54+'2.2.0.4 301 Pol'!AF79+'2.2.0.4 401 Pol'!AF95+'2.2.0.4 402 Pol'!AF14+'2.2.0.4 VON Pol'!AF28</f>
        <v>0</v>
      </c>
      <c r="H39" s="100">
        <f t="shared" ref="H39:H50" si="1">(F39*SazbaDPH1/100)+(G39*SazbaDPH2/100)</f>
        <v>0</v>
      </c>
      <c r="I39" s="100">
        <f t="shared" ref="I39:I50" si="2">F39+G39+H39</f>
        <v>0</v>
      </c>
      <c r="J39" s="101" t="str">
        <f t="shared" ref="J39:J50" si="3">IF(_xlfn.SINGLE(CenaCelkemVypocet)=0,"",I39/_xlfn.SINGLE(CenaCelkemVypocet)*100)</f>
        <v/>
      </c>
    </row>
    <row r="40" spans="1:10" ht="25.5" customHeight="1" x14ac:dyDescent="0.25">
      <c r="A40" s="87">
        <v>2</v>
      </c>
      <c r="B40" s="102" t="s">
        <v>58</v>
      </c>
      <c r="C40" s="275" t="s">
        <v>59</v>
      </c>
      <c r="D40" s="275"/>
      <c r="E40" s="275"/>
      <c r="F40" s="103">
        <f>'2.2.0.4 101 Pol'!AE155+'2.2.0.4 102 Pol'!AE11+'2.2.0.4 103 Pol'!AE62+'2.2.0.4 201 Pol'!AE172+'2.2.0.4 202 Pol'!AE11+'2.2.0.4 203 Pol'!AE54+'2.2.0.4 301 Pol'!AE79+'2.2.0.4 401 Pol'!AE95+'2.2.0.4 402 Pol'!AE14+'2.2.0.4 VON Pol'!AE28</f>
        <v>0</v>
      </c>
      <c r="G40" s="104">
        <f>'2.2.0.4 101 Pol'!AF155+'2.2.0.4 102 Pol'!AF11+'2.2.0.4 103 Pol'!AF62+'2.2.0.4 201 Pol'!AF172+'2.2.0.4 202 Pol'!AF11+'2.2.0.4 203 Pol'!AF54+'2.2.0.4 301 Pol'!AF79+'2.2.0.4 401 Pol'!AF95+'2.2.0.4 402 Pol'!AF14+'2.2.0.4 VON Pol'!AF28</f>
        <v>0</v>
      </c>
      <c r="H40" s="104">
        <f t="shared" si="1"/>
        <v>0</v>
      </c>
      <c r="I40" s="104">
        <f t="shared" si="2"/>
        <v>0</v>
      </c>
      <c r="J40" s="105" t="str">
        <f t="shared" si="3"/>
        <v/>
      </c>
    </row>
    <row r="41" spans="1:10" ht="25.5" customHeight="1" x14ac:dyDescent="0.25">
      <c r="A41" s="87">
        <v>3</v>
      </c>
      <c r="B41" s="106" t="s">
        <v>60</v>
      </c>
      <c r="C41" s="274" t="s">
        <v>61</v>
      </c>
      <c r="D41" s="274"/>
      <c r="E41" s="274"/>
      <c r="F41" s="107">
        <f>'2.2.0.4 101 Pol'!AE155</f>
        <v>0</v>
      </c>
      <c r="G41" s="100">
        <f>'2.2.0.4 101 Pol'!AF155</f>
        <v>0</v>
      </c>
      <c r="H41" s="100">
        <f t="shared" si="1"/>
        <v>0</v>
      </c>
      <c r="I41" s="100">
        <f t="shared" si="2"/>
        <v>0</v>
      </c>
      <c r="J41" s="101" t="str">
        <f t="shared" si="3"/>
        <v/>
      </c>
    </row>
    <row r="42" spans="1:10" ht="25.5" customHeight="1" x14ac:dyDescent="0.25">
      <c r="A42" s="87">
        <v>3</v>
      </c>
      <c r="B42" s="106" t="s">
        <v>62</v>
      </c>
      <c r="C42" s="274" t="s">
        <v>63</v>
      </c>
      <c r="D42" s="274"/>
      <c r="E42" s="274"/>
      <c r="F42" s="107">
        <f>'2.2.0.4 102 Pol'!AE11</f>
        <v>0</v>
      </c>
      <c r="G42" s="100">
        <f>'2.2.0.4 102 Pol'!AF11</f>
        <v>0</v>
      </c>
      <c r="H42" s="100">
        <f t="shared" si="1"/>
        <v>0</v>
      </c>
      <c r="I42" s="100">
        <f t="shared" si="2"/>
        <v>0</v>
      </c>
      <c r="J42" s="101" t="str">
        <f t="shared" si="3"/>
        <v/>
      </c>
    </row>
    <row r="43" spans="1:10" ht="25.5" customHeight="1" x14ac:dyDescent="0.25">
      <c r="A43" s="87">
        <v>3</v>
      </c>
      <c r="B43" s="106" t="s">
        <v>64</v>
      </c>
      <c r="C43" s="274" t="s">
        <v>65</v>
      </c>
      <c r="D43" s="274"/>
      <c r="E43" s="274"/>
      <c r="F43" s="107">
        <f>'2.2.0.4 103 Pol'!AE62</f>
        <v>0</v>
      </c>
      <c r="G43" s="100">
        <f>'2.2.0.4 103 Pol'!AF62</f>
        <v>0</v>
      </c>
      <c r="H43" s="100">
        <f t="shared" si="1"/>
        <v>0</v>
      </c>
      <c r="I43" s="100">
        <f t="shared" si="2"/>
        <v>0</v>
      </c>
      <c r="J43" s="101" t="str">
        <f t="shared" si="3"/>
        <v/>
      </c>
    </row>
    <row r="44" spans="1:10" ht="25.5" customHeight="1" x14ac:dyDescent="0.25">
      <c r="A44" s="87">
        <v>3</v>
      </c>
      <c r="B44" s="106" t="s">
        <v>66</v>
      </c>
      <c r="C44" s="274" t="s">
        <v>67</v>
      </c>
      <c r="D44" s="274"/>
      <c r="E44" s="274"/>
      <c r="F44" s="107">
        <f>'2.2.0.4 201 Pol'!AE172</f>
        <v>0</v>
      </c>
      <c r="G44" s="100">
        <f>'2.2.0.4 201 Pol'!AF172</f>
        <v>0</v>
      </c>
      <c r="H44" s="100">
        <f t="shared" si="1"/>
        <v>0</v>
      </c>
      <c r="I44" s="100">
        <f t="shared" si="2"/>
        <v>0</v>
      </c>
      <c r="J44" s="101" t="str">
        <f t="shared" si="3"/>
        <v/>
      </c>
    </row>
    <row r="45" spans="1:10" ht="25.5" customHeight="1" x14ac:dyDescent="0.25">
      <c r="A45" s="87">
        <v>3</v>
      </c>
      <c r="B45" s="106" t="s">
        <v>68</v>
      </c>
      <c r="C45" s="274" t="s">
        <v>69</v>
      </c>
      <c r="D45" s="274"/>
      <c r="E45" s="274"/>
      <c r="F45" s="107">
        <f>'2.2.0.4 202 Pol'!AE11</f>
        <v>0</v>
      </c>
      <c r="G45" s="100">
        <f>'2.2.0.4 202 Pol'!AF11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5">
      <c r="A46" s="87">
        <v>3</v>
      </c>
      <c r="B46" s="106" t="s">
        <v>70</v>
      </c>
      <c r="C46" s="274" t="s">
        <v>71</v>
      </c>
      <c r="D46" s="274"/>
      <c r="E46" s="274"/>
      <c r="F46" s="107">
        <f>'2.2.0.4 203 Pol'!AE54</f>
        <v>0</v>
      </c>
      <c r="G46" s="100">
        <f>'2.2.0.4 203 Pol'!AF54</f>
        <v>0</v>
      </c>
      <c r="H46" s="100">
        <f t="shared" si="1"/>
        <v>0</v>
      </c>
      <c r="I46" s="100">
        <f t="shared" si="2"/>
        <v>0</v>
      </c>
      <c r="J46" s="101" t="str">
        <f t="shared" si="3"/>
        <v/>
      </c>
    </row>
    <row r="47" spans="1:10" ht="25.5" customHeight="1" x14ac:dyDescent="0.25">
      <c r="A47" s="87">
        <v>3</v>
      </c>
      <c r="B47" s="106" t="s">
        <v>72</v>
      </c>
      <c r="C47" s="274" t="s">
        <v>73</v>
      </c>
      <c r="D47" s="274"/>
      <c r="E47" s="274"/>
      <c r="F47" s="107">
        <f>'2.2.0.4 301 Pol'!AE79</f>
        <v>0</v>
      </c>
      <c r="G47" s="100">
        <f>'2.2.0.4 301 Pol'!AF79</f>
        <v>0</v>
      </c>
      <c r="H47" s="100">
        <f t="shared" si="1"/>
        <v>0</v>
      </c>
      <c r="I47" s="100">
        <f t="shared" si="2"/>
        <v>0</v>
      </c>
      <c r="J47" s="101" t="str">
        <f t="shared" si="3"/>
        <v/>
      </c>
    </row>
    <row r="48" spans="1:10" ht="25.5" customHeight="1" x14ac:dyDescent="0.25">
      <c r="A48" s="87">
        <v>3</v>
      </c>
      <c r="B48" s="106" t="s">
        <v>74</v>
      </c>
      <c r="C48" s="274" t="s">
        <v>75</v>
      </c>
      <c r="D48" s="274"/>
      <c r="E48" s="274"/>
      <c r="F48" s="107">
        <f>'2.2.0.4 401 Pol'!AE95</f>
        <v>0</v>
      </c>
      <c r="G48" s="100">
        <f>'2.2.0.4 401 Pol'!AF95</f>
        <v>0</v>
      </c>
      <c r="H48" s="100">
        <f t="shared" si="1"/>
        <v>0</v>
      </c>
      <c r="I48" s="100">
        <f t="shared" si="2"/>
        <v>0</v>
      </c>
      <c r="J48" s="101" t="str">
        <f t="shared" si="3"/>
        <v/>
      </c>
    </row>
    <row r="49" spans="1:52" ht="25.5" customHeight="1" x14ac:dyDescent="0.25">
      <c r="A49" s="87">
        <v>3</v>
      </c>
      <c r="B49" s="106" t="s">
        <v>76</v>
      </c>
      <c r="C49" s="274" t="s">
        <v>77</v>
      </c>
      <c r="D49" s="274"/>
      <c r="E49" s="274"/>
      <c r="F49" s="107">
        <f>'2.2.0.4 402 Pol'!AE14</f>
        <v>0</v>
      </c>
      <c r="G49" s="100">
        <f>'2.2.0.4 402 Pol'!AF14</f>
        <v>0</v>
      </c>
      <c r="H49" s="100">
        <f t="shared" si="1"/>
        <v>0</v>
      </c>
      <c r="I49" s="100">
        <f t="shared" si="2"/>
        <v>0</v>
      </c>
      <c r="J49" s="101" t="str">
        <f t="shared" si="3"/>
        <v/>
      </c>
    </row>
    <row r="50" spans="1:52" ht="25.5" customHeight="1" x14ac:dyDescent="0.25">
      <c r="A50" s="87">
        <v>3</v>
      </c>
      <c r="B50" s="106" t="s">
        <v>78</v>
      </c>
      <c r="C50" s="274" t="s">
        <v>79</v>
      </c>
      <c r="D50" s="274"/>
      <c r="E50" s="274"/>
      <c r="F50" s="107">
        <f>'2.2.0.4 VON Pol'!AE28</f>
        <v>0</v>
      </c>
      <c r="G50" s="100">
        <f>'2.2.0.4 VON Pol'!AF28</f>
        <v>0</v>
      </c>
      <c r="H50" s="100">
        <f t="shared" si="1"/>
        <v>0</v>
      </c>
      <c r="I50" s="100">
        <f t="shared" si="2"/>
        <v>0</v>
      </c>
      <c r="J50" s="101" t="str">
        <f t="shared" si="3"/>
        <v/>
      </c>
    </row>
    <row r="51" spans="1:52" ht="25.5" customHeight="1" x14ac:dyDescent="0.25">
      <c r="A51" s="87"/>
      <c r="B51" s="276" t="s">
        <v>80</v>
      </c>
      <c r="C51" s="277"/>
      <c r="D51" s="277"/>
      <c r="E51" s="278"/>
      <c r="F51" s="108">
        <f>SUMIF(A39:A50,"=1",F39:F50)</f>
        <v>0</v>
      </c>
      <c r="G51" s="109">
        <f>SUMIF(A39:A50,"=1",G39:G50)</f>
        <v>0</v>
      </c>
      <c r="H51" s="109">
        <f>SUMIF(A39:A50,"=1",H39:H50)</f>
        <v>0</v>
      </c>
      <c r="I51" s="109">
        <f>SUMIF(A39:A50,"=1",I39:I50)</f>
        <v>0</v>
      </c>
      <c r="J51" s="110">
        <f>SUMIF(A39:A50,"=1",J39:J50)</f>
        <v>0</v>
      </c>
    </row>
    <row r="53" spans="1:52" x14ac:dyDescent="0.25">
      <c r="A53" t="s">
        <v>82</v>
      </c>
      <c r="B53" t="s">
        <v>83</v>
      </c>
    </row>
    <row r="54" spans="1:52" ht="50" x14ac:dyDescent="0.25">
      <c r="B54" s="279" t="s">
        <v>84</v>
      </c>
      <c r="C54" s="279"/>
      <c r="D54" s="279"/>
      <c r="E54" s="279"/>
      <c r="F54" s="279"/>
      <c r="G54" s="279"/>
      <c r="H54" s="279"/>
      <c r="I54" s="279"/>
      <c r="J54" s="279"/>
      <c r="AZ54" s="119" t="str">
        <f>B54</f>
        <v>Účelem tohoto soupisu je zabezpečit obsahovou shodu všech nabídkových cen a usnadnit následné posouzení předložených cenových nabídek. Předpokládá se, že dodavatel před zpracováním cenové nabídky pečlivě prostuduje všechny pokyny a podmínky pro zpracování nabídkové ceny obsažené v zadávacích podmínkách a bude se jimi při zpracování nabídkové ceny řídit.</v>
      </c>
    </row>
    <row r="56" spans="1:52" ht="75" x14ac:dyDescent="0.25">
      <c r="B56" s="279" t="s">
        <v>85</v>
      </c>
      <c r="C56" s="279"/>
      <c r="D56" s="279"/>
      <c r="E56" s="279"/>
      <c r="F56" s="279"/>
      <c r="G56" s="279"/>
      <c r="H56" s="279"/>
      <c r="I56" s="279"/>
      <c r="J56" s="279"/>
      <c r="AZ56" s="119" t="str">
        <f>B56</f>
        <v>Množství v položkách je předpokládané a řídí se po vzoru vyhláškou č. 169/2016 Sb. Zhotovitel je povinen zkontrolovat rozpočet a doplnit chybějící položky. V opačném případě je zhotovitel povinen upozornit zadavatele na případné nedostatky. Ceny v nabídce musí vycházet nejen z předloženého soupisu výkonů, ale i ze znalosti celého projektu. Prostudování kompletní dokumentace je nedílnou podmínkou předložení nabídky. Veškeré konstrukce se dodávají jako plně funkční celek. Jakýkoliv rozpor mezi PD a soupisem prací, dodávek a služeb je nutné na základě důsledné kontroly zhotovitelem neprodleně oznámit.</v>
      </c>
    </row>
    <row r="58" spans="1:52" ht="50" x14ac:dyDescent="0.25">
      <c r="B58" s="279" t="s">
        <v>86</v>
      </c>
      <c r="C58" s="279"/>
      <c r="D58" s="279"/>
      <c r="E58" s="279"/>
      <c r="F58" s="279"/>
      <c r="G58" s="279"/>
      <c r="H58" s="279"/>
      <c r="I58" s="279"/>
      <c r="J58" s="279"/>
      <c r="AZ58" s="119" t="str">
        <f>B58</f>
        <v>Položky označené D+M (dodávka + montáž) se oceňují včetně přesunu hmot. Ostatní vlastní položky jsou založeny na cenové soustavě RTS. Veškeré prvky a konstrukce (D+M) se oceňují jako kompletní, včetně detailů, pomocných prací (vysekání drážek, doklínkování, vysekání kapes, lože, obsyp, zásyp, výkop, seřízení, revize, doplňků, příslušenství, povrchové úpravy apod.).</v>
      </c>
    </row>
    <row r="60" spans="1:52" ht="25" x14ac:dyDescent="0.25">
      <c r="B60" s="279" t="s">
        <v>87</v>
      </c>
      <c r="C60" s="279"/>
      <c r="D60" s="279"/>
      <c r="E60" s="279"/>
      <c r="F60" s="279"/>
      <c r="G60" s="279"/>
      <c r="H60" s="279"/>
      <c r="I60" s="279"/>
      <c r="J60" s="279"/>
      <c r="AZ60" s="119" t="str">
        <f>B60</f>
        <v>Zhotovitel doplní poskytnuté informace svými vlastními znalostmi a zkušenostmi tak, aby mohl připravit nabídku a je plnou Zhotovitelovou zodpovědností učinit potřebné dotazy, jak to pro tento účel považuje za nutné.</v>
      </c>
    </row>
    <row r="61" spans="1:52" x14ac:dyDescent="0.25">
      <c r="A61" t="s">
        <v>88</v>
      </c>
      <c r="B61" t="s">
        <v>89</v>
      </c>
    </row>
    <row r="62" spans="1:52" x14ac:dyDescent="0.25">
      <c r="A62" t="s">
        <v>90</v>
      </c>
      <c r="B62" t="s">
        <v>91</v>
      </c>
    </row>
    <row r="63" spans="1:52" x14ac:dyDescent="0.25">
      <c r="A63" t="s">
        <v>90</v>
      </c>
      <c r="B63" t="s">
        <v>92</v>
      </c>
    </row>
    <row r="64" spans="1:52" x14ac:dyDescent="0.25">
      <c r="A64" t="s">
        <v>90</v>
      </c>
      <c r="B64" t="s">
        <v>93</v>
      </c>
    </row>
    <row r="65" spans="1:10" x14ac:dyDescent="0.25">
      <c r="A65" t="s">
        <v>90</v>
      </c>
      <c r="B65" t="s">
        <v>94</v>
      </c>
    </row>
    <row r="66" spans="1:10" x14ac:dyDescent="0.25">
      <c r="A66" t="s">
        <v>90</v>
      </c>
      <c r="B66" t="s">
        <v>95</v>
      </c>
    </row>
    <row r="67" spans="1:10" x14ac:dyDescent="0.25">
      <c r="A67" t="s">
        <v>90</v>
      </c>
      <c r="B67" t="s">
        <v>96</v>
      </c>
    </row>
    <row r="68" spans="1:10" x14ac:dyDescent="0.25">
      <c r="A68" t="s">
        <v>90</v>
      </c>
      <c r="B68" t="s">
        <v>97</v>
      </c>
    </row>
    <row r="69" spans="1:10" x14ac:dyDescent="0.25">
      <c r="A69" t="s">
        <v>90</v>
      </c>
      <c r="B69" t="s">
        <v>98</v>
      </c>
    </row>
    <row r="70" spans="1:10" x14ac:dyDescent="0.25">
      <c r="A70" t="s">
        <v>90</v>
      </c>
      <c r="B70" t="s">
        <v>99</v>
      </c>
    </row>
    <row r="71" spans="1:10" x14ac:dyDescent="0.25">
      <c r="A71" t="s">
        <v>90</v>
      </c>
      <c r="B71" t="s">
        <v>100</v>
      </c>
    </row>
    <row r="74" spans="1:10" ht="15.5" x14ac:dyDescent="0.35">
      <c r="B74" s="120" t="s">
        <v>101</v>
      </c>
    </row>
    <row r="76" spans="1:10" ht="25.5" customHeight="1" x14ac:dyDescent="0.25">
      <c r="A76" s="121"/>
      <c r="B76" s="124" t="s">
        <v>18</v>
      </c>
      <c r="C76" s="124" t="s">
        <v>6</v>
      </c>
      <c r="D76" s="125"/>
      <c r="E76" s="125"/>
      <c r="F76" s="126" t="s">
        <v>102</v>
      </c>
      <c r="G76" s="126"/>
      <c r="H76" s="126"/>
      <c r="I76" s="126" t="s">
        <v>31</v>
      </c>
      <c r="J76" s="126" t="s">
        <v>0</v>
      </c>
    </row>
    <row r="77" spans="1:10" ht="36.75" customHeight="1" x14ac:dyDescent="0.25">
      <c r="A77" s="122"/>
      <c r="B77" s="127" t="s">
        <v>103</v>
      </c>
      <c r="C77" s="280" t="s">
        <v>104</v>
      </c>
      <c r="D77" s="281"/>
      <c r="E77" s="281"/>
      <c r="F77" s="134" t="s">
        <v>26</v>
      </c>
      <c r="G77" s="135"/>
      <c r="H77" s="135"/>
      <c r="I77" s="135">
        <f>'2.2.0.4 101 Pol'!G8+'2.2.0.4 103 Pol'!G8+'2.2.0.4 201 Pol'!G8+'2.2.0.4 203 Pol'!G8+'2.2.0.4 301 Pol'!G8+'2.2.0.4 401 Pol'!G8+'2.2.0.4 402 Pol'!G8</f>
        <v>0</v>
      </c>
      <c r="J77" s="131" t="str">
        <f>IF(I87=0,"",I77/I87*100)</f>
        <v/>
      </c>
    </row>
    <row r="78" spans="1:10" ht="36.75" customHeight="1" x14ac:dyDescent="0.25">
      <c r="A78" s="122"/>
      <c r="B78" s="127" t="s">
        <v>105</v>
      </c>
      <c r="C78" s="280" t="s">
        <v>106</v>
      </c>
      <c r="D78" s="281"/>
      <c r="E78" s="281"/>
      <c r="F78" s="134" t="s">
        <v>26</v>
      </c>
      <c r="G78" s="135"/>
      <c r="H78" s="135"/>
      <c r="I78" s="135">
        <f>'2.2.0.4 101 Pol'!G78+'2.2.0.4 201 Pol'!G87+'2.2.0.4 301 Pol'!G62</f>
        <v>0</v>
      </c>
      <c r="J78" s="131" t="str">
        <f>IF(I87=0,"",I78/I87*100)</f>
        <v/>
      </c>
    </row>
    <row r="79" spans="1:10" ht="36.75" customHeight="1" x14ac:dyDescent="0.25">
      <c r="A79" s="122"/>
      <c r="B79" s="127" t="s">
        <v>105</v>
      </c>
      <c r="C79" s="280" t="s">
        <v>107</v>
      </c>
      <c r="D79" s="281"/>
      <c r="E79" s="281"/>
      <c r="F79" s="134" t="s">
        <v>26</v>
      </c>
      <c r="G79" s="135"/>
      <c r="H79" s="135"/>
      <c r="I79" s="135">
        <f>'2.2.0.4 401 Pol'!G45</f>
        <v>0</v>
      </c>
      <c r="J79" s="131" t="str">
        <f>IF(I87=0,"",I79/I87*100)</f>
        <v/>
      </c>
    </row>
    <row r="80" spans="1:10" ht="36.75" customHeight="1" x14ac:dyDescent="0.25">
      <c r="A80" s="122"/>
      <c r="B80" s="127" t="s">
        <v>108</v>
      </c>
      <c r="C80" s="280" t="s">
        <v>109</v>
      </c>
      <c r="D80" s="281"/>
      <c r="E80" s="281"/>
      <c r="F80" s="134" t="s">
        <v>26</v>
      </c>
      <c r="G80" s="135"/>
      <c r="H80" s="135"/>
      <c r="I80" s="135">
        <f>'2.2.0.4 103 Pol'!G45+'2.2.0.4 203 Pol'!G37+'2.2.0.4 301 Pol'!G68+'2.2.0.4 401 Pol'!G48</f>
        <v>0</v>
      </c>
      <c r="J80" s="131" t="str">
        <f>IF(I87=0,"",I80/I87*100)</f>
        <v/>
      </c>
    </row>
    <row r="81" spans="1:10" ht="36.75" customHeight="1" x14ac:dyDescent="0.25">
      <c r="A81" s="122"/>
      <c r="B81" s="127" t="s">
        <v>110</v>
      </c>
      <c r="C81" s="280" t="s">
        <v>111</v>
      </c>
      <c r="D81" s="281"/>
      <c r="E81" s="281"/>
      <c r="F81" s="134" t="s">
        <v>26</v>
      </c>
      <c r="G81" s="135"/>
      <c r="H81" s="135"/>
      <c r="I81" s="135">
        <f>'2.2.0.4 401 Pol'!G73</f>
        <v>0</v>
      </c>
      <c r="J81" s="131" t="str">
        <f>IF(I87=0,"",I81/I87*100)</f>
        <v/>
      </c>
    </row>
    <row r="82" spans="1:10" ht="36.75" customHeight="1" x14ac:dyDescent="0.25">
      <c r="A82" s="122"/>
      <c r="B82" s="127" t="s">
        <v>112</v>
      </c>
      <c r="C82" s="280" t="s">
        <v>113</v>
      </c>
      <c r="D82" s="281"/>
      <c r="E82" s="281"/>
      <c r="F82" s="134" t="s">
        <v>26</v>
      </c>
      <c r="G82" s="135"/>
      <c r="H82" s="135"/>
      <c r="I82" s="135">
        <f>'2.2.0.4 401 Pol'!G80</f>
        <v>0</v>
      </c>
      <c r="J82" s="131" t="str">
        <f>IF(I87=0,"",I82/I87*100)</f>
        <v/>
      </c>
    </row>
    <row r="83" spans="1:10" ht="36.75" customHeight="1" x14ac:dyDescent="0.25">
      <c r="A83" s="122"/>
      <c r="B83" s="127" t="s">
        <v>114</v>
      </c>
      <c r="C83" s="280" t="s">
        <v>115</v>
      </c>
      <c r="D83" s="281"/>
      <c r="E83" s="281"/>
      <c r="F83" s="134" t="s">
        <v>26</v>
      </c>
      <c r="G83" s="135"/>
      <c r="H83" s="135"/>
      <c r="I83" s="135">
        <f>'2.2.0.4 401 Pol'!G82</f>
        <v>0</v>
      </c>
      <c r="J83" s="131" t="str">
        <f>IF(I87=0,"",I83/I87*100)</f>
        <v/>
      </c>
    </row>
    <row r="84" spans="1:10" ht="36.75" customHeight="1" x14ac:dyDescent="0.25">
      <c r="A84" s="122"/>
      <c r="B84" s="127" t="s">
        <v>116</v>
      </c>
      <c r="C84" s="280" t="s">
        <v>117</v>
      </c>
      <c r="D84" s="281"/>
      <c r="E84" s="281"/>
      <c r="F84" s="134" t="s">
        <v>28</v>
      </c>
      <c r="G84" s="135"/>
      <c r="H84" s="135"/>
      <c r="I84" s="135">
        <f>'2.2.0.4 102 Pol'!G8+'2.2.0.4 202 Pol'!G8</f>
        <v>0</v>
      </c>
      <c r="J84" s="131" t="str">
        <f>IF(I87=0,"",I84/I87*100)</f>
        <v/>
      </c>
    </row>
    <row r="85" spans="1:10" ht="36.75" customHeight="1" x14ac:dyDescent="0.25">
      <c r="A85" s="122"/>
      <c r="B85" s="127" t="s">
        <v>118</v>
      </c>
      <c r="C85" s="280" t="s">
        <v>29</v>
      </c>
      <c r="D85" s="281"/>
      <c r="E85" s="281"/>
      <c r="F85" s="134" t="s">
        <v>118</v>
      </c>
      <c r="G85" s="135"/>
      <c r="H85" s="135"/>
      <c r="I85" s="135">
        <f>'2.2.0.4 401 Pol'!G92+'2.2.0.4 VON Pol'!G8</f>
        <v>0</v>
      </c>
      <c r="J85" s="131" t="str">
        <f>IF(I87=0,"",I85/I87*100)</f>
        <v/>
      </c>
    </row>
    <row r="86" spans="1:10" ht="36.75" customHeight="1" x14ac:dyDescent="0.25">
      <c r="A86" s="122"/>
      <c r="B86" s="127" t="s">
        <v>119</v>
      </c>
      <c r="C86" s="280" t="s">
        <v>30</v>
      </c>
      <c r="D86" s="281"/>
      <c r="E86" s="281"/>
      <c r="F86" s="134" t="s">
        <v>119</v>
      </c>
      <c r="G86" s="135"/>
      <c r="H86" s="135"/>
      <c r="I86" s="135">
        <f>'2.2.0.4 VON Pol'!G17</f>
        <v>0</v>
      </c>
      <c r="J86" s="131" t="str">
        <f>IF(I87=0,"",I86/I87*100)</f>
        <v/>
      </c>
    </row>
    <row r="87" spans="1:10" ht="25.5" customHeight="1" x14ac:dyDescent="0.25">
      <c r="A87" s="123"/>
      <c r="B87" s="128" t="s">
        <v>1</v>
      </c>
      <c r="C87" s="129"/>
      <c r="D87" s="130"/>
      <c r="E87" s="130"/>
      <c r="F87" s="136"/>
      <c r="G87" s="137"/>
      <c r="H87" s="137"/>
      <c r="I87" s="137">
        <f>SUM(I77:I86)</f>
        <v>0</v>
      </c>
      <c r="J87" s="132">
        <f>SUM(J77:J86)</f>
        <v>0</v>
      </c>
    </row>
    <row r="88" spans="1:10" x14ac:dyDescent="0.25">
      <c r="F88" s="86"/>
      <c r="G88" s="86"/>
      <c r="H88" s="86"/>
      <c r="I88" s="86"/>
      <c r="J88" s="133"/>
    </row>
    <row r="89" spans="1:10" x14ac:dyDescent="0.25">
      <c r="F89" s="86"/>
      <c r="G89" s="86"/>
      <c r="H89" s="86"/>
      <c r="I89" s="86"/>
      <c r="J89" s="133"/>
    </row>
    <row r="90" spans="1:10" x14ac:dyDescent="0.25">
      <c r="F90" s="86"/>
      <c r="G90" s="86"/>
      <c r="H90" s="86"/>
      <c r="I90" s="86"/>
      <c r="J90" s="133"/>
    </row>
  </sheetData>
  <sheetProtection algorithmName="SHA-512" hashValue="mqI34ZOuiTgCMgr5kR8rmOoBlPFebGOcvo7KNamfOe6KECQG+6G46VI+z4hHOYxQHn7njmbcns+iW6iY758A8Q==" saltValue="QwaIV1vHpFvndQ6BgQFhxA==" spinCount="100000" sheet="1" objects="1" scenarios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8">
    <mergeCell ref="C85:E85"/>
    <mergeCell ref="C86:E86"/>
    <mergeCell ref="C80:E80"/>
    <mergeCell ref="C81:E81"/>
    <mergeCell ref="C82:E82"/>
    <mergeCell ref="C83:E83"/>
    <mergeCell ref="C84:E84"/>
    <mergeCell ref="B58:J58"/>
    <mergeCell ref="B60:J60"/>
    <mergeCell ref="C77:E77"/>
    <mergeCell ref="C78:E78"/>
    <mergeCell ref="C79:E79"/>
    <mergeCell ref="C49:E49"/>
    <mergeCell ref="C50:E50"/>
    <mergeCell ref="B51:E51"/>
    <mergeCell ref="B54:J54"/>
    <mergeCell ref="B56:J56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1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796875" defaultRowHeight="12.5" x14ac:dyDescent="0.25"/>
  <cols>
    <col min="1" max="1" width="4.26953125" style="3" customWidth="1"/>
    <col min="2" max="2" width="14.453125" style="3" customWidth="1"/>
    <col min="3" max="3" width="38.26953125" style="7" customWidth="1"/>
    <col min="4" max="4" width="4.54296875" style="3" customWidth="1"/>
    <col min="5" max="5" width="10.54296875" style="3" customWidth="1"/>
    <col min="6" max="6" width="9.81640625" style="3" customWidth="1"/>
    <col min="7" max="7" width="12.7265625" style="3" customWidth="1"/>
    <col min="8" max="16384" width="9.1796875" style="3"/>
  </cols>
  <sheetData>
    <row r="1" spans="1:7" ht="15.5" x14ac:dyDescent="0.25">
      <c r="A1" s="282" t="s">
        <v>7</v>
      </c>
      <c r="B1" s="282"/>
      <c r="C1" s="283"/>
      <c r="D1" s="282"/>
      <c r="E1" s="282"/>
      <c r="F1" s="282"/>
      <c r="G1" s="282"/>
    </row>
    <row r="2" spans="1:7" ht="25" customHeight="1" x14ac:dyDescent="0.25">
      <c r="A2" s="49" t="s">
        <v>8</v>
      </c>
      <c r="B2" s="48"/>
      <c r="C2" s="284"/>
      <c r="D2" s="284"/>
      <c r="E2" s="284"/>
      <c r="F2" s="284"/>
      <c r="G2" s="285"/>
    </row>
    <row r="3" spans="1:7" ht="25" customHeight="1" x14ac:dyDescent="0.25">
      <c r="A3" s="49" t="s">
        <v>9</v>
      </c>
      <c r="B3" s="48"/>
      <c r="C3" s="284"/>
      <c r="D3" s="284"/>
      <c r="E3" s="284"/>
      <c r="F3" s="284"/>
      <c r="G3" s="285"/>
    </row>
    <row r="4" spans="1:7" ht="25" customHeight="1" x14ac:dyDescent="0.25">
      <c r="A4" s="49" t="s">
        <v>10</v>
      </c>
      <c r="B4" s="48"/>
      <c r="C4" s="284"/>
      <c r="D4" s="284"/>
      <c r="E4" s="284"/>
      <c r="F4" s="284"/>
      <c r="G4" s="285"/>
    </row>
    <row r="5" spans="1:7" x14ac:dyDescent="0.25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3FC0E-75B4-4388-99AB-F3EE7D291EFD}">
  <sheetPr codeName="List2">
    <outlinePr summaryBelow="0"/>
  </sheetPr>
  <dimension ref="A1:BH5010"/>
  <sheetViews>
    <sheetView zoomScale="130" zoomScaleNormal="130" workbookViewId="0">
      <pane ySplit="7" topLeftCell="A8" activePane="bottomLeft" state="frozen"/>
      <selection pane="bottomLeft" activeCell="F12" sqref="F12"/>
    </sheetView>
  </sheetViews>
  <sheetFormatPr defaultRowHeight="12.5" outlineLevelRow="3" x14ac:dyDescent="0.25"/>
  <cols>
    <col min="1" max="1" width="3.453125" customWidth="1"/>
    <col min="2" max="2" width="12.54296875" style="143" customWidth="1"/>
    <col min="3" max="3" width="38.26953125" style="143" customWidth="1"/>
    <col min="4" max="4" width="4.81640625" customWidth="1"/>
    <col min="5" max="5" width="10.54296875" customWidth="1"/>
    <col min="6" max="6" width="9.81640625" customWidth="1"/>
    <col min="7" max="7" width="12.726562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265625" customWidth="1"/>
  </cols>
  <sheetData>
    <row r="1" spans="1:60" ht="15.75" customHeight="1" x14ac:dyDescent="0.35">
      <c r="A1" s="302" t="s">
        <v>7</v>
      </c>
      <c r="B1" s="302"/>
      <c r="C1" s="302"/>
      <c r="D1" s="302"/>
      <c r="E1" s="302"/>
      <c r="F1" s="302"/>
      <c r="G1" s="302"/>
      <c r="AG1" t="s">
        <v>120</v>
      </c>
    </row>
    <row r="2" spans="1:60" ht="25" customHeight="1" x14ac:dyDescent="0.25">
      <c r="A2" s="142" t="s">
        <v>8</v>
      </c>
      <c r="B2" s="48" t="s">
        <v>43</v>
      </c>
      <c r="C2" s="303" t="s">
        <v>44</v>
      </c>
      <c r="D2" s="304"/>
      <c r="E2" s="304"/>
      <c r="F2" s="304"/>
      <c r="G2" s="305"/>
      <c r="AG2" t="s">
        <v>121</v>
      </c>
    </row>
    <row r="3" spans="1:60" ht="25" customHeight="1" x14ac:dyDescent="0.25">
      <c r="A3" s="142" t="s">
        <v>9</v>
      </c>
      <c r="B3" s="48" t="s">
        <v>58</v>
      </c>
      <c r="C3" s="303" t="s">
        <v>59</v>
      </c>
      <c r="D3" s="304"/>
      <c r="E3" s="304"/>
      <c r="F3" s="304"/>
      <c r="G3" s="305"/>
      <c r="AC3" s="143" t="s">
        <v>121</v>
      </c>
      <c r="AG3" t="s">
        <v>122</v>
      </c>
    </row>
    <row r="4" spans="1:60" ht="25" customHeight="1" x14ac:dyDescent="0.25">
      <c r="A4" s="144" t="s">
        <v>10</v>
      </c>
      <c r="B4" s="145" t="s">
        <v>60</v>
      </c>
      <c r="C4" s="306" t="s">
        <v>61</v>
      </c>
      <c r="D4" s="307"/>
      <c r="E4" s="307"/>
      <c r="F4" s="307"/>
      <c r="G4" s="308"/>
      <c r="AG4" t="s">
        <v>123</v>
      </c>
    </row>
    <row r="5" spans="1:60" x14ac:dyDescent="0.25">
      <c r="D5" s="10"/>
    </row>
    <row r="6" spans="1:60" ht="37.5" x14ac:dyDescent="0.25">
      <c r="A6" s="146" t="s">
        <v>124</v>
      </c>
      <c r="B6" s="147" t="s">
        <v>125</v>
      </c>
      <c r="C6" s="147" t="s">
        <v>126</v>
      </c>
      <c r="D6" s="148" t="s">
        <v>127</v>
      </c>
      <c r="E6" s="146" t="s">
        <v>128</v>
      </c>
      <c r="F6" s="149" t="s">
        <v>129</v>
      </c>
      <c r="G6" s="146" t="s">
        <v>31</v>
      </c>
      <c r="H6" s="150" t="s">
        <v>32</v>
      </c>
      <c r="I6" s="150" t="s">
        <v>130</v>
      </c>
      <c r="J6" s="150" t="s">
        <v>33</v>
      </c>
      <c r="K6" s="150" t="s">
        <v>131</v>
      </c>
      <c r="L6" s="150" t="s">
        <v>132</v>
      </c>
      <c r="M6" s="150" t="s">
        <v>133</v>
      </c>
      <c r="N6" s="150" t="s">
        <v>134</v>
      </c>
      <c r="O6" s="150" t="s">
        <v>135</v>
      </c>
      <c r="P6" s="150" t="s">
        <v>136</v>
      </c>
      <c r="Q6" s="150" t="s">
        <v>137</v>
      </c>
      <c r="R6" s="150" t="s">
        <v>138</v>
      </c>
      <c r="S6" s="150" t="s">
        <v>139</v>
      </c>
      <c r="T6" s="150" t="s">
        <v>140</v>
      </c>
      <c r="U6" s="150" t="s">
        <v>141</v>
      </c>
      <c r="V6" s="150" t="s">
        <v>142</v>
      </c>
      <c r="W6" s="150" t="s">
        <v>143</v>
      </c>
      <c r="X6" s="150" t="s">
        <v>144</v>
      </c>
      <c r="Y6" s="150" t="s">
        <v>145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ht="13" x14ac:dyDescent="0.25">
      <c r="A8" s="153" t="s">
        <v>146</v>
      </c>
      <c r="B8" s="154" t="s">
        <v>103</v>
      </c>
      <c r="C8" s="155" t="s">
        <v>104</v>
      </c>
      <c r="D8" s="156"/>
      <c r="E8" s="157"/>
      <c r="F8" s="158"/>
      <c r="G8" s="158">
        <f>SUMIF(AG9:AG77,"&lt;&gt;NOR",G9:G77)</f>
        <v>0</v>
      </c>
      <c r="H8" s="158"/>
      <c r="I8" s="158">
        <f>SUM(I9:I77)</f>
        <v>0</v>
      </c>
      <c r="J8" s="158"/>
      <c r="K8" s="158">
        <f>SUM(K9:K77)</f>
        <v>0</v>
      </c>
      <c r="L8" s="158"/>
      <c r="M8" s="158">
        <f>SUM(M9:M77)</f>
        <v>0</v>
      </c>
      <c r="N8" s="157"/>
      <c r="O8" s="157">
        <f>SUM(O9:O77)</f>
        <v>0</v>
      </c>
      <c r="P8" s="157"/>
      <c r="Q8" s="157">
        <f>SUM(Q9:Q77)</f>
        <v>0</v>
      </c>
      <c r="R8" s="158"/>
      <c r="S8" s="158"/>
      <c r="T8" s="159"/>
      <c r="U8" s="160"/>
      <c r="V8" s="160">
        <f>SUM(V9:V77)</f>
        <v>1109.94</v>
      </c>
      <c r="W8" s="160"/>
      <c r="X8" s="160"/>
      <c r="Y8" s="160"/>
      <c r="AG8" t="s">
        <v>147</v>
      </c>
    </row>
    <row r="9" spans="1:60" outlineLevel="1" x14ac:dyDescent="0.25">
      <c r="A9" s="161">
        <v>1</v>
      </c>
      <c r="B9" s="162" t="s">
        <v>148</v>
      </c>
      <c r="C9" s="163" t="s">
        <v>149</v>
      </c>
      <c r="D9" s="164" t="s">
        <v>150</v>
      </c>
      <c r="E9" s="165">
        <v>668.85</v>
      </c>
      <c r="F9" s="139"/>
      <c r="G9" s="167">
        <f>ROUND(E9*F9,2)</f>
        <v>0</v>
      </c>
      <c r="H9" s="166"/>
      <c r="I9" s="167">
        <f>ROUND(E9*H9,2)</f>
        <v>0</v>
      </c>
      <c r="J9" s="166"/>
      <c r="K9" s="167">
        <f>ROUND(E9*J9,2)</f>
        <v>0</v>
      </c>
      <c r="L9" s="167">
        <v>21</v>
      </c>
      <c r="M9" s="167">
        <f>G9*(1+L9/100)</f>
        <v>0</v>
      </c>
      <c r="N9" s="165">
        <v>0</v>
      </c>
      <c r="O9" s="165">
        <f>ROUND(E9*N9,2)</f>
        <v>0</v>
      </c>
      <c r="P9" s="165">
        <v>0</v>
      </c>
      <c r="Q9" s="165">
        <f>ROUND(E9*P9,2)</f>
        <v>0</v>
      </c>
      <c r="R9" s="167"/>
      <c r="S9" s="167" t="s">
        <v>151</v>
      </c>
      <c r="T9" s="168" t="s">
        <v>151</v>
      </c>
      <c r="U9" s="169">
        <v>9.7000000000000003E-2</v>
      </c>
      <c r="V9" s="169">
        <f>ROUND(E9*U9,2)</f>
        <v>64.88</v>
      </c>
      <c r="W9" s="169"/>
      <c r="X9" s="169" t="s">
        <v>152</v>
      </c>
      <c r="Y9" s="169" t="s">
        <v>153</v>
      </c>
      <c r="Z9" s="170"/>
      <c r="AA9" s="170"/>
      <c r="AB9" s="170"/>
      <c r="AC9" s="170"/>
      <c r="AD9" s="170"/>
      <c r="AE9" s="170"/>
      <c r="AF9" s="170"/>
      <c r="AG9" s="170" t="s">
        <v>154</v>
      </c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</row>
    <row r="10" spans="1:60" outlineLevel="2" x14ac:dyDescent="0.25">
      <c r="A10" s="171"/>
      <c r="B10" s="172"/>
      <c r="C10" s="173" t="s">
        <v>155</v>
      </c>
      <c r="D10" s="174"/>
      <c r="E10" s="175"/>
      <c r="F10" s="169"/>
      <c r="G10" s="169"/>
      <c r="H10" s="169"/>
      <c r="I10" s="169"/>
      <c r="J10" s="169"/>
      <c r="K10" s="169"/>
      <c r="L10" s="169"/>
      <c r="M10" s="169"/>
      <c r="N10" s="176"/>
      <c r="O10" s="176"/>
      <c r="P10" s="176"/>
      <c r="Q10" s="176"/>
      <c r="R10" s="169"/>
      <c r="S10" s="169"/>
      <c r="T10" s="169"/>
      <c r="U10" s="169"/>
      <c r="V10" s="169"/>
      <c r="W10" s="169"/>
      <c r="X10" s="169"/>
      <c r="Y10" s="169"/>
      <c r="Z10" s="170"/>
      <c r="AA10" s="170"/>
      <c r="AB10" s="170"/>
      <c r="AC10" s="170"/>
      <c r="AD10" s="170"/>
      <c r="AE10" s="170"/>
      <c r="AF10" s="170"/>
      <c r="AG10" s="170" t="s">
        <v>156</v>
      </c>
      <c r="AH10" s="170">
        <v>0</v>
      </c>
      <c r="AI10" s="170"/>
      <c r="AJ10" s="170"/>
      <c r="AK10" s="170"/>
      <c r="AL10" s="170"/>
      <c r="AM10" s="170"/>
      <c r="AN10" s="170"/>
      <c r="AO10" s="170"/>
      <c r="AP10" s="170"/>
      <c r="AQ10" s="170"/>
      <c r="AR10" s="170"/>
      <c r="AS10" s="170"/>
      <c r="AT10" s="170"/>
      <c r="AU10" s="170"/>
      <c r="AV10" s="170"/>
      <c r="AW10" s="170"/>
      <c r="AX10" s="170"/>
      <c r="AY10" s="170"/>
      <c r="AZ10" s="170"/>
      <c r="BA10" s="170"/>
      <c r="BB10" s="170"/>
      <c r="BC10" s="170"/>
      <c r="BD10" s="170"/>
      <c r="BE10" s="170"/>
      <c r="BF10" s="170"/>
      <c r="BG10" s="170"/>
      <c r="BH10" s="170"/>
    </row>
    <row r="11" spans="1:60" outlineLevel="3" x14ac:dyDescent="0.25">
      <c r="A11" s="171"/>
      <c r="B11" s="172"/>
      <c r="C11" s="173" t="s">
        <v>157</v>
      </c>
      <c r="D11" s="174"/>
      <c r="E11" s="175"/>
      <c r="F11" s="169"/>
      <c r="G11" s="169"/>
      <c r="H11" s="169"/>
      <c r="I11" s="169"/>
      <c r="J11" s="169"/>
      <c r="K11" s="169"/>
      <c r="L11" s="169"/>
      <c r="M11" s="169"/>
      <c r="N11" s="176"/>
      <c r="O11" s="176"/>
      <c r="P11" s="176"/>
      <c r="Q11" s="176"/>
      <c r="R11" s="169"/>
      <c r="S11" s="169"/>
      <c r="T11" s="169"/>
      <c r="U11" s="169"/>
      <c r="V11" s="169"/>
      <c r="W11" s="169"/>
      <c r="X11" s="169"/>
      <c r="Y11" s="169"/>
      <c r="Z11" s="170"/>
      <c r="AA11" s="170"/>
      <c r="AB11" s="170"/>
      <c r="AC11" s="170"/>
      <c r="AD11" s="170"/>
      <c r="AE11" s="170"/>
      <c r="AF11" s="170"/>
      <c r="AG11" s="170" t="s">
        <v>156</v>
      </c>
      <c r="AH11" s="170">
        <v>0</v>
      </c>
      <c r="AI11" s="170"/>
      <c r="AJ11" s="170"/>
      <c r="AK11" s="170"/>
      <c r="AL11" s="170"/>
      <c r="AM11" s="170"/>
      <c r="AN11" s="170"/>
      <c r="AO11" s="170"/>
      <c r="AP11" s="170"/>
      <c r="AQ11" s="170"/>
      <c r="AR11" s="170"/>
      <c r="AS11" s="170"/>
      <c r="AT11" s="170"/>
      <c r="AU11" s="170"/>
      <c r="AV11" s="170"/>
      <c r="AW11" s="170"/>
      <c r="AX11" s="170"/>
      <c r="AY11" s="170"/>
      <c r="AZ11" s="170"/>
      <c r="BA11" s="170"/>
      <c r="BB11" s="170"/>
      <c r="BC11" s="170"/>
      <c r="BD11" s="170"/>
      <c r="BE11" s="170"/>
      <c r="BF11" s="170"/>
      <c r="BG11" s="170"/>
      <c r="BH11" s="170"/>
    </row>
    <row r="12" spans="1:60" outlineLevel="3" x14ac:dyDescent="0.25">
      <c r="A12" s="171"/>
      <c r="B12" s="172"/>
      <c r="C12" s="173" t="s">
        <v>158</v>
      </c>
      <c r="D12" s="174"/>
      <c r="E12" s="175"/>
      <c r="F12" s="169"/>
      <c r="G12" s="169"/>
      <c r="H12" s="169"/>
      <c r="I12" s="169"/>
      <c r="J12" s="169"/>
      <c r="K12" s="169"/>
      <c r="L12" s="169"/>
      <c r="M12" s="169"/>
      <c r="N12" s="176"/>
      <c r="O12" s="176"/>
      <c r="P12" s="176"/>
      <c r="Q12" s="176"/>
      <c r="R12" s="169"/>
      <c r="S12" s="169"/>
      <c r="T12" s="169"/>
      <c r="U12" s="169"/>
      <c r="V12" s="169"/>
      <c r="W12" s="169"/>
      <c r="X12" s="169"/>
      <c r="Y12" s="169"/>
      <c r="Z12" s="170"/>
      <c r="AA12" s="170"/>
      <c r="AB12" s="170"/>
      <c r="AC12" s="170"/>
      <c r="AD12" s="170"/>
      <c r="AE12" s="170"/>
      <c r="AF12" s="170"/>
      <c r="AG12" s="170" t="s">
        <v>156</v>
      </c>
      <c r="AH12" s="170">
        <v>0</v>
      </c>
      <c r="AI12" s="170"/>
      <c r="AJ12" s="170"/>
      <c r="AK12" s="170"/>
      <c r="AL12" s="170"/>
      <c r="AM12" s="170"/>
      <c r="AN12" s="170"/>
      <c r="AO12" s="170"/>
      <c r="AP12" s="170"/>
      <c r="AQ12" s="170"/>
      <c r="AR12" s="170"/>
      <c r="AS12" s="170"/>
      <c r="AT12" s="170"/>
      <c r="AU12" s="170"/>
      <c r="AV12" s="170"/>
      <c r="AW12" s="170"/>
      <c r="AX12" s="170"/>
      <c r="AY12" s="170"/>
      <c r="AZ12" s="170"/>
      <c r="BA12" s="170"/>
      <c r="BB12" s="170"/>
      <c r="BC12" s="170"/>
      <c r="BD12" s="170"/>
      <c r="BE12" s="170"/>
      <c r="BF12" s="170"/>
      <c r="BG12" s="170"/>
      <c r="BH12" s="170"/>
    </row>
    <row r="13" spans="1:60" outlineLevel="3" x14ac:dyDescent="0.25">
      <c r="A13" s="171"/>
      <c r="B13" s="172"/>
      <c r="C13" s="173" t="s">
        <v>159</v>
      </c>
      <c r="D13" s="174"/>
      <c r="E13" s="175"/>
      <c r="F13" s="169"/>
      <c r="G13" s="169"/>
      <c r="H13" s="169"/>
      <c r="I13" s="169"/>
      <c r="J13" s="169"/>
      <c r="K13" s="169"/>
      <c r="L13" s="169"/>
      <c r="M13" s="169"/>
      <c r="N13" s="176"/>
      <c r="O13" s="176"/>
      <c r="P13" s="176"/>
      <c r="Q13" s="176"/>
      <c r="R13" s="169"/>
      <c r="S13" s="169"/>
      <c r="T13" s="169"/>
      <c r="U13" s="169"/>
      <c r="V13" s="169"/>
      <c r="W13" s="169"/>
      <c r="X13" s="169"/>
      <c r="Y13" s="169"/>
      <c r="Z13" s="170"/>
      <c r="AA13" s="170"/>
      <c r="AB13" s="170"/>
      <c r="AC13" s="170"/>
      <c r="AD13" s="170"/>
      <c r="AE13" s="170"/>
      <c r="AF13" s="170"/>
      <c r="AG13" s="170" t="s">
        <v>156</v>
      </c>
      <c r="AH13" s="170">
        <v>0</v>
      </c>
      <c r="AI13" s="170"/>
      <c r="AJ13" s="170"/>
      <c r="AK13" s="170"/>
      <c r="AL13" s="170"/>
      <c r="AM13" s="170"/>
      <c r="AN13" s="170"/>
      <c r="AO13" s="170"/>
      <c r="AP13" s="170"/>
      <c r="AQ13" s="170"/>
      <c r="AR13" s="170"/>
      <c r="AS13" s="170"/>
      <c r="AT13" s="170"/>
      <c r="AU13" s="170"/>
      <c r="AV13" s="170"/>
      <c r="AW13" s="170"/>
      <c r="AX13" s="170"/>
      <c r="AY13" s="170"/>
      <c r="AZ13" s="170"/>
      <c r="BA13" s="170"/>
      <c r="BB13" s="170"/>
      <c r="BC13" s="170"/>
      <c r="BD13" s="170"/>
      <c r="BE13" s="170"/>
      <c r="BF13" s="170"/>
      <c r="BG13" s="170"/>
      <c r="BH13" s="170"/>
    </row>
    <row r="14" spans="1:60" outlineLevel="3" x14ac:dyDescent="0.25">
      <c r="A14" s="171"/>
      <c r="B14" s="172"/>
      <c r="C14" s="173" t="s">
        <v>160</v>
      </c>
      <c r="D14" s="174"/>
      <c r="E14" s="175">
        <v>463.05</v>
      </c>
      <c r="F14" s="169"/>
      <c r="G14" s="169"/>
      <c r="H14" s="169"/>
      <c r="I14" s="169"/>
      <c r="J14" s="169"/>
      <c r="K14" s="169"/>
      <c r="L14" s="169"/>
      <c r="M14" s="169"/>
      <c r="N14" s="176"/>
      <c r="O14" s="176"/>
      <c r="P14" s="176"/>
      <c r="Q14" s="176"/>
      <c r="R14" s="169"/>
      <c r="S14" s="169"/>
      <c r="T14" s="169"/>
      <c r="U14" s="169"/>
      <c r="V14" s="169"/>
      <c r="W14" s="169"/>
      <c r="X14" s="169"/>
      <c r="Y14" s="169"/>
      <c r="Z14" s="170"/>
      <c r="AA14" s="170"/>
      <c r="AB14" s="170"/>
      <c r="AC14" s="170"/>
      <c r="AD14" s="170"/>
      <c r="AE14" s="170"/>
      <c r="AF14" s="170"/>
      <c r="AG14" s="170" t="s">
        <v>156</v>
      </c>
      <c r="AH14" s="170">
        <v>0</v>
      </c>
      <c r="AI14" s="170"/>
      <c r="AJ14" s="170"/>
      <c r="AK14" s="170"/>
      <c r="AL14" s="170"/>
      <c r="AM14" s="170"/>
      <c r="AN14" s="170"/>
      <c r="AO14" s="170"/>
      <c r="AP14" s="170"/>
      <c r="AQ14" s="170"/>
      <c r="AR14" s="170"/>
      <c r="AS14" s="170"/>
      <c r="AT14" s="170"/>
      <c r="AU14" s="170"/>
      <c r="AV14" s="170"/>
      <c r="AW14" s="170"/>
      <c r="AX14" s="170"/>
      <c r="AY14" s="170"/>
      <c r="AZ14" s="170"/>
      <c r="BA14" s="170"/>
      <c r="BB14" s="170"/>
      <c r="BC14" s="170"/>
      <c r="BD14" s="170"/>
      <c r="BE14" s="170"/>
      <c r="BF14" s="170"/>
      <c r="BG14" s="170"/>
      <c r="BH14" s="170"/>
    </row>
    <row r="15" spans="1:60" outlineLevel="3" x14ac:dyDescent="0.25">
      <c r="A15" s="171"/>
      <c r="B15" s="172"/>
      <c r="C15" s="173" t="s">
        <v>161</v>
      </c>
      <c r="D15" s="174"/>
      <c r="E15" s="175"/>
      <c r="F15" s="169"/>
      <c r="G15" s="169"/>
      <c r="H15" s="169"/>
      <c r="I15" s="169"/>
      <c r="J15" s="169"/>
      <c r="K15" s="169"/>
      <c r="L15" s="169"/>
      <c r="M15" s="169"/>
      <c r="N15" s="176"/>
      <c r="O15" s="176"/>
      <c r="P15" s="176"/>
      <c r="Q15" s="176"/>
      <c r="R15" s="169"/>
      <c r="S15" s="169"/>
      <c r="T15" s="169"/>
      <c r="U15" s="169"/>
      <c r="V15" s="169"/>
      <c r="W15" s="169"/>
      <c r="X15" s="169"/>
      <c r="Y15" s="169"/>
      <c r="Z15" s="170"/>
      <c r="AA15" s="170"/>
      <c r="AB15" s="170"/>
      <c r="AC15" s="170"/>
      <c r="AD15" s="170"/>
      <c r="AE15" s="170"/>
      <c r="AF15" s="170"/>
      <c r="AG15" s="170" t="s">
        <v>156</v>
      </c>
      <c r="AH15" s="170">
        <v>0</v>
      </c>
      <c r="AI15" s="170"/>
      <c r="AJ15" s="170"/>
      <c r="AK15" s="170"/>
      <c r="AL15" s="170"/>
      <c r="AM15" s="170"/>
      <c r="AN15" s="170"/>
      <c r="AO15" s="170"/>
      <c r="AP15" s="170"/>
      <c r="AQ15" s="170"/>
      <c r="AR15" s="170"/>
      <c r="AS15" s="170"/>
      <c r="AT15" s="170"/>
      <c r="AU15" s="170"/>
      <c r="AV15" s="170"/>
      <c r="AW15" s="170"/>
      <c r="AX15" s="170"/>
      <c r="AY15" s="170"/>
      <c r="AZ15" s="170"/>
      <c r="BA15" s="170"/>
      <c r="BB15" s="170"/>
      <c r="BC15" s="170"/>
      <c r="BD15" s="170"/>
      <c r="BE15" s="170"/>
      <c r="BF15" s="170"/>
      <c r="BG15" s="170"/>
      <c r="BH15" s="170"/>
    </row>
    <row r="16" spans="1:60" outlineLevel="3" x14ac:dyDescent="0.25">
      <c r="A16" s="171"/>
      <c r="B16" s="172"/>
      <c r="C16" s="173" t="s">
        <v>159</v>
      </c>
      <c r="D16" s="174"/>
      <c r="E16" s="175"/>
      <c r="F16" s="169"/>
      <c r="G16" s="169"/>
      <c r="H16" s="169"/>
      <c r="I16" s="169"/>
      <c r="J16" s="169"/>
      <c r="K16" s="169"/>
      <c r="L16" s="169"/>
      <c r="M16" s="169"/>
      <c r="N16" s="176"/>
      <c r="O16" s="176"/>
      <c r="P16" s="176"/>
      <c r="Q16" s="176"/>
      <c r="R16" s="169"/>
      <c r="S16" s="169"/>
      <c r="T16" s="169"/>
      <c r="U16" s="169"/>
      <c r="V16" s="169"/>
      <c r="W16" s="169"/>
      <c r="X16" s="169"/>
      <c r="Y16" s="169"/>
      <c r="Z16" s="170"/>
      <c r="AA16" s="170"/>
      <c r="AB16" s="170"/>
      <c r="AC16" s="170"/>
      <c r="AD16" s="170"/>
      <c r="AE16" s="170"/>
      <c r="AF16" s="170"/>
      <c r="AG16" s="170" t="s">
        <v>156</v>
      </c>
      <c r="AH16" s="170">
        <v>0</v>
      </c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</row>
    <row r="17" spans="1:60" outlineLevel="3" x14ac:dyDescent="0.25">
      <c r="A17" s="171"/>
      <c r="B17" s="172"/>
      <c r="C17" s="173" t="s">
        <v>162</v>
      </c>
      <c r="D17" s="174"/>
      <c r="E17" s="175">
        <v>205.8</v>
      </c>
      <c r="F17" s="169"/>
      <c r="G17" s="169"/>
      <c r="H17" s="169"/>
      <c r="I17" s="169"/>
      <c r="J17" s="169"/>
      <c r="K17" s="169"/>
      <c r="L17" s="169"/>
      <c r="M17" s="169"/>
      <c r="N17" s="176"/>
      <c r="O17" s="176"/>
      <c r="P17" s="176"/>
      <c r="Q17" s="176"/>
      <c r="R17" s="169"/>
      <c r="S17" s="169"/>
      <c r="T17" s="169"/>
      <c r="U17" s="169"/>
      <c r="V17" s="169"/>
      <c r="W17" s="169"/>
      <c r="X17" s="169"/>
      <c r="Y17" s="169"/>
      <c r="Z17" s="170"/>
      <c r="AA17" s="170"/>
      <c r="AB17" s="170"/>
      <c r="AC17" s="170"/>
      <c r="AD17" s="170"/>
      <c r="AE17" s="170"/>
      <c r="AF17" s="170"/>
      <c r="AG17" s="170" t="s">
        <v>156</v>
      </c>
      <c r="AH17" s="170">
        <v>0</v>
      </c>
      <c r="AI17" s="170"/>
      <c r="AJ17" s="170"/>
      <c r="AK17" s="170"/>
      <c r="AL17" s="170"/>
      <c r="AM17" s="170"/>
      <c r="AN17" s="170"/>
      <c r="AO17" s="170"/>
      <c r="AP17" s="170"/>
      <c r="AQ17" s="170"/>
      <c r="AR17" s="170"/>
      <c r="AS17" s="170"/>
      <c r="AT17" s="170"/>
      <c r="AU17" s="170"/>
      <c r="AV17" s="170"/>
      <c r="AW17" s="170"/>
      <c r="AX17" s="170"/>
      <c r="AY17" s="170"/>
      <c r="AZ17" s="170"/>
      <c r="BA17" s="170"/>
      <c r="BB17" s="170"/>
      <c r="BC17" s="170"/>
      <c r="BD17" s="170"/>
      <c r="BE17" s="170"/>
      <c r="BF17" s="170"/>
      <c r="BG17" s="170"/>
      <c r="BH17" s="170"/>
    </row>
    <row r="18" spans="1:60" outlineLevel="3" x14ac:dyDescent="0.25">
      <c r="A18" s="171"/>
      <c r="B18" s="172"/>
      <c r="C18" s="173" t="s">
        <v>163</v>
      </c>
      <c r="D18" s="174"/>
      <c r="E18" s="175"/>
      <c r="F18" s="169"/>
      <c r="G18" s="169"/>
      <c r="H18" s="169"/>
      <c r="I18" s="169"/>
      <c r="J18" s="169"/>
      <c r="K18" s="169"/>
      <c r="L18" s="169"/>
      <c r="M18" s="169"/>
      <c r="N18" s="176"/>
      <c r="O18" s="176"/>
      <c r="P18" s="176"/>
      <c r="Q18" s="176"/>
      <c r="R18" s="169"/>
      <c r="S18" s="169"/>
      <c r="T18" s="169"/>
      <c r="U18" s="169"/>
      <c r="V18" s="169"/>
      <c r="W18" s="169"/>
      <c r="X18" s="169"/>
      <c r="Y18" s="169"/>
      <c r="Z18" s="170"/>
      <c r="AA18" s="170"/>
      <c r="AB18" s="170"/>
      <c r="AC18" s="170"/>
      <c r="AD18" s="170"/>
      <c r="AE18" s="170"/>
      <c r="AF18" s="170"/>
      <c r="AG18" s="170" t="s">
        <v>156</v>
      </c>
      <c r="AH18" s="170">
        <v>0</v>
      </c>
      <c r="AI18" s="170"/>
      <c r="AJ18" s="170"/>
      <c r="AK18" s="170"/>
      <c r="AL18" s="170"/>
      <c r="AM18" s="170"/>
      <c r="AN18" s="170"/>
      <c r="AO18" s="170"/>
      <c r="AP18" s="170"/>
      <c r="AQ18" s="170"/>
      <c r="AR18" s="170"/>
      <c r="AS18" s="170"/>
      <c r="AT18" s="170"/>
      <c r="AU18" s="170"/>
      <c r="AV18" s="170"/>
      <c r="AW18" s="170"/>
      <c r="AX18" s="170"/>
      <c r="AY18" s="170"/>
      <c r="AZ18" s="170"/>
      <c r="BA18" s="170"/>
      <c r="BB18" s="170"/>
      <c r="BC18" s="170"/>
      <c r="BD18" s="170"/>
      <c r="BE18" s="170"/>
      <c r="BF18" s="170"/>
      <c r="BG18" s="170"/>
      <c r="BH18" s="170"/>
    </row>
    <row r="19" spans="1:60" outlineLevel="3" x14ac:dyDescent="0.25">
      <c r="A19" s="171"/>
      <c r="B19" s="172"/>
      <c r="C19" s="177" t="s">
        <v>164</v>
      </c>
      <c r="D19" s="178"/>
      <c r="E19" s="179">
        <v>668.85</v>
      </c>
      <c r="F19" s="169"/>
      <c r="G19" s="169"/>
      <c r="H19" s="169"/>
      <c r="I19" s="169"/>
      <c r="J19" s="169"/>
      <c r="K19" s="169"/>
      <c r="L19" s="169"/>
      <c r="M19" s="169"/>
      <c r="N19" s="176"/>
      <c r="O19" s="176"/>
      <c r="P19" s="176"/>
      <c r="Q19" s="176"/>
      <c r="R19" s="169"/>
      <c r="S19" s="169"/>
      <c r="T19" s="169"/>
      <c r="U19" s="169"/>
      <c r="V19" s="169"/>
      <c r="W19" s="169"/>
      <c r="X19" s="169"/>
      <c r="Y19" s="169"/>
      <c r="Z19" s="170"/>
      <c r="AA19" s="170"/>
      <c r="AB19" s="170"/>
      <c r="AC19" s="170"/>
      <c r="AD19" s="170"/>
      <c r="AE19" s="170"/>
      <c r="AF19" s="170"/>
      <c r="AG19" s="170" t="s">
        <v>156</v>
      </c>
      <c r="AH19" s="170">
        <v>1</v>
      </c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</row>
    <row r="20" spans="1:60" outlineLevel="1" x14ac:dyDescent="0.25">
      <c r="A20" s="161">
        <v>2</v>
      </c>
      <c r="B20" s="162" t="s">
        <v>165</v>
      </c>
      <c r="C20" s="163" t="s">
        <v>166</v>
      </c>
      <c r="D20" s="164" t="s">
        <v>150</v>
      </c>
      <c r="E20" s="165">
        <v>85.344999999999999</v>
      </c>
      <c r="F20" s="139"/>
      <c r="G20" s="167">
        <f>ROUND(E20*F20,2)</f>
        <v>0</v>
      </c>
      <c r="H20" s="166"/>
      <c r="I20" s="167">
        <f>ROUND(E20*H20,2)</f>
        <v>0</v>
      </c>
      <c r="J20" s="166"/>
      <c r="K20" s="167">
        <f>ROUND(E20*J20,2)</f>
        <v>0</v>
      </c>
      <c r="L20" s="167">
        <v>21</v>
      </c>
      <c r="M20" s="167">
        <f>G20*(1+L20/100)</f>
        <v>0</v>
      </c>
      <c r="N20" s="165">
        <v>0</v>
      </c>
      <c r="O20" s="165">
        <f>ROUND(E20*N20,2)</f>
        <v>0</v>
      </c>
      <c r="P20" s="165">
        <v>0</v>
      </c>
      <c r="Q20" s="165">
        <f>ROUND(E20*P20,2)</f>
        <v>0</v>
      </c>
      <c r="R20" s="167"/>
      <c r="S20" s="167" t="s">
        <v>151</v>
      </c>
      <c r="T20" s="168" t="s">
        <v>151</v>
      </c>
      <c r="U20" s="169">
        <v>9.2999999999999999E-2</v>
      </c>
      <c r="V20" s="169">
        <f>ROUND(E20*U20,2)</f>
        <v>7.94</v>
      </c>
      <c r="W20" s="169"/>
      <c r="X20" s="169" t="s">
        <v>152</v>
      </c>
      <c r="Y20" s="169" t="s">
        <v>153</v>
      </c>
      <c r="Z20" s="170"/>
      <c r="AA20" s="170"/>
      <c r="AB20" s="170"/>
      <c r="AC20" s="170"/>
      <c r="AD20" s="170"/>
      <c r="AE20" s="170"/>
      <c r="AF20" s="170"/>
      <c r="AG20" s="170" t="s">
        <v>154</v>
      </c>
      <c r="AH20" s="170"/>
      <c r="AI20" s="170"/>
      <c r="AJ20" s="170"/>
      <c r="AK20" s="170"/>
      <c r="AL20" s="170"/>
      <c r="AM20" s="170"/>
      <c r="AN20" s="170"/>
      <c r="AO20" s="170"/>
      <c r="AP20" s="170"/>
      <c r="AQ20" s="170"/>
      <c r="AR20" s="170"/>
      <c r="AS20" s="170"/>
      <c r="AT20" s="170"/>
      <c r="AU20" s="170"/>
      <c r="AV20" s="170"/>
      <c r="AW20" s="170"/>
      <c r="AX20" s="170"/>
      <c r="AY20" s="170"/>
      <c r="AZ20" s="170"/>
      <c r="BA20" s="170"/>
      <c r="BB20" s="170"/>
      <c r="BC20" s="170"/>
      <c r="BD20" s="170"/>
      <c r="BE20" s="170"/>
      <c r="BF20" s="170"/>
      <c r="BG20" s="170"/>
      <c r="BH20" s="170"/>
    </row>
    <row r="21" spans="1:60" outlineLevel="2" x14ac:dyDescent="0.25">
      <c r="A21" s="171"/>
      <c r="B21" s="172"/>
      <c r="C21" s="173" t="s">
        <v>167</v>
      </c>
      <c r="D21" s="174"/>
      <c r="E21" s="175"/>
      <c r="F21" s="169"/>
      <c r="G21" s="169"/>
      <c r="H21" s="169"/>
      <c r="I21" s="169"/>
      <c r="J21" s="169"/>
      <c r="K21" s="169"/>
      <c r="L21" s="169"/>
      <c r="M21" s="169"/>
      <c r="N21" s="176"/>
      <c r="O21" s="176"/>
      <c r="P21" s="176"/>
      <c r="Q21" s="176"/>
      <c r="R21" s="169"/>
      <c r="S21" s="169"/>
      <c r="T21" s="169"/>
      <c r="U21" s="169"/>
      <c r="V21" s="169"/>
      <c r="W21" s="169"/>
      <c r="X21" s="169"/>
      <c r="Y21" s="169"/>
      <c r="Z21" s="170"/>
      <c r="AA21" s="170"/>
      <c r="AB21" s="170"/>
      <c r="AC21" s="170"/>
      <c r="AD21" s="170"/>
      <c r="AE21" s="170"/>
      <c r="AF21" s="170"/>
      <c r="AG21" s="170" t="s">
        <v>156</v>
      </c>
      <c r="AH21" s="170">
        <v>0</v>
      </c>
      <c r="AI21" s="170"/>
      <c r="AJ21" s="170"/>
      <c r="AK21" s="170"/>
      <c r="AL21" s="170"/>
      <c r="AM21" s="170"/>
      <c r="AN21" s="170"/>
      <c r="AO21" s="170"/>
      <c r="AP21" s="170"/>
      <c r="AQ21" s="170"/>
      <c r="AR21" s="170"/>
      <c r="AS21" s="170"/>
      <c r="AT21" s="170"/>
      <c r="AU21" s="170"/>
      <c r="AV21" s="170"/>
      <c r="AW21" s="170"/>
      <c r="AX21" s="170"/>
      <c r="AY21" s="170"/>
      <c r="AZ21" s="170"/>
      <c r="BA21" s="170"/>
      <c r="BB21" s="170"/>
      <c r="BC21" s="170"/>
      <c r="BD21" s="170"/>
      <c r="BE21" s="170"/>
      <c r="BF21" s="170"/>
      <c r="BG21" s="170"/>
      <c r="BH21" s="170"/>
    </row>
    <row r="22" spans="1:60" outlineLevel="3" x14ac:dyDescent="0.25">
      <c r="A22" s="171"/>
      <c r="B22" s="172"/>
      <c r="C22" s="173" t="s">
        <v>168</v>
      </c>
      <c r="D22" s="174"/>
      <c r="E22" s="175"/>
      <c r="F22" s="169"/>
      <c r="G22" s="169"/>
      <c r="H22" s="169"/>
      <c r="I22" s="169"/>
      <c r="J22" s="169"/>
      <c r="K22" s="169"/>
      <c r="L22" s="169"/>
      <c r="M22" s="169"/>
      <c r="N22" s="176"/>
      <c r="O22" s="176"/>
      <c r="P22" s="176"/>
      <c r="Q22" s="176"/>
      <c r="R22" s="169"/>
      <c r="S22" s="169"/>
      <c r="T22" s="169"/>
      <c r="U22" s="169"/>
      <c r="V22" s="169"/>
      <c r="W22" s="169"/>
      <c r="X22" s="169"/>
      <c r="Y22" s="169"/>
      <c r="Z22" s="170"/>
      <c r="AA22" s="170"/>
      <c r="AB22" s="170"/>
      <c r="AC22" s="170"/>
      <c r="AD22" s="170"/>
      <c r="AE22" s="170"/>
      <c r="AF22" s="170"/>
      <c r="AG22" s="170" t="s">
        <v>156</v>
      </c>
      <c r="AH22" s="170">
        <v>0</v>
      </c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0"/>
      <c r="BB22" s="170"/>
      <c r="BC22" s="170"/>
      <c r="BD22" s="170"/>
      <c r="BE22" s="170"/>
      <c r="BF22" s="170"/>
      <c r="BG22" s="170"/>
      <c r="BH22" s="170"/>
    </row>
    <row r="23" spans="1:60" outlineLevel="3" x14ac:dyDescent="0.25">
      <c r="A23" s="171"/>
      <c r="B23" s="172"/>
      <c r="C23" s="173" t="s">
        <v>169</v>
      </c>
      <c r="D23" s="174"/>
      <c r="E23" s="175">
        <v>59.085000000000001</v>
      </c>
      <c r="F23" s="169"/>
      <c r="G23" s="169"/>
      <c r="H23" s="169"/>
      <c r="I23" s="169"/>
      <c r="J23" s="169"/>
      <c r="K23" s="169"/>
      <c r="L23" s="169"/>
      <c r="M23" s="169"/>
      <c r="N23" s="176"/>
      <c r="O23" s="176"/>
      <c r="P23" s="176"/>
      <c r="Q23" s="176"/>
      <c r="R23" s="169"/>
      <c r="S23" s="169"/>
      <c r="T23" s="169"/>
      <c r="U23" s="169"/>
      <c r="V23" s="169"/>
      <c r="W23" s="169"/>
      <c r="X23" s="169"/>
      <c r="Y23" s="169"/>
      <c r="Z23" s="170"/>
      <c r="AA23" s="170"/>
      <c r="AB23" s="170"/>
      <c r="AC23" s="170"/>
      <c r="AD23" s="170"/>
      <c r="AE23" s="170"/>
      <c r="AF23" s="170"/>
      <c r="AG23" s="170" t="s">
        <v>156</v>
      </c>
      <c r="AH23" s="170">
        <v>0</v>
      </c>
      <c r="AI23" s="170"/>
      <c r="AJ23" s="170"/>
      <c r="AK23" s="170"/>
      <c r="AL23" s="170"/>
      <c r="AM23" s="170"/>
      <c r="AN23" s="170"/>
      <c r="AO23" s="170"/>
      <c r="AP23" s="170"/>
      <c r="AQ23" s="170"/>
      <c r="AR23" s="170"/>
      <c r="AS23" s="170"/>
      <c r="AT23" s="170"/>
      <c r="AU23" s="170"/>
      <c r="AV23" s="170"/>
      <c r="AW23" s="170"/>
      <c r="AX23" s="170"/>
      <c r="AY23" s="170"/>
      <c r="AZ23" s="170"/>
      <c r="BA23" s="170"/>
      <c r="BB23" s="170"/>
      <c r="BC23" s="170"/>
      <c r="BD23" s="170"/>
      <c r="BE23" s="170"/>
      <c r="BF23" s="170"/>
      <c r="BG23" s="170"/>
      <c r="BH23" s="170"/>
    </row>
    <row r="24" spans="1:60" outlineLevel="3" x14ac:dyDescent="0.25">
      <c r="A24" s="171"/>
      <c r="B24" s="172"/>
      <c r="C24" s="173" t="s">
        <v>170</v>
      </c>
      <c r="D24" s="174"/>
      <c r="E24" s="175">
        <v>26.26</v>
      </c>
      <c r="F24" s="169"/>
      <c r="G24" s="169"/>
      <c r="H24" s="169"/>
      <c r="I24" s="169"/>
      <c r="J24" s="169"/>
      <c r="K24" s="169"/>
      <c r="L24" s="169"/>
      <c r="M24" s="169"/>
      <c r="N24" s="176"/>
      <c r="O24" s="176"/>
      <c r="P24" s="176"/>
      <c r="Q24" s="176"/>
      <c r="R24" s="169"/>
      <c r="S24" s="169"/>
      <c r="T24" s="169"/>
      <c r="U24" s="169"/>
      <c r="V24" s="169"/>
      <c r="W24" s="169"/>
      <c r="X24" s="169"/>
      <c r="Y24" s="169"/>
      <c r="Z24" s="170"/>
      <c r="AA24" s="170"/>
      <c r="AB24" s="170"/>
      <c r="AC24" s="170"/>
      <c r="AD24" s="170"/>
      <c r="AE24" s="170"/>
      <c r="AF24" s="170"/>
      <c r="AG24" s="170" t="s">
        <v>156</v>
      </c>
      <c r="AH24" s="170">
        <v>0</v>
      </c>
      <c r="AI24" s="170"/>
      <c r="AJ24" s="170"/>
      <c r="AK24" s="170"/>
      <c r="AL24" s="170"/>
      <c r="AM24" s="170"/>
      <c r="AN24" s="170"/>
      <c r="AO24" s="170"/>
      <c r="AP24" s="170"/>
      <c r="AQ24" s="170"/>
      <c r="AR24" s="170"/>
      <c r="AS24" s="170"/>
      <c r="AT24" s="170"/>
      <c r="AU24" s="170"/>
      <c r="AV24" s="170"/>
      <c r="AW24" s="170"/>
      <c r="AX24" s="170"/>
      <c r="AY24" s="170"/>
      <c r="AZ24" s="170"/>
      <c r="BA24" s="170"/>
      <c r="BB24" s="170"/>
      <c r="BC24" s="170"/>
      <c r="BD24" s="170"/>
      <c r="BE24" s="170"/>
      <c r="BF24" s="170"/>
      <c r="BG24" s="170"/>
      <c r="BH24" s="170"/>
    </row>
    <row r="25" spans="1:60" outlineLevel="3" x14ac:dyDescent="0.25">
      <c r="A25" s="171"/>
      <c r="B25" s="172"/>
      <c r="C25" s="177" t="s">
        <v>164</v>
      </c>
      <c r="D25" s="178"/>
      <c r="E25" s="179">
        <v>85.344999999999999</v>
      </c>
      <c r="F25" s="169"/>
      <c r="G25" s="169"/>
      <c r="H25" s="169"/>
      <c r="I25" s="169"/>
      <c r="J25" s="169"/>
      <c r="K25" s="169"/>
      <c r="L25" s="169"/>
      <c r="M25" s="169"/>
      <c r="N25" s="176"/>
      <c r="O25" s="176"/>
      <c r="P25" s="176"/>
      <c r="Q25" s="176"/>
      <c r="R25" s="169"/>
      <c r="S25" s="169"/>
      <c r="T25" s="169"/>
      <c r="U25" s="169"/>
      <c r="V25" s="169"/>
      <c r="W25" s="169"/>
      <c r="X25" s="169"/>
      <c r="Y25" s="169"/>
      <c r="Z25" s="170"/>
      <c r="AA25" s="170"/>
      <c r="AB25" s="170"/>
      <c r="AC25" s="170"/>
      <c r="AD25" s="170"/>
      <c r="AE25" s="170"/>
      <c r="AF25" s="170"/>
      <c r="AG25" s="170" t="s">
        <v>156</v>
      </c>
      <c r="AH25" s="170">
        <v>1</v>
      </c>
      <c r="AI25" s="170"/>
      <c r="AJ25" s="170"/>
      <c r="AK25" s="170"/>
      <c r="AL25" s="170"/>
      <c r="AM25" s="170"/>
      <c r="AN25" s="170"/>
      <c r="AO25" s="170"/>
      <c r="AP25" s="170"/>
      <c r="AQ25" s="170"/>
      <c r="AR25" s="170"/>
      <c r="AS25" s="170"/>
      <c r="AT25" s="170"/>
      <c r="AU25" s="170"/>
      <c r="AV25" s="170"/>
      <c r="AW25" s="170"/>
      <c r="AX25" s="170"/>
      <c r="AY25" s="170"/>
      <c r="AZ25" s="170"/>
      <c r="BA25" s="170"/>
      <c r="BB25" s="170"/>
      <c r="BC25" s="170"/>
      <c r="BD25" s="170"/>
      <c r="BE25" s="170"/>
      <c r="BF25" s="170"/>
      <c r="BG25" s="170"/>
      <c r="BH25" s="170"/>
    </row>
    <row r="26" spans="1:60" outlineLevel="1" x14ac:dyDescent="0.25">
      <c r="A26" s="161">
        <v>3</v>
      </c>
      <c r="B26" s="162" t="s">
        <v>171</v>
      </c>
      <c r="C26" s="163" t="s">
        <v>172</v>
      </c>
      <c r="D26" s="164" t="s">
        <v>150</v>
      </c>
      <c r="E26" s="165">
        <v>2570.85</v>
      </c>
      <c r="F26" s="139"/>
      <c r="G26" s="167">
        <f>ROUND(E26*F26,2)</f>
        <v>0</v>
      </c>
      <c r="H26" s="166"/>
      <c r="I26" s="167">
        <f>ROUND(E26*H26,2)</f>
        <v>0</v>
      </c>
      <c r="J26" s="166"/>
      <c r="K26" s="167">
        <f>ROUND(E26*J26,2)</f>
        <v>0</v>
      </c>
      <c r="L26" s="167">
        <v>21</v>
      </c>
      <c r="M26" s="167">
        <f>G26*(1+L26/100)</f>
        <v>0</v>
      </c>
      <c r="N26" s="165">
        <v>0</v>
      </c>
      <c r="O26" s="165">
        <f>ROUND(E26*N26,2)</f>
        <v>0</v>
      </c>
      <c r="P26" s="165">
        <v>0</v>
      </c>
      <c r="Q26" s="165">
        <f>ROUND(E26*P26,2)</f>
        <v>0</v>
      </c>
      <c r="R26" s="167"/>
      <c r="S26" s="167" t="s">
        <v>151</v>
      </c>
      <c r="T26" s="168" t="s">
        <v>151</v>
      </c>
      <c r="U26" s="169">
        <v>0.13400000000000001</v>
      </c>
      <c r="V26" s="169">
        <f>ROUND(E26*U26,2)</f>
        <v>344.49</v>
      </c>
      <c r="W26" s="169"/>
      <c r="X26" s="169" t="s">
        <v>152</v>
      </c>
      <c r="Y26" s="169" t="s">
        <v>153</v>
      </c>
      <c r="Z26" s="170"/>
      <c r="AA26" s="170"/>
      <c r="AB26" s="170"/>
      <c r="AC26" s="170"/>
      <c r="AD26" s="170"/>
      <c r="AE26" s="170"/>
      <c r="AF26" s="170"/>
      <c r="AG26" s="170" t="s">
        <v>154</v>
      </c>
      <c r="AH26" s="170"/>
      <c r="AI26" s="170"/>
      <c r="AJ26" s="170"/>
      <c r="AK26" s="170"/>
      <c r="AL26" s="170"/>
      <c r="AM26" s="170"/>
      <c r="AN26" s="170"/>
      <c r="AO26" s="170"/>
      <c r="AP26" s="170"/>
      <c r="AQ26" s="170"/>
      <c r="AR26" s="170"/>
      <c r="AS26" s="170"/>
      <c r="AT26" s="170"/>
      <c r="AU26" s="170"/>
      <c r="AV26" s="170"/>
      <c r="AW26" s="170"/>
      <c r="AX26" s="170"/>
      <c r="AY26" s="170"/>
      <c r="AZ26" s="170"/>
      <c r="BA26" s="170"/>
      <c r="BB26" s="170"/>
      <c r="BC26" s="170"/>
      <c r="BD26" s="170"/>
      <c r="BE26" s="170"/>
      <c r="BF26" s="170"/>
      <c r="BG26" s="170"/>
      <c r="BH26" s="170"/>
    </row>
    <row r="27" spans="1:60" outlineLevel="2" x14ac:dyDescent="0.25">
      <c r="A27" s="171"/>
      <c r="B27" s="172"/>
      <c r="C27" s="173" t="s">
        <v>155</v>
      </c>
      <c r="D27" s="174"/>
      <c r="E27" s="175"/>
      <c r="F27" s="169"/>
      <c r="G27" s="169"/>
      <c r="H27" s="169"/>
      <c r="I27" s="169"/>
      <c r="J27" s="169"/>
      <c r="K27" s="169"/>
      <c r="L27" s="169"/>
      <c r="M27" s="169"/>
      <c r="N27" s="176"/>
      <c r="O27" s="176"/>
      <c r="P27" s="176"/>
      <c r="Q27" s="176"/>
      <c r="R27" s="169"/>
      <c r="S27" s="169"/>
      <c r="T27" s="169"/>
      <c r="U27" s="169"/>
      <c r="V27" s="169"/>
      <c r="W27" s="169"/>
      <c r="X27" s="169"/>
      <c r="Y27" s="169"/>
      <c r="Z27" s="170"/>
      <c r="AA27" s="170"/>
      <c r="AB27" s="170"/>
      <c r="AC27" s="170"/>
      <c r="AD27" s="170"/>
      <c r="AE27" s="170"/>
      <c r="AF27" s="170"/>
      <c r="AG27" s="170" t="s">
        <v>156</v>
      </c>
      <c r="AH27" s="170">
        <v>0</v>
      </c>
      <c r="AI27" s="170"/>
      <c r="AJ27" s="170"/>
      <c r="AK27" s="170"/>
      <c r="AL27" s="170"/>
      <c r="AM27" s="170"/>
      <c r="AN27" s="170"/>
      <c r="AO27" s="170"/>
      <c r="AP27" s="170"/>
      <c r="AQ27" s="170"/>
      <c r="AR27" s="170"/>
      <c r="AS27" s="170"/>
      <c r="AT27" s="170"/>
      <c r="AU27" s="170"/>
      <c r="AV27" s="170"/>
      <c r="AW27" s="170"/>
      <c r="AX27" s="170"/>
      <c r="AY27" s="170"/>
      <c r="AZ27" s="170"/>
      <c r="BA27" s="170"/>
      <c r="BB27" s="170"/>
      <c r="BC27" s="170"/>
      <c r="BD27" s="170"/>
      <c r="BE27" s="170"/>
      <c r="BF27" s="170"/>
      <c r="BG27" s="170"/>
      <c r="BH27" s="170"/>
    </row>
    <row r="28" spans="1:60" outlineLevel="3" x14ac:dyDescent="0.25">
      <c r="A28" s="171"/>
      <c r="B28" s="172"/>
      <c r="C28" s="173" t="s">
        <v>157</v>
      </c>
      <c r="D28" s="174"/>
      <c r="E28" s="175"/>
      <c r="F28" s="169"/>
      <c r="G28" s="169"/>
      <c r="H28" s="169"/>
      <c r="I28" s="169"/>
      <c r="J28" s="169"/>
      <c r="K28" s="169"/>
      <c r="L28" s="169"/>
      <c r="M28" s="169"/>
      <c r="N28" s="176"/>
      <c r="O28" s="176"/>
      <c r="P28" s="176"/>
      <c r="Q28" s="176"/>
      <c r="R28" s="169"/>
      <c r="S28" s="169"/>
      <c r="T28" s="169"/>
      <c r="U28" s="169"/>
      <c r="V28" s="169"/>
      <c r="W28" s="169"/>
      <c r="X28" s="169"/>
      <c r="Y28" s="169"/>
      <c r="Z28" s="170"/>
      <c r="AA28" s="170"/>
      <c r="AB28" s="170"/>
      <c r="AC28" s="170"/>
      <c r="AD28" s="170"/>
      <c r="AE28" s="170"/>
      <c r="AF28" s="170"/>
      <c r="AG28" s="170" t="s">
        <v>156</v>
      </c>
      <c r="AH28" s="170">
        <v>0</v>
      </c>
      <c r="AI28" s="170"/>
      <c r="AJ28" s="170"/>
      <c r="AK28" s="170"/>
      <c r="AL28" s="170"/>
      <c r="AM28" s="170"/>
      <c r="AN28" s="170"/>
      <c r="AO28" s="170"/>
      <c r="AP28" s="170"/>
      <c r="AQ28" s="170"/>
      <c r="AR28" s="170"/>
      <c r="AS28" s="170"/>
      <c r="AT28" s="170"/>
      <c r="AU28" s="170"/>
      <c r="AV28" s="170"/>
      <c r="AW28" s="170"/>
      <c r="AX28" s="170"/>
      <c r="AY28" s="170"/>
      <c r="AZ28" s="170"/>
      <c r="BA28" s="170"/>
      <c r="BB28" s="170"/>
      <c r="BC28" s="170"/>
      <c r="BD28" s="170"/>
      <c r="BE28" s="170"/>
      <c r="BF28" s="170"/>
      <c r="BG28" s="170"/>
      <c r="BH28" s="170"/>
    </row>
    <row r="29" spans="1:60" outlineLevel="3" x14ac:dyDescent="0.25">
      <c r="A29" s="171"/>
      <c r="B29" s="172"/>
      <c r="C29" s="173" t="s">
        <v>173</v>
      </c>
      <c r="D29" s="174"/>
      <c r="E29" s="175"/>
      <c r="F29" s="169"/>
      <c r="G29" s="169"/>
      <c r="H29" s="169"/>
      <c r="I29" s="169"/>
      <c r="J29" s="169"/>
      <c r="K29" s="169"/>
      <c r="L29" s="169"/>
      <c r="M29" s="169"/>
      <c r="N29" s="176"/>
      <c r="O29" s="176"/>
      <c r="P29" s="176"/>
      <c r="Q29" s="176"/>
      <c r="R29" s="169"/>
      <c r="S29" s="169"/>
      <c r="T29" s="169"/>
      <c r="U29" s="169"/>
      <c r="V29" s="169"/>
      <c r="W29" s="169"/>
      <c r="X29" s="169"/>
      <c r="Y29" s="169"/>
      <c r="Z29" s="170"/>
      <c r="AA29" s="170"/>
      <c r="AB29" s="170"/>
      <c r="AC29" s="170"/>
      <c r="AD29" s="170"/>
      <c r="AE29" s="170"/>
      <c r="AF29" s="170"/>
      <c r="AG29" s="170" t="s">
        <v>156</v>
      </c>
      <c r="AH29" s="170">
        <v>0</v>
      </c>
      <c r="AI29" s="170"/>
      <c r="AJ29" s="170"/>
      <c r="AK29" s="170"/>
      <c r="AL29" s="170"/>
      <c r="AM29" s="170"/>
      <c r="AN29" s="170"/>
      <c r="AO29" s="170"/>
      <c r="AP29" s="170"/>
      <c r="AQ29" s="170"/>
      <c r="AR29" s="170"/>
      <c r="AS29" s="170"/>
      <c r="AT29" s="170"/>
      <c r="AU29" s="170"/>
      <c r="AV29" s="170"/>
      <c r="AW29" s="170"/>
      <c r="AX29" s="170"/>
      <c r="AY29" s="170"/>
      <c r="AZ29" s="170"/>
      <c r="BA29" s="170"/>
      <c r="BB29" s="170"/>
      <c r="BC29" s="170"/>
      <c r="BD29" s="170"/>
      <c r="BE29" s="170"/>
      <c r="BF29" s="170"/>
      <c r="BG29" s="170"/>
      <c r="BH29" s="170"/>
    </row>
    <row r="30" spans="1:60" outlineLevel="3" x14ac:dyDescent="0.25">
      <c r="A30" s="171"/>
      <c r="B30" s="172"/>
      <c r="C30" s="173" t="s">
        <v>174</v>
      </c>
      <c r="D30" s="174"/>
      <c r="E30" s="175">
        <v>2570.85</v>
      </c>
      <c r="F30" s="169"/>
      <c r="G30" s="169"/>
      <c r="H30" s="169"/>
      <c r="I30" s="169"/>
      <c r="J30" s="169"/>
      <c r="K30" s="169"/>
      <c r="L30" s="169"/>
      <c r="M30" s="169"/>
      <c r="N30" s="176"/>
      <c r="O30" s="176"/>
      <c r="P30" s="176"/>
      <c r="Q30" s="176"/>
      <c r="R30" s="169"/>
      <c r="S30" s="169"/>
      <c r="T30" s="169"/>
      <c r="U30" s="169"/>
      <c r="V30" s="169"/>
      <c r="W30" s="169"/>
      <c r="X30" s="169"/>
      <c r="Y30" s="169"/>
      <c r="Z30" s="170"/>
      <c r="AA30" s="170"/>
      <c r="AB30" s="170"/>
      <c r="AC30" s="170"/>
      <c r="AD30" s="170"/>
      <c r="AE30" s="170"/>
      <c r="AF30" s="170"/>
      <c r="AG30" s="170" t="s">
        <v>156</v>
      </c>
      <c r="AH30" s="170">
        <v>0</v>
      </c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</row>
    <row r="31" spans="1:60" outlineLevel="3" x14ac:dyDescent="0.25">
      <c r="A31" s="171"/>
      <c r="B31" s="172"/>
      <c r="C31" s="177" t="s">
        <v>164</v>
      </c>
      <c r="D31" s="178"/>
      <c r="E31" s="179">
        <v>2570.85</v>
      </c>
      <c r="F31" s="169"/>
      <c r="G31" s="169"/>
      <c r="H31" s="169"/>
      <c r="I31" s="169"/>
      <c r="J31" s="169"/>
      <c r="K31" s="169"/>
      <c r="L31" s="169"/>
      <c r="M31" s="169"/>
      <c r="N31" s="176"/>
      <c r="O31" s="176"/>
      <c r="P31" s="176"/>
      <c r="Q31" s="176"/>
      <c r="R31" s="169"/>
      <c r="S31" s="169"/>
      <c r="T31" s="169"/>
      <c r="U31" s="169"/>
      <c r="V31" s="169"/>
      <c r="W31" s="169"/>
      <c r="X31" s="169"/>
      <c r="Y31" s="169"/>
      <c r="Z31" s="170"/>
      <c r="AA31" s="170"/>
      <c r="AB31" s="170"/>
      <c r="AC31" s="170"/>
      <c r="AD31" s="170"/>
      <c r="AE31" s="170"/>
      <c r="AF31" s="170"/>
      <c r="AG31" s="170" t="s">
        <v>156</v>
      </c>
      <c r="AH31" s="170">
        <v>1</v>
      </c>
      <c r="AI31" s="170"/>
      <c r="AJ31" s="170"/>
      <c r="AK31" s="170"/>
      <c r="AL31" s="170"/>
      <c r="AM31" s="170"/>
      <c r="AN31" s="170"/>
      <c r="AO31" s="170"/>
      <c r="AP31" s="170"/>
      <c r="AQ31" s="170"/>
      <c r="AR31" s="170"/>
      <c r="AS31" s="170"/>
      <c r="AT31" s="170"/>
      <c r="AU31" s="170"/>
      <c r="AV31" s="170"/>
      <c r="AW31" s="170"/>
      <c r="AX31" s="170"/>
      <c r="AY31" s="170"/>
      <c r="AZ31" s="170"/>
      <c r="BA31" s="170"/>
      <c r="BB31" s="170"/>
      <c r="BC31" s="170"/>
      <c r="BD31" s="170"/>
      <c r="BE31" s="170"/>
      <c r="BF31" s="170"/>
      <c r="BG31" s="170"/>
      <c r="BH31" s="170"/>
    </row>
    <row r="32" spans="1:60" outlineLevel="1" x14ac:dyDescent="0.25">
      <c r="A32" s="161">
        <v>4</v>
      </c>
      <c r="B32" s="162" t="s">
        <v>175</v>
      </c>
      <c r="C32" s="163" t="s">
        <v>176</v>
      </c>
      <c r="D32" s="164" t="s">
        <v>150</v>
      </c>
      <c r="E32" s="165">
        <v>2802.54</v>
      </c>
      <c r="F32" s="139"/>
      <c r="G32" s="167">
        <f>ROUND(E32*F32,2)</f>
        <v>0</v>
      </c>
      <c r="H32" s="166"/>
      <c r="I32" s="167">
        <f>ROUND(E32*H32,2)</f>
        <v>0</v>
      </c>
      <c r="J32" s="166"/>
      <c r="K32" s="167">
        <f>ROUND(E32*J32,2)</f>
        <v>0</v>
      </c>
      <c r="L32" s="167">
        <v>21</v>
      </c>
      <c r="M32" s="167">
        <f>G32*(1+L32/100)</f>
        <v>0</v>
      </c>
      <c r="N32" s="165">
        <v>0</v>
      </c>
      <c r="O32" s="165">
        <f>ROUND(E32*N32,2)</f>
        <v>0</v>
      </c>
      <c r="P32" s="165">
        <v>0</v>
      </c>
      <c r="Q32" s="165">
        <f>ROUND(E32*P32,2)</f>
        <v>0</v>
      </c>
      <c r="R32" s="167"/>
      <c r="S32" s="167" t="s">
        <v>151</v>
      </c>
      <c r="T32" s="168" t="s">
        <v>151</v>
      </c>
      <c r="U32" s="169">
        <v>1.0999999999999999E-2</v>
      </c>
      <c r="V32" s="169">
        <f>ROUND(E32*U32,2)</f>
        <v>30.83</v>
      </c>
      <c r="W32" s="169"/>
      <c r="X32" s="169" t="s">
        <v>152</v>
      </c>
      <c r="Y32" s="169" t="s">
        <v>153</v>
      </c>
      <c r="Z32" s="170"/>
      <c r="AA32" s="170"/>
      <c r="AB32" s="170"/>
      <c r="AC32" s="170"/>
      <c r="AD32" s="170"/>
      <c r="AE32" s="170"/>
      <c r="AF32" s="170"/>
      <c r="AG32" s="170" t="s">
        <v>154</v>
      </c>
      <c r="AH32" s="170"/>
      <c r="AI32" s="170"/>
      <c r="AJ32" s="170"/>
      <c r="AK32" s="170"/>
      <c r="AL32" s="170"/>
      <c r="AM32" s="170"/>
      <c r="AN32" s="170"/>
      <c r="AO32" s="170"/>
      <c r="AP32" s="170"/>
      <c r="AQ32" s="170"/>
      <c r="AR32" s="170"/>
      <c r="AS32" s="170"/>
      <c r="AT32" s="170"/>
      <c r="AU32" s="170"/>
      <c r="AV32" s="170"/>
      <c r="AW32" s="170"/>
      <c r="AX32" s="170"/>
      <c r="AY32" s="170"/>
      <c r="AZ32" s="170"/>
      <c r="BA32" s="170"/>
      <c r="BB32" s="170"/>
      <c r="BC32" s="170"/>
      <c r="BD32" s="170"/>
      <c r="BE32" s="170"/>
      <c r="BF32" s="170"/>
      <c r="BG32" s="170"/>
      <c r="BH32" s="170"/>
    </row>
    <row r="33" spans="1:60" ht="20" outlineLevel="2" x14ac:dyDescent="0.25">
      <c r="A33" s="171"/>
      <c r="B33" s="172"/>
      <c r="C33" s="173" t="s">
        <v>177</v>
      </c>
      <c r="D33" s="174"/>
      <c r="E33" s="175"/>
      <c r="F33" s="169"/>
      <c r="G33" s="169"/>
      <c r="H33" s="169"/>
      <c r="I33" s="169"/>
      <c r="J33" s="169"/>
      <c r="K33" s="169"/>
      <c r="L33" s="169"/>
      <c r="M33" s="169"/>
      <c r="N33" s="176"/>
      <c r="O33" s="176"/>
      <c r="P33" s="176"/>
      <c r="Q33" s="176"/>
      <c r="R33" s="169"/>
      <c r="S33" s="169"/>
      <c r="T33" s="169"/>
      <c r="U33" s="169"/>
      <c r="V33" s="169"/>
      <c r="W33" s="169"/>
      <c r="X33" s="169"/>
      <c r="Y33" s="169"/>
      <c r="Z33" s="170"/>
      <c r="AA33" s="170"/>
      <c r="AB33" s="170"/>
      <c r="AC33" s="170"/>
      <c r="AD33" s="170"/>
      <c r="AE33" s="170"/>
      <c r="AF33" s="170"/>
      <c r="AG33" s="170" t="s">
        <v>156</v>
      </c>
      <c r="AH33" s="170">
        <v>0</v>
      </c>
      <c r="AI33" s="170"/>
      <c r="AJ33" s="170"/>
      <c r="AK33" s="170"/>
      <c r="AL33" s="170"/>
      <c r="AM33" s="170"/>
      <c r="AN33" s="170"/>
      <c r="AO33" s="170"/>
      <c r="AP33" s="170"/>
      <c r="AQ33" s="170"/>
      <c r="AR33" s="170"/>
      <c r="AS33" s="170"/>
      <c r="AT33" s="170"/>
      <c r="AU33" s="170"/>
      <c r="AV33" s="170"/>
      <c r="AW33" s="170"/>
      <c r="AX33" s="170"/>
      <c r="AY33" s="170"/>
      <c r="AZ33" s="170"/>
      <c r="BA33" s="170"/>
      <c r="BB33" s="170"/>
      <c r="BC33" s="170"/>
      <c r="BD33" s="170"/>
      <c r="BE33" s="170"/>
      <c r="BF33" s="170"/>
      <c r="BG33" s="170"/>
      <c r="BH33" s="170"/>
    </row>
    <row r="34" spans="1:60" outlineLevel="3" x14ac:dyDescent="0.25">
      <c r="A34" s="171"/>
      <c r="B34" s="172"/>
      <c r="C34" s="173" t="s">
        <v>178</v>
      </c>
      <c r="D34" s="174"/>
      <c r="E34" s="175"/>
      <c r="F34" s="169"/>
      <c r="G34" s="169"/>
      <c r="H34" s="169"/>
      <c r="I34" s="169"/>
      <c r="J34" s="169"/>
      <c r="K34" s="169"/>
      <c r="L34" s="169"/>
      <c r="M34" s="169"/>
      <c r="N34" s="176"/>
      <c r="O34" s="176"/>
      <c r="P34" s="176"/>
      <c r="Q34" s="176"/>
      <c r="R34" s="169"/>
      <c r="S34" s="169"/>
      <c r="T34" s="169"/>
      <c r="U34" s="169"/>
      <c r="V34" s="169"/>
      <c r="W34" s="169"/>
      <c r="X34" s="169"/>
      <c r="Y34" s="169"/>
      <c r="Z34" s="170"/>
      <c r="AA34" s="170"/>
      <c r="AB34" s="170"/>
      <c r="AC34" s="170"/>
      <c r="AD34" s="170"/>
      <c r="AE34" s="170"/>
      <c r="AF34" s="170"/>
      <c r="AG34" s="170" t="s">
        <v>156</v>
      </c>
      <c r="AH34" s="170">
        <v>0</v>
      </c>
      <c r="AI34" s="170"/>
      <c r="AJ34" s="170"/>
      <c r="AK34" s="170"/>
      <c r="AL34" s="170"/>
      <c r="AM34" s="170"/>
      <c r="AN34" s="170"/>
      <c r="AO34" s="170"/>
      <c r="AP34" s="170"/>
      <c r="AQ34" s="170"/>
      <c r="AR34" s="170"/>
      <c r="AS34" s="170"/>
      <c r="AT34" s="170"/>
      <c r="AU34" s="170"/>
      <c r="AV34" s="170"/>
      <c r="AW34" s="170"/>
      <c r="AX34" s="170"/>
      <c r="AY34" s="170"/>
      <c r="AZ34" s="170"/>
      <c r="BA34" s="170"/>
      <c r="BB34" s="170"/>
      <c r="BC34" s="170"/>
      <c r="BD34" s="170"/>
      <c r="BE34" s="170"/>
      <c r="BF34" s="170"/>
      <c r="BG34" s="170"/>
      <c r="BH34" s="170"/>
    </row>
    <row r="35" spans="1:60" outlineLevel="3" x14ac:dyDescent="0.25">
      <c r="A35" s="171"/>
      <c r="B35" s="172"/>
      <c r="C35" s="173" t="s">
        <v>179</v>
      </c>
      <c r="D35" s="174"/>
      <c r="E35" s="175"/>
      <c r="F35" s="169"/>
      <c r="G35" s="169"/>
      <c r="H35" s="169"/>
      <c r="I35" s="169"/>
      <c r="J35" s="169"/>
      <c r="K35" s="169"/>
      <c r="L35" s="169"/>
      <c r="M35" s="169"/>
      <c r="N35" s="176"/>
      <c r="O35" s="176"/>
      <c r="P35" s="176"/>
      <c r="Q35" s="176"/>
      <c r="R35" s="169"/>
      <c r="S35" s="169"/>
      <c r="T35" s="169"/>
      <c r="U35" s="169"/>
      <c r="V35" s="169"/>
      <c r="W35" s="169"/>
      <c r="X35" s="169"/>
      <c r="Y35" s="169"/>
      <c r="Z35" s="170"/>
      <c r="AA35" s="170"/>
      <c r="AB35" s="170"/>
      <c r="AC35" s="170"/>
      <c r="AD35" s="170"/>
      <c r="AE35" s="170"/>
      <c r="AF35" s="170"/>
      <c r="AG35" s="170" t="s">
        <v>156</v>
      </c>
      <c r="AH35" s="170">
        <v>0</v>
      </c>
      <c r="AI35" s="170"/>
      <c r="AJ35" s="170"/>
      <c r="AK35" s="170"/>
      <c r="AL35" s="170"/>
      <c r="AM35" s="170"/>
      <c r="AN35" s="170"/>
      <c r="AO35" s="170"/>
      <c r="AP35" s="170"/>
      <c r="AQ35" s="170"/>
      <c r="AR35" s="170"/>
      <c r="AS35" s="170"/>
      <c r="AT35" s="170"/>
      <c r="AU35" s="170"/>
      <c r="AV35" s="170"/>
      <c r="AW35" s="170"/>
      <c r="AX35" s="170"/>
      <c r="AY35" s="170"/>
      <c r="AZ35" s="170"/>
      <c r="BA35" s="170"/>
      <c r="BB35" s="170"/>
      <c r="BC35" s="170"/>
      <c r="BD35" s="170"/>
      <c r="BE35" s="170"/>
      <c r="BF35" s="170"/>
      <c r="BG35" s="170"/>
      <c r="BH35" s="170"/>
    </row>
    <row r="36" spans="1:60" outlineLevel="3" x14ac:dyDescent="0.25">
      <c r="A36" s="171"/>
      <c r="B36" s="172"/>
      <c r="C36" s="173" t="s">
        <v>180</v>
      </c>
      <c r="D36" s="174"/>
      <c r="E36" s="175">
        <v>1401.27</v>
      </c>
      <c r="F36" s="169"/>
      <c r="G36" s="169"/>
      <c r="H36" s="169"/>
      <c r="I36" s="169"/>
      <c r="J36" s="169"/>
      <c r="K36" s="169"/>
      <c r="L36" s="169"/>
      <c r="M36" s="169"/>
      <c r="N36" s="176"/>
      <c r="O36" s="176"/>
      <c r="P36" s="176"/>
      <c r="Q36" s="176"/>
      <c r="R36" s="169"/>
      <c r="S36" s="169"/>
      <c r="T36" s="169"/>
      <c r="U36" s="169"/>
      <c r="V36" s="169"/>
      <c r="W36" s="169"/>
      <c r="X36" s="169"/>
      <c r="Y36" s="169"/>
      <c r="Z36" s="170"/>
      <c r="AA36" s="170"/>
      <c r="AB36" s="170"/>
      <c r="AC36" s="170"/>
      <c r="AD36" s="170"/>
      <c r="AE36" s="170"/>
      <c r="AF36" s="170"/>
      <c r="AG36" s="170" t="s">
        <v>156</v>
      </c>
      <c r="AH36" s="170">
        <v>0</v>
      </c>
      <c r="AI36" s="170"/>
      <c r="AJ36" s="170"/>
      <c r="AK36" s="170"/>
      <c r="AL36" s="170"/>
      <c r="AM36" s="170"/>
      <c r="AN36" s="170"/>
      <c r="AO36" s="170"/>
      <c r="AP36" s="170"/>
      <c r="AQ36" s="170"/>
      <c r="AR36" s="170"/>
      <c r="AS36" s="170"/>
      <c r="AT36" s="170"/>
      <c r="AU36" s="170"/>
      <c r="AV36" s="170"/>
      <c r="AW36" s="170"/>
      <c r="AX36" s="170"/>
      <c r="AY36" s="170"/>
      <c r="AZ36" s="170"/>
      <c r="BA36" s="170"/>
      <c r="BB36" s="170"/>
      <c r="BC36" s="170"/>
      <c r="BD36" s="170"/>
      <c r="BE36" s="170"/>
      <c r="BF36" s="170"/>
      <c r="BG36" s="170"/>
      <c r="BH36" s="170"/>
    </row>
    <row r="37" spans="1:60" outlineLevel="3" x14ac:dyDescent="0.25">
      <c r="A37" s="171"/>
      <c r="B37" s="172"/>
      <c r="C37" s="173" t="s">
        <v>181</v>
      </c>
      <c r="D37" s="174"/>
      <c r="E37" s="175"/>
      <c r="F37" s="169"/>
      <c r="G37" s="169"/>
      <c r="H37" s="169"/>
      <c r="I37" s="169"/>
      <c r="J37" s="169"/>
      <c r="K37" s="169"/>
      <c r="L37" s="169"/>
      <c r="M37" s="169"/>
      <c r="N37" s="176"/>
      <c r="O37" s="176"/>
      <c r="P37" s="176"/>
      <c r="Q37" s="176"/>
      <c r="R37" s="169"/>
      <c r="S37" s="169"/>
      <c r="T37" s="169"/>
      <c r="U37" s="169"/>
      <c r="V37" s="169"/>
      <c r="W37" s="169"/>
      <c r="X37" s="169"/>
      <c r="Y37" s="169"/>
      <c r="Z37" s="170"/>
      <c r="AA37" s="170"/>
      <c r="AB37" s="170"/>
      <c r="AC37" s="170"/>
      <c r="AD37" s="170"/>
      <c r="AE37" s="170"/>
      <c r="AF37" s="170"/>
      <c r="AG37" s="170" t="s">
        <v>156</v>
      </c>
      <c r="AH37" s="170">
        <v>0</v>
      </c>
      <c r="AI37" s="170"/>
      <c r="AJ37" s="170"/>
      <c r="AK37" s="170"/>
      <c r="AL37" s="170"/>
      <c r="AM37" s="170"/>
      <c r="AN37" s="170"/>
      <c r="AO37" s="170"/>
      <c r="AP37" s="170"/>
      <c r="AQ37" s="170"/>
      <c r="AR37" s="170"/>
      <c r="AS37" s="170"/>
      <c r="AT37" s="170"/>
      <c r="AU37" s="170"/>
      <c r="AV37" s="170"/>
      <c r="AW37" s="170"/>
      <c r="AX37" s="170"/>
      <c r="AY37" s="170"/>
      <c r="AZ37" s="170"/>
      <c r="BA37" s="170"/>
      <c r="BB37" s="170"/>
      <c r="BC37" s="170"/>
      <c r="BD37" s="170"/>
      <c r="BE37" s="170"/>
      <c r="BF37" s="170"/>
      <c r="BG37" s="170"/>
      <c r="BH37" s="170"/>
    </row>
    <row r="38" spans="1:60" outlineLevel="3" x14ac:dyDescent="0.25">
      <c r="A38" s="171"/>
      <c r="B38" s="172"/>
      <c r="C38" s="173" t="s">
        <v>182</v>
      </c>
      <c r="D38" s="174"/>
      <c r="E38" s="175"/>
      <c r="F38" s="169"/>
      <c r="G38" s="169"/>
      <c r="H38" s="169"/>
      <c r="I38" s="169"/>
      <c r="J38" s="169"/>
      <c r="K38" s="169"/>
      <c r="L38" s="169"/>
      <c r="M38" s="169"/>
      <c r="N38" s="176"/>
      <c r="O38" s="176"/>
      <c r="P38" s="176"/>
      <c r="Q38" s="176"/>
      <c r="R38" s="169"/>
      <c r="S38" s="169"/>
      <c r="T38" s="169"/>
      <c r="U38" s="169"/>
      <c r="V38" s="169"/>
      <c r="W38" s="169"/>
      <c r="X38" s="169"/>
      <c r="Y38" s="169"/>
      <c r="Z38" s="170"/>
      <c r="AA38" s="170"/>
      <c r="AB38" s="170"/>
      <c r="AC38" s="170"/>
      <c r="AD38" s="170"/>
      <c r="AE38" s="170"/>
      <c r="AF38" s="170"/>
      <c r="AG38" s="170" t="s">
        <v>156</v>
      </c>
      <c r="AH38" s="170">
        <v>0</v>
      </c>
      <c r="AI38" s="170"/>
      <c r="AJ38" s="170"/>
      <c r="AK38" s="170"/>
      <c r="AL38" s="170"/>
      <c r="AM38" s="170"/>
      <c r="AN38" s="170"/>
      <c r="AO38" s="170"/>
      <c r="AP38" s="170"/>
      <c r="AQ38" s="170"/>
      <c r="AR38" s="170"/>
      <c r="AS38" s="170"/>
      <c r="AT38" s="170"/>
      <c r="AU38" s="170"/>
      <c r="AV38" s="170"/>
      <c r="AW38" s="170"/>
      <c r="AX38" s="170"/>
      <c r="AY38" s="170"/>
      <c r="AZ38" s="170"/>
      <c r="BA38" s="170"/>
      <c r="BB38" s="170"/>
      <c r="BC38" s="170"/>
      <c r="BD38" s="170"/>
      <c r="BE38" s="170"/>
      <c r="BF38" s="170"/>
      <c r="BG38" s="170"/>
      <c r="BH38" s="170"/>
    </row>
    <row r="39" spans="1:60" outlineLevel="3" x14ac:dyDescent="0.25">
      <c r="A39" s="171"/>
      <c r="B39" s="172"/>
      <c r="C39" s="173" t="s">
        <v>180</v>
      </c>
      <c r="D39" s="174"/>
      <c r="E39" s="175">
        <v>1401.27</v>
      </c>
      <c r="F39" s="169"/>
      <c r="G39" s="169"/>
      <c r="H39" s="169"/>
      <c r="I39" s="169"/>
      <c r="J39" s="169"/>
      <c r="K39" s="169"/>
      <c r="L39" s="169"/>
      <c r="M39" s="169"/>
      <c r="N39" s="176"/>
      <c r="O39" s="176"/>
      <c r="P39" s="176"/>
      <c r="Q39" s="176"/>
      <c r="R39" s="169"/>
      <c r="S39" s="169"/>
      <c r="T39" s="169"/>
      <c r="U39" s="169"/>
      <c r="V39" s="169"/>
      <c r="W39" s="169"/>
      <c r="X39" s="169"/>
      <c r="Y39" s="169"/>
      <c r="Z39" s="170"/>
      <c r="AA39" s="170"/>
      <c r="AB39" s="170"/>
      <c r="AC39" s="170"/>
      <c r="AD39" s="170"/>
      <c r="AE39" s="170"/>
      <c r="AF39" s="170"/>
      <c r="AG39" s="170" t="s">
        <v>156</v>
      </c>
      <c r="AH39" s="170">
        <v>0</v>
      </c>
      <c r="AI39" s="170"/>
      <c r="AJ39" s="170"/>
      <c r="AK39" s="170"/>
      <c r="AL39" s="170"/>
      <c r="AM39" s="170"/>
      <c r="AN39" s="170"/>
      <c r="AO39" s="170"/>
      <c r="AP39" s="170"/>
      <c r="AQ39" s="170"/>
      <c r="AR39" s="170"/>
      <c r="AS39" s="170"/>
      <c r="AT39" s="170"/>
      <c r="AU39" s="170"/>
      <c r="AV39" s="170"/>
      <c r="AW39" s="170"/>
      <c r="AX39" s="170"/>
      <c r="AY39" s="170"/>
      <c r="AZ39" s="170"/>
      <c r="BA39" s="170"/>
      <c r="BB39" s="170"/>
      <c r="BC39" s="170"/>
      <c r="BD39" s="170"/>
      <c r="BE39" s="170"/>
      <c r="BF39" s="170"/>
      <c r="BG39" s="170"/>
      <c r="BH39" s="170"/>
    </row>
    <row r="40" spans="1:60" outlineLevel="3" x14ac:dyDescent="0.25">
      <c r="A40" s="171"/>
      <c r="B40" s="172"/>
      <c r="C40" s="177" t="s">
        <v>164</v>
      </c>
      <c r="D40" s="178"/>
      <c r="E40" s="179">
        <v>2802.54</v>
      </c>
      <c r="F40" s="169"/>
      <c r="G40" s="169"/>
      <c r="H40" s="169"/>
      <c r="I40" s="169"/>
      <c r="J40" s="169"/>
      <c r="K40" s="169"/>
      <c r="L40" s="169"/>
      <c r="M40" s="169"/>
      <c r="N40" s="176"/>
      <c r="O40" s="176"/>
      <c r="P40" s="176"/>
      <c r="Q40" s="176"/>
      <c r="R40" s="169"/>
      <c r="S40" s="169"/>
      <c r="T40" s="169"/>
      <c r="U40" s="169"/>
      <c r="V40" s="169"/>
      <c r="W40" s="169"/>
      <c r="X40" s="169"/>
      <c r="Y40" s="169"/>
      <c r="Z40" s="170"/>
      <c r="AA40" s="170"/>
      <c r="AB40" s="170"/>
      <c r="AC40" s="170"/>
      <c r="AD40" s="170"/>
      <c r="AE40" s="170"/>
      <c r="AF40" s="170"/>
      <c r="AG40" s="170" t="s">
        <v>156</v>
      </c>
      <c r="AH40" s="170">
        <v>1</v>
      </c>
      <c r="AI40" s="170"/>
      <c r="AJ40" s="170"/>
      <c r="AK40" s="170"/>
      <c r="AL40" s="170"/>
      <c r="AM40" s="170"/>
      <c r="AN40" s="170"/>
      <c r="AO40" s="170"/>
      <c r="AP40" s="170"/>
      <c r="AQ40" s="170"/>
      <c r="AR40" s="170"/>
      <c r="AS40" s="170"/>
      <c r="AT40" s="170"/>
      <c r="AU40" s="170"/>
      <c r="AV40" s="170"/>
      <c r="AW40" s="170"/>
      <c r="AX40" s="170"/>
      <c r="AY40" s="170"/>
      <c r="AZ40" s="170"/>
      <c r="BA40" s="170"/>
      <c r="BB40" s="170"/>
      <c r="BC40" s="170"/>
      <c r="BD40" s="170"/>
      <c r="BE40" s="170"/>
      <c r="BF40" s="170"/>
      <c r="BG40" s="170"/>
      <c r="BH40" s="170"/>
    </row>
    <row r="41" spans="1:60" outlineLevel="1" x14ac:dyDescent="0.25">
      <c r="A41" s="161">
        <v>5</v>
      </c>
      <c r="B41" s="162" t="s">
        <v>183</v>
      </c>
      <c r="C41" s="163" t="s">
        <v>184</v>
      </c>
      <c r="D41" s="164" t="s">
        <v>150</v>
      </c>
      <c r="E41" s="165">
        <v>1401.27</v>
      </c>
      <c r="F41" s="139"/>
      <c r="G41" s="167">
        <f>ROUND(E41*F41,2)</f>
        <v>0</v>
      </c>
      <c r="H41" s="166"/>
      <c r="I41" s="167">
        <f>ROUND(E41*H41,2)</f>
        <v>0</v>
      </c>
      <c r="J41" s="166"/>
      <c r="K41" s="167">
        <f>ROUND(E41*J41,2)</f>
        <v>0</v>
      </c>
      <c r="L41" s="167">
        <v>21</v>
      </c>
      <c r="M41" s="167">
        <f>G41*(1+L41/100)</f>
        <v>0</v>
      </c>
      <c r="N41" s="165">
        <v>0</v>
      </c>
      <c r="O41" s="165">
        <f>ROUND(E41*N41,2)</f>
        <v>0</v>
      </c>
      <c r="P41" s="165">
        <v>0</v>
      </c>
      <c r="Q41" s="165">
        <f>ROUND(E41*P41,2)</f>
        <v>0</v>
      </c>
      <c r="R41" s="167"/>
      <c r="S41" s="167" t="s">
        <v>151</v>
      </c>
      <c r="T41" s="168" t="s">
        <v>151</v>
      </c>
      <c r="U41" s="169">
        <v>5.2999999999999999E-2</v>
      </c>
      <c r="V41" s="169">
        <f>ROUND(E41*U41,2)</f>
        <v>74.27</v>
      </c>
      <c r="W41" s="169"/>
      <c r="X41" s="169" t="s">
        <v>152</v>
      </c>
      <c r="Y41" s="169" t="s">
        <v>153</v>
      </c>
      <c r="Z41" s="170"/>
      <c r="AA41" s="170"/>
      <c r="AB41" s="170"/>
      <c r="AC41" s="170"/>
      <c r="AD41" s="170"/>
      <c r="AE41" s="170"/>
      <c r="AF41" s="170"/>
      <c r="AG41" s="170" t="s">
        <v>154</v>
      </c>
      <c r="AH41" s="170"/>
      <c r="AI41" s="170"/>
      <c r="AJ41" s="170"/>
      <c r="AK41" s="170"/>
      <c r="AL41" s="170"/>
      <c r="AM41" s="170"/>
      <c r="AN41" s="170"/>
      <c r="AO41" s="170"/>
      <c r="AP41" s="170"/>
      <c r="AQ41" s="170"/>
      <c r="AR41" s="170"/>
      <c r="AS41" s="170"/>
      <c r="AT41" s="170"/>
      <c r="AU41" s="170"/>
      <c r="AV41" s="170"/>
      <c r="AW41" s="170"/>
      <c r="AX41" s="170"/>
      <c r="AY41" s="170"/>
      <c r="AZ41" s="170"/>
      <c r="BA41" s="170"/>
      <c r="BB41" s="170"/>
      <c r="BC41" s="170"/>
      <c r="BD41" s="170"/>
      <c r="BE41" s="170"/>
      <c r="BF41" s="170"/>
      <c r="BG41" s="170"/>
      <c r="BH41" s="170"/>
    </row>
    <row r="42" spans="1:60" outlineLevel="2" x14ac:dyDescent="0.25">
      <c r="A42" s="171"/>
      <c r="B42" s="172"/>
      <c r="C42" s="173" t="s">
        <v>185</v>
      </c>
      <c r="D42" s="174"/>
      <c r="E42" s="175"/>
      <c r="F42" s="169"/>
      <c r="G42" s="169"/>
      <c r="H42" s="169"/>
      <c r="I42" s="169"/>
      <c r="J42" s="169"/>
      <c r="K42" s="169"/>
      <c r="L42" s="169"/>
      <c r="M42" s="169"/>
      <c r="N42" s="176"/>
      <c r="O42" s="176"/>
      <c r="P42" s="176"/>
      <c r="Q42" s="176"/>
      <c r="R42" s="169"/>
      <c r="S42" s="169"/>
      <c r="T42" s="169"/>
      <c r="U42" s="169"/>
      <c r="V42" s="169"/>
      <c r="W42" s="169"/>
      <c r="X42" s="169"/>
      <c r="Y42" s="169"/>
      <c r="Z42" s="170"/>
      <c r="AA42" s="170"/>
      <c r="AB42" s="170"/>
      <c r="AC42" s="170"/>
      <c r="AD42" s="170"/>
      <c r="AE42" s="170"/>
      <c r="AF42" s="170"/>
      <c r="AG42" s="170" t="s">
        <v>156</v>
      </c>
      <c r="AH42" s="170">
        <v>0</v>
      </c>
      <c r="AI42" s="170"/>
      <c r="AJ42" s="170"/>
      <c r="AK42" s="170"/>
      <c r="AL42" s="170"/>
      <c r="AM42" s="170"/>
      <c r="AN42" s="170"/>
      <c r="AO42" s="170"/>
      <c r="AP42" s="170"/>
      <c r="AQ42" s="170"/>
      <c r="AR42" s="170"/>
      <c r="AS42" s="170"/>
      <c r="AT42" s="170"/>
      <c r="AU42" s="170"/>
      <c r="AV42" s="170"/>
      <c r="AW42" s="170"/>
      <c r="AX42" s="170"/>
      <c r="AY42" s="170"/>
      <c r="AZ42" s="170"/>
      <c r="BA42" s="170"/>
      <c r="BB42" s="170"/>
      <c r="BC42" s="170"/>
      <c r="BD42" s="170"/>
      <c r="BE42" s="170"/>
      <c r="BF42" s="170"/>
      <c r="BG42" s="170"/>
      <c r="BH42" s="170"/>
    </row>
    <row r="43" spans="1:60" outlineLevel="3" x14ac:dyDescent="0.25">
      <c r="A43" s="171"/>
      <c r="B43" s="172"/>
      <c r="C43" s="173" t="s">
        <v>179</v>
      </c>
      <c r="D43" s="174"/>
      <c r="E43" s="175"/>
      <c r="F43" s="169"/>
      <c r="G43" s="169"/>
      <c r="H43" s="169"/>
      <c r="I43" s="169"/>
      <c r="J43" s="169"/>
      <c r="K43" s="169"/>
      <c r="L43" s="169"/>
      <c r="M43" s="169"/>
      <c r="N43" s="176"/>
      <c r="O43" s="176"/>
      <c r="P43" s="176"/>
      <c r="Q43" s="176"/>
      <c r="R43" s="169"/>
      <c r="S43" s="169"/>
      <c r="T43" s="169"/>
      <c r="U43" s="169"/>
      <c r="V43" s="169"/>
      <c r="W43" s="169"/>
      <c r="X43" s="169"/>
      <c r="Y43" s="169"/>
      <c r="Z43" s="170"/>
      <c r="AA43" s="170"/>
      <c r="AB43" s="170"/>
      <c r="AC43" s="170"/>
      <c r="AD43" s="170"/>
      <c r="AE43" s="170"/>
      <c r="AF43" s="170"/>
      <c r="AG43" s="170" t="s">
        <v>156</v>
      </c>
      <c r="AH43" s="170">
        <v>0</v>
      </c>
      <c r="AI43" s="170"/>
      <c r="AJ43" s="170"/>
      <c r="AK43" s="170"/>
      <c r="AL43" s="170"/>
      <c r="AM43" s="170"/>
      <c r="AN43" s="170"/>
      <c r="AO43" s="170"/>
      <c r="AP43" s="170"/>
      <c r="AQ43" s="170"/>
      <c r="AR43" s="170"/>
      <c r="AS43" s="170"/>
      <c r="AT43" s="170"/>
      <c r="AU43" s="170"/>
      <c r="AV43" s="170"/>
      <c r="AW43" s="170"/>
      <c r="AX43" s="170"/>
      <c r="AY43" s="170"/>
      <c r="AZ43" s="170"/>
      <c r="BA43" s="170"/>
      <c r="BB43" s="170"/>
      <c r="BC43" s="170"/>
      <c r="BD43" s="170"/>
      <c r="BE43" s="170"/>
      <c r="BF43" s="170"/>
      <c r="BG43" s="170"/>
      <c r="BH43" s="170"/>
    </row>
    <row r="44" spans="1:60" outlineLevel="3" x14ac:dyDescent="0.25">
      <c r="A44" s="171"/>
      <c r="B44" s="172"/>
      <c r="C44" s="173" t="s">
        <v>180</v>
      </c>
      <c r="D44" s="174"/>
      <c r="E44" s="175">
        <v>1401.27</v>
      </c>
      <c r="F44" s="169"/>
      <c r="G44" s="169"/>
      <c r="H44" s="169"/>
      <c r="I44" s="169"/>
      <c r="J44" s="169"/>
      <c r="K44" s="169"/>
      <c r="L44" s="169"/>
      <c r="M44" s="169"/>
      <c r="N44" s="176"/>
      <c r="O44" s="176"/>
      <c r="P44" s="176"/>
      <c r="Q44" s="176"/>
      <c r="R44" s="169"/>
      <c r="S44" s="169"/>
      <c r="T44" s="169"/>
      <c r="U44" s="169"/>
      <c r="V44" s="169"/>
      <c r="W44" s="169"/>
      <c r="X44" s="169"/>
      <c r="Y44" s="169"/>
      <c r="Z44" s="170"/>
      <c r="AA44" s="170"/>
      <c r="AB44" s="170"/>
      <c r="AC44" s="170"/>
      <c r="AD44" s="170"/>
      <c r="AE44" s="170"/>
      <c r="AF44" s="170"/>
      <c r="AG44" s="170" t="s">
        <v>156</v>
      </c>
      <c r="AH44" s="170">
        <v>0</v>
      </c>
      <c r="AI44" s="170"/>
      <c r="AJ44" s="170"/>
      <c r="AK44" s="170"/>
      <c r="AL44" s="170"/>
      <c r="AM44" s="170"/>
      <c r="AN44" s="170"/>
      <c r="AO44" s="170"/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0"/>
      <c r="BC44" s="170"/>
      <c r="BD44" s="170"/>
      <c r="BE44" s="170"/>
      <c r="BF44" s="170"/>
      <c r="BG44" s="170"/>
      <c r="BH44" s="170"/>
    </row>
    <row r="45" spans="1:60" outlineLevel="3" x14ac:dyDescent="0.25">
      <c r="A45" s="171"/>
      <c r="B45" s="172"/>
      <c r="C45" s="177" t="s">
        <v>164</v>
      </c>
      <c r="D45" s="178"/>
      <c r="E45" s="179">
        <v>1401.27</v>
      </c>
      <c r="F45" s="169"/>
      <c r="G45" s="169"/>
      <c r="H45" s="169"/>
      <c r="I45" s="169"/>
      <c r="J45" s="169"/>
      <c r="K45" s="169"/>
      <c r="L45" s="169"/>
      <c r="M45" s="169"/>
      <c r="N45" s="176"/>
      <c r="O45" s="176"/>
      <c r="P45" s="176"/>
      <c r="Q45" s="176"/>
      <c r="R45" s="169"/>
      <c r="S45" s="169"/>
      <c r="T45" s="169"/>
      <c r="U45" s="169"/>
      <c r="V45" s="169"/>
      <c r="W45" s="169"/>
      <c r="X45" s="169"/>
      <c r="Y45" s="169"/>
      <c r="Z45" s="170"/>
      <c r="AA45" s="170"/>
      <c r="AB45" s="170"/>
      <c r="AC45" s="170"/>
      <c r="AD45" s="170"/>
      <c r="AE45" s="170"/>
      <c r="AF45" s="170"/>
      <c r="AG45" s="170" t="s">
        <v>156</v>
      </c>
      <c r="AH45" s="170">
        <v>1</v>
      </c>
      <c r="AI45" s="170"/>
      <c r="AJ45" s="170"/>
      <c r="AK45" s="170"/>
      <c r="AL45" s="170"/>
      <c r="AM45" s="170"/>
      <c r="AN45" s="170"/>
      <c r="AO45" s="170"/>
      <c r="AP45" s="170"/>
      <c r="AQ45" s="170"/>
      <c r="AR45" s="170"/>
      <c r="AS45" s="170"/>
      <c r="AT45" s="170"/>
      <c r="AU45" s="170"/>
      <c r="AV45" s="170"/>
      <c r="AW45" s="170"/>
      <c r="AX45" s="170"/>
      <c r="AY45" s="170"/>
      <c r="AZ45" s="170"/>
      <c r="BA45" s="170"/>
      <c r="BB45" s="170"/>
      <c r="BC45" s="170"/>
      <c r="BD45" s="170"/>
      <c r="BE45" s="170"/>
      <c r="BF45" s="170"/>
      <c r="BG45" s="170"/>
      <c r="BH45" s="170"/>
    </row>
    <row r="46" spans="1:60" outlineLevel="1" x14ac:dyDescent="0.25">
      <c r="A46" s="161">
        <v>6</v>
      </c>
      <c r="B46" s="162" t="s">
        <v>186</v>
      </c>
      <c r="C46" s="163" t="s">
        <v>187</v>
      </c>
      <c r="D46" s="164" t="s">
        <v>150</v>
      </c>
      <c r="E46" s="165">
        <v>1401.27</v>
      </c>
      <c r="F46" s="139"/>
      <c r="G46" s="167">
        <f>ROUND(E46*F46,2)</f>
        <v>0</v>
      </c>
      <c r="H46" s="166"/>
      <c r="I46" s="167">
        <f>ROUND(E46*H46,2)</f>
        <v>0</v>
      </c>
      <c r="J46" s="166"/>
      <c r="K46" s="167">
        <f>ROUND(E46*J46,2)</f>
        <v>0</v>
      </c>
      <c r="L46" s="167">
        <v>21</v>
      </c>
      <c r="M46" s="167">
        <f>G46*(1+L46/100)</f>
        <v>0</v>
      </c>
      <c r="N46" s="165">
        <v>0</v>
      </c>
      <c r="O46" s="165">
        <f>ROUND(E46*N46,2)</f>
        <v>0</v>
      </c>
      <c r="P46" s="165">
        <v>0</v>
      </c>
      <c r="Q46" s="165">
        <f>ROUND(E46*P46,2)</f>
        <v>0</v>
      </c>
      <c r="R46" s="167"/>
      <c r="S46" s="167" t="s">
        <v>151</v>
      </c>
      <c r="T46" s="168" t="s">
        <v>151</v>
      </c>
      <c r="U46" s="169">
        <v>0.20200000000000001</v>
      </c>
      <c r="V46" s="169">
        <f>ROUND(E46*U46,2)</f>
        <v>283.06</v>
      </c>
      <c r="W46" s="169"/>
      <c r="X46" s="169" t="s">
        <v>152</v>
      </c>
      <c r="Y46" s="169" t="s">
        <v>153</v>
      </c>
      <c r="Z46" s="170"/>
      <c r="AA46" s="170"/>
      <c r="AB46" s="170"/>
      <c r="AC46" s="170"/>
      <c r="AD46" s="170"/>
      <c r="AE46" s="170"/>
      <c r="AF46" s="170"/>
      <c r="AG46" s="170" t="s">
        <v>154</v>
      </c>
      <c r="AH46" s="170"/>
      <c r="AI46" s="170"/>
      <c r="AJ46" s="170"/>
      <c r="AK46" s="170"/>
      <c r="AL46" s="170"/>
      <c r="AM46" s="170"/>
      <c r="AN46" s="170"/>
      <c r="AO46" s="170"/>
      <c r="AP46" s="170"/>
      <c r="AQ46" s="170"/>
      <c r="AR46" s="170"/>
      <c r="AS46" s="170"/>
      <c r="AT46" s="170"/>
      <c r="AU46" s="170"/>
      <c r="AV46" s="170"/>
      <c r="AW46" s="170"/>
      <c r="AX46" s="170"/>
      <c r="AY46" s="170"/>
      <c r="AZ46" s="170"/>
      <c r="BA46" s="170"/>
      <c r="BB46" s="170"/>
      <c r="BC46" s="170"/>
      <c r="BD46" s="170"/>
      <c r="BE46" s="170"/>
      <c r="BF46" s="170"/>
      <c r="BG46" s="170"/>
      <c r="BH46" s="170"/>
    </row>
    <row r="47" spans="1:60" outlineLevel="2" x14ac:dyDescent="0.25">
      <c r="A47" s="171"/>
      <c r="B47" s="172"/>
      <c r="C47" s="298" t="s">
        <v>188</v>
      </c>
      <c r="D47" s="299"/>
      <c r="E47" s="299"/>
      <c r="F47" s="299"/>
      <c r="G47" s="299"/>
      <c r="H47" s="169"/>
      <c r="I47" s="169"/>
      <c r="J47" s="169"/>
      <c r="K47" s="169"/>
      <c r="L47" s="169"/>
      <c r="M47" s="169"/>
      <c r="N47" s="176"/>
      <c r="O47" s="176"/>
      <c r="P47" s="176"/>
      <c r="Q47" s="176"/>
      <c r="R47" s="169"/>
      <c r="S47" s="169"/>
      <c r="T47" s="169"/>
      <c r="U47" s="169"/>
      <c r="V47" s="169"/>
      <c r="W47" s="169"/>
      <c r="X47" s="169"/>
      <c r="Y47" s="169"/>
      <c r="Z47" s="170"/>
      <c r="AA47" s="170"/>
      <c r="AB47" s="170"/>
      <c r="AC47" s="170"/>
      <c r="AD47" s="170"/>
      <c r="AE47" s="170"/>
      <c r="AF47" s="170"/>
      <c r="AG47" s="170" t="s">
        <v>189</v>
      </c>
      <c r="AH47" s="170"/>
      <c r="AI47" s="170"/>
      <c r="AJ47" s="170"/>
      <c r="AK47" s="170"/>
      <c r="AL47" s="170"/>
      <c r="AM47" s="170"/>
      <c r="AN47" s="170"/>
      <c r="AO47" s="170"/>
      <c r="AP47" s="170"/>
      <c r="AQ47" s="170"/>
      <c r="AR47" s="170"/>
      <c r="AS47" s="170"/>
      <c r="AT47" s="170"/>
      <c r="AU47" s="170"/>
      <c r="AV47" s="170"/>
      <c r="AW47" s="170"/>
      <c r="AX47" s="170"/>
      <c r="AY47" s="170"/>
      <c r="AZ47" s="170"/>
      <c r="BA47" s="170"/>
      <c r="BB47" s="170"/>
      <c r="BC47" s="170"/>
      <c r="BD47" s="170"/>
      <c r="BE47" s="170"/>
      <c r="BF47" s="170"/>
      <c r="BG47" s="170"/>
      <c r="BH47" s="170"/>
    </row>
    <row r="48" spans="1:60" outlineLevel="2" x14ac:dyDescent="0.25">
      <c r="A48" s="171"/>
      <c r="B48" s="172"/>
      <c r="C48" s="173" t="s">
        <v>179</v>
      </c>
      <c r="D48" s="174"/>
      <c r="E48" s="175"/>
      <c r="F48" s="169"/>
      <c r="G48" s="169"/>
      <c r="H48" s="169"/>
      <c r="I48" s="169"/>
      <c r="J48" s="169"/>
      <c r="K48" s="169"/>
      <c r="L48" s="169"/>
      <c r="M48" s="169"/>
      <c r="N48" s="176"/>
      <c r="O48" s="176"/>
      <c r="P48" s="176"/>
      <c r="Q48" s="176"/>
      <c r="R48" s="169"/>
      <c r="S48" s="169"/>
      <c r="T48" s="169"/>
      <c r="U48" s="169"/>
      <c r="V48" s="169"/>
      <c r="W48" s="169"/>
      <c r="X48" s="169"/>
      <c r="Y48" s="169"/>
      <c r="Z48" s="170"/>
      <c r="AA48" s="170"/>
      <c r="AB48" s="170"/>
      <c r="AC48" s="170"/>
      <c r="AD48" s="170"/>
      <c r="AE48" s="170"/>
      <c r="AF48" s="170"/>
      <c r="AG48" s="170" t="s">
        <v>156</v>
      </c>
      <c r="AH48" s="170">
        <v>0</v>
      </c>
      <c r="AI48" s="170"/>
      <c r="AJ48" s="170"/>
      <c r="AK48" s="170"/>
      <c r="AL48" s="170"/>
      <c r="AM48" s="170"/>
      <c r="AN48" s="170"/>
      <c r="AO48" s="170"/>
      <c r="AP48" s="170"/>
      <c r="AQ48" s="170"/>
      <c r="AR48" s="170"/>
      <c r="AS48" s="170"/>
      <c r="AT48" s="170"/>
      <c r="AU48" s="170"/>
      <c r="AV48" s="170"/>
      <c r="AW48" s="170"/>
      <c r="AX48" s="170"/>
      <c r="AY48" s="170"/>
      <c r="AZ48" s="170"/>
      <c r="BA48" s="170"/>
      <c r="BB48" s="170"/>
      <c r="BC48" s="170"/>
      <c r="BD48" s="170"/>
      <c r="BE48" s="170"/>
      <c r="BF48" s="170"/>
      <c r="BG48" s="170"/>
      <c r="BH48" s="170"/>
    </row>
    <row r="49" spans="1:60" outlineLevel="3" x14ac:dyDescent="0.25">
      <c r="A49" s="171"/>
      <c r="B49" s="172"/>
      <c r="C49" s="173" t="s">
        <v>180</v>
      </c>
      <c r="D49" s="174"/>
      <c r="E49" s="175">
        <v>1401.27</v>
      </c>
      <c r="F49" s="169"/>
      <c r="G49" s="169"/>
      <c r="H49" s="169"/>
      <c r="I49" s="169"/>
      <c r="J49" s="169"/>
      <c r="K49" s="169"/>
      <c r="L49" s="169"/>
      <c r="M49" s="169"/>
      <c r="N49" s="176"/>
      <c r="O49" s="176"/>
      <c r="P49" s="176"/>
      <c r="Q49" s="176"/>
      <c r="R49" s="169"/>
      <c r="S49" s="169"/>
      <c r="T49" s="169"/>
      <c r="U49" s="169"/>
      <c r="V49" s="169"/>
      <c r="W49" s="169"/>
      <c r="X49" s="169"/>
      <c r="Y49" s="169"/>
      <c r="Z49" s="170"/>
      <c r="AA49" s="170"/>
      <c r="AB49" s="170"/>
      <c r="AC49" s="170"/>
      <c r="AD49" s="170"/>
      <c r="AE49" s="170"/>
      <c r="AF49" s="170"/>
      <c r="AG49" s="170" t="s">
        <v>156</v>
      </c>
      <c r="AH49" s="170">
        <v>0</v>
      </c>
      <c r="AI49" s="170"/>
      <c r="AJ49" s="170"/>
      <c r="AK49" s="170"/>
      <c r="AL49" s="170"/>
      <c r="AM49" s="170"/>
      <c r="AN49" s="170"/>
      <c r="AO49" s="170"/>
      <c r="AP49" s="170"/>
      <c r="AQ49" s="170"/>
      <c r="AR49" s="170"/>
      <c r="AS49" s="170"/>
      <c r="AT49" s="170"/>
      <c r="AU49" s="170"/>
      <c r="AV49" s="170"/>
      <c r="AW49" s="170"/>
      <c r="AX49" s="170"/>
      <c r="AY49" s="170"/>
      <c r="AZ49" s="170"/>
      <c r="BA49" s="170"/>
      <c r="BB49" s="170"/>
      <c r="BC49" s="170"/>
      <c r="BD49" s="170"/>
      <c r="BE49" s="170"/>
      <c r="BF49" s="170"/>
      <c r="BG49" s="170"/>
      <c r="BH49" s="170"/>
    </row>
    <row r="50" spans="1:60" outlineLevel="3" x14ac:dyDescent="0.25">
      <c r="A50" s="171"/>
      <c r="B50" s="172"/>
      <c r="C50" s="177" t="s">
        <v>164</v>
      </c>
      <c r="D50" s="178"/>
      <c r="E50" s="179">
        <v>1401.27</v>
      </c>
      <c r="F50" s="169"/>
      <c r="G50" s="169"/>
      <c r="H50" s="169"/>
      <c r="I50" s="169"/>
      <c r="J50" s="169"/>
      <c r="K50" s="169"/>
      <c r="L50" s="169"/>
      <c r="M50" s="169"/>
      <c r="N50" s="176"/>
      <c r="O50" s="176"/>
      <c r="P50" s="176"/>
      <c r="Q50" s="176"/>
      <c r="R50" s="169"/>
      <c r="S50" s="169"/>
      <c r="T50" s="169"/>
      <c r="U50" s="169"/>
      <c r="V50" s="169"/>
      <c r="W50" s="169"/>
      <c r="X50" s="169"/>
      <c r="Y50" s="169"/>
      <c r="Z50" s="170"/>
      <c r="AA50" s="170"/>
      <c r="AB50" s="170"/>
      <c r="AC50" s="170"/>
      <c r="AD50" s="170"/>
      <c r="AE50" s="170"/>
      <c r="AF50" s="170"/>
      <c r="AG50" s="170" t="s">
        <v>156</v>
      </c>
      <c r="AH50" s="170">
        <v>1</v>
      </c>
      <c r="AI50" s="170"/>
      <c r="AJ50" s="170"/>
      <c r="AK50" s="170"/>
      <c r="AL50" s="170"/>
      <c r="AM50" s="170"/>
      <c r="AN50" s="170"/>
      <c r="AO50" s="170"/>
      <c r="AP50" s="170"/>
      <c r="AQ50" s="170"/>
      <c r="AR50" s="170"/>
      <c r="AS50" s="170"/>
      <c r="AT50" s="170"/>
      <c r="AU50" s="170"/>
      <c r="AV50" s="170"/>
      <c r="AW50" s="170"/>
      <c r="AX50" s="170"/>
      <c r="AY50" s="170"/>
      <c r="AZ50" s="170"/>
      <c r="BA50" s="170"/>
      <c r="BB50" s="170"/>
      <c r="BC50" s="170"/>
      <c r="BD50" s="170"/>
      <c r="BE50" s="170"/>
      <c r="BF50" s="170"/>
      <c r="BG50" s="170"/>
      <c r="BH50" s="170"/>
    </row>
    <row r="51" spans="1:60" outlineLevel="1" x14ac:dyDescent="0.25">
      <c r="A51" s="161">
        <v>7</v>
      </c>
      <c r="B51" s="162" t="s">
        <v>190</v>
      </c>
      <c r="C51" s="163" t="s">
        <v>191</v>
      </c>
      <c r="D51" s="164" t="s">
        <v>150</v>
      </c>
      <c r="E51" s="165">
        <v>1169.58</v>
      </c>
      <c r="F51" s="139"/>
      <c r="G51" s="167">
        <f>ROUND(E51*F51,2)</f>
        <v>0</v>
      </c>
      <c r="H51" s="166"/>
      <c r="I51" s="167">
        <f>ROUND(E51*H51,2)</f>
        <v>0</v>
      </c>
      <c r="J51" s="166"/>
      <c r="K51" s="167">
        <f>ROUND(E51*J51,2)</f>
        <v>0</v>
      </c>
      <c r="L51" s="167">
        <v>21</v>
      </c>
      <c r="M51" s="167">
        <f>G51*(1+L51/100)</f>
        <v>0</v>
      </c>
      <c r="N51" s="165">
        <v>0</v>
      </c>
      <c r="O51" s="165">
        <f>ROUND(E51*N51,2)</f>
        <v>0</v>
      </c>
      <c r="P51" s="165">
        <v>0</v>
      </c>
      <c r="Q51" s="165">
        <f>ROUND(E51*P51,2)</f>
        <v>0</v>
      </c>
      <c r="R51" s="167"/>
      <c r="S51" s="167" t="s">
        <v>151</v>
      </c>
      <c r="T51" s="168" t="s">
        <v>151</v>
      </c>
      <c r="U51" s="169">
        <v>1.0999999999999999E-2</v>
      </c>
      <c r="V51" s="169">
        <f>ROUND(E51*U51,2)</f>
        <v>12.87</v>
      </c>
      <c r="W51" s="169"/>
      <c r="X51" s="169" t="s">
        <v>152</v>
      </c>
      <c r="Y51" s="169" t="s">
        <v>153</v>
      </c>
      <c r="Z51" s="170"/>
      <c r="AA51" s="170"/>
      <c r="AB51" s="170"/>
      <c r="AC51" s="170"/>
      <c r="AD51" s="170"/>
      <c r="AE51" s="170"/>
      <c r="AF51" s="170"/>
      <c r="AG51" s="170" t="s">
        <v>154</v>
      </c>
      <c r="AH51" s="170"/>
      <c r="AI51" s="170"/>
      <c r="AJ51" s="170"/>
      <c r="AK51" s="170"/>
      <c r="AL51" s="170"/>
      <c r="AM51" s="170"/>
      <c r="AN51" s="170"/>
      <c r="AO51" s="170"/>
      <c r="AP51" s="170"/>
      <c r="AQ51" s="170"/>
      <c r="AR51" s="170"/>
      <c r="AS51" s="170"/>
      <c r="AT51" s="170"/>
      <c r="AU51" s="170"/>
      <c r="AV51" s="170"/>
      <c r="AW51" s="170"/>
      <c r="AX51" s="170"/>
      <c r="AY51" s="170"/>
      <c r="AZ51" s="170"/>
      <c r="BA51" s="170"/>
      <c r="BB51" s="170"/>
      <c r="BC51" s="170"/>
      <c r="BD51" s="170"/>
      <c r="BE51" s="170"/>
      <c r="BF51" s="170"/>
      <c r="BG51" s="170"/>
      <c r="BH51" s="170"/>
    </row>
    <row r="52" spans="1:60" outlineLevel="2" x14ac:dyDescent="0.25">
      <c r="A52" s="171"/>
      <c r="B52" s="172"/>
      <c r="C52" s="173" t="s">
        <v>155</v>
      </c>
      <c r="D52" s="174"/>
      <c r="E52" s="175"/>
      <c r="F52" s="169"/>
      <c r="G52" s="169"/>
      <c r="H52" s="169"/>
      <c r="I52" s="169"/>
      <c r="J52" s="169"/>
      <c r="K52" s="169"/>
      <c r="L52" s="169"/>
      <c r="M52" s="169"/>
      <c r="N52" s="176"/>
      <c r="O52" s="176"/>
      <c r="P52" s="176"/>
      <c r="Q52" s="176"/>
      <c r="R52" s="169"/>
      <c r="S52" s="169"/>
      <c r="T52" s="169"/>
      <c r="U52" s="169"/>
      <c r="V52" s="169"/>
      <c r="W52" s="169"/>
      <c r="X52" s="169"/>
      <c r="Y52" s="169"/>
      <c r="Z52" s="170"/>
      <c r="AA52" s="170"/>
      <c r="AB52" s="170"/>
      <c r="AC52" s="170"/>
      <c r="AD52" s="170"/>
      <c r="AE52" s="170"/>
      <c r="AF52" s="170"/>
      <c r="AG52" s="170" t="s">
        <v>156</v>
      </c>
      <c r="AH52" s="170">
        <v>0</v>
      </c>
      <c r="AI52" s="170"/>
      <c r="AJ52" s="170"/>
      <c r="AK52" s="170"/>
      <c r="AL52" s="170"/>
      <c r="AM52" s="170"/>
      <c r="AN52" s="170"/>
      <c r="AO52" s="170"/>
      <c r="AP52" s="170"/>
      <c r="AQ52" s="170"/>
      <c r="AR52" s="170"/>
      <c r="AS52" s="170"/>
      <c r="AT52" s="170"/>
      <c r="AU52" s="170"/>
      <c r="AV52" s="170"/>
      <c r="AW52" s="170"/>
      <c r="AX52" s="170"/>
      <c r="AY52" s="170"/>
      <c r="AZ52" s="170"/>
      <c r="BA52" s="170"/>
      <c r="BB52" s="170"/>
      <c r="BC52" s="170"/>
      <c r="BD52" s="170"/>
      <c r="BE52" s="170"/>
      <c r="BF52" s="170"/>
      <c r="BG52" s="170"/>
      <c r="BH52" s="170"/>
    </row>
    <row r="53" spans="1:60" outlineLevel="3" x14ac:dyDescent="0.25">
      <c r="A53" s="171"/>
      <c r="B53" s="172"/>
      <c r="C53" s="173" t="s">
        <v>192</v>
      </c>
      <c r="D53" s="174"/>
      <c r="E53" s="175"/>
      <c r="F53" s="169"/>
      <c r="G53" s="169"/>
      <c r="H53" s="169"/>
      <c r="I53" s="169"/>
      <c r="J53" s="169"/>
      <c r="K53" s="169"/>
      <c r="L53" s="169"/>
      <c r="M53" s="169"/>
      <c r="N53" s="176"/>
      <c r="O53" s="176"/>
      <c r="P53" s="176"/>
      <c r="Q53" s="176"/>
      <c r="R53" s="169"/>
      <c r="S53" s="169"/>
      <c r="T53" s="169"/>
      <c r="U53" s="169"/>
      <c r="V53" s="169"/>
      <c r="W53" s="169"/>
      <c r="X53" s="169"/>
      <c r="Y53" s="169"/>
      <c r="Z53" s="170"/>
      <c r="AA53" s="170"/>
      <c r="AB53" s="170"/>
      <c r="AC53" s="170"/>
      <c r="AD53" s="170"/>
      <c r="AE53" s="170"/>
      <c r="AF53" s="170"/>
      <c r="AG53" s="170" t="s">
        <v>156</v>
      </c>
      <c r="AH53" s="170">
        <v>0</v>
      </c>
      <c r="AI53" s="170"/>
      <c r="AJ53" s="170"/>
      <c r="AK53" s="170"/>
      <c r="AL53" s="170"/>
      <c r="AM53" s="170"/>
      <c r="AN53" s="170"/>
      <c r="AO53" s="170"/>
      <c r="AP53" s="170"/>
      <c r="AQ53" s="170"/>
      <c r="AR53" s="170"/>
      <c r="AS53" s="170"/>
      <c r="AT53" s="170"/>
      <c r="AU53" s="170"/>
      <c r="AV53" s="170"/>
      <c r="AW53" s="170"/>
      <c r="AX53" s="170"/>
      <c r="AY53" s="170"/>
      <c r="AZ53" s="170"/>
      <c r="BA53" s="170"/>
      <c r="BB53" s="170"/>
      <c r="BC53" s="170"/>
      <c r="BD53" s="170"/>
      <c r="BE53" s="170"/>
      <c r="BF53" s="170"/>
      <c r="BG53" s="170"/>
      <c r="BH53" s="170"/>
    </row>
    <row r="54" spans="1:60" outlineLevel="3" x14ac:dyDescent="0.25">
      <c r="A54" s="171"/>
      <c r="B54" s="172"/>
      <c r="C54" s="173" t="s">
        <v>193</v>
      </c>
      <c r="D54" s="174"/>
      <c r="E54" s="175">
        <v>2570.85</v>
      </c>
      <c r="F54" s="169"/>
      <c r="G54" s="169"/>
      <c r="H54" s="169"/>
      <c r="I54" s="169"/>
      <c r="J54" s="169"/>
      <c r="K54" s="169"/>
      <c r="L54" s="169"/>
      <c r="M54" s="169"/>
      <c r="N54" s="176"/>
      <c r="O54" s="176"/>
      <c r="P54" s="176"/>
      <c r="Q54" s="176"/>
      <c r="R54" s="169"/>
      <c r="S54" s="169"/>
      <c r="T54" s="169"/>
      <c r="U54" s="169"/>
      <c r="V54" s="169"/>
      <c r="W54" s="169"/>
      <c r="X54" s="169"/>
      <c r="Y54" s="169"/>
      <c r="Z54" s="170"/>
      <c r="AA54" s="170"/>
      <c r="AB54" s="170"/>
      <c r="AC54" s="170"/>
      <c r="AD54" s="170"/>
      <c r="AE54" s="170"/>
      <c r="AF54" s="170"/>
      <c r="AG54" s="170" t="s">
        <v>156</v>
      </c>
      <c r="AH54" s="170">
        <v>5</v>
      </c>
      <c r="AI54" s="170"/>
      <c r="AJ54" s="170"/>
      <c r="AK54" s="170"/>
      <c r="AL54" s="170"/>
      <c r="AM54" s="170"/>
      <c r="AN54" s="170"/>
      <c r="AO54" s="170"/>
      <c r="AP54" s="170"/>
      <c r="AQ54" s="170"/>
      <c r="AR54" s="170"/>
      <c r="AS54" s="170"/>
      <c r="AT54" s="170"/>
      <c r="AU54" s="170"/>
      <c r="AV54" s="170"/>
      <c r="AW54" s="170"/>
      <c r="AX54" s="170"/>
      <c r="AY54" s="170"/>
      <c r="AZ54" s="170"/>
      <c r="BA54" s="170"/>
      <c r="BB54" s="170"/>
      <c r="BC54" s="170"/>
      <c r="BD54" s="170"/>
      <c r="BE54" s="170"/>
      <c r="BF54" s="170"/>
      <c r="BG54" s="170"/>
      <c r="BH54" s="170"/>
    </row>
    <row r="55" spans="1:60" outlineLevel="3" x14ac:dyDescent="0.25">
      <c r="A55" s="171"/>
      <c r="B55" s="172"/>
      <c r="C55" s="177" t="s">
        <v>164</v>
      </c>
      <c r="D55" s="178"/>
      <c r="E55" s="179">
        <v>2570.85</v>
      </c>
      <c r="F55" s="169"/>
      <c r="G55" s="169"/>
      <c r="H55" s="169"/>
      <c r="I55" s="169"/>
      <c r="J55" s="169"/>
      <c r="K55" s="169"/>
      <c r="L55" s="169"/>
      <c r="M55" s="169"/>
      <c r="N55" s="176"/>
      <c r="O55" s="176"/>
      <c r="P55" s="176"/>
      <c r="Q55" s="176"/>
      <c r="R55" s="169"/>
      <c r="S55" s="169"/>
      <c r="T55" s="169"/>
      <c r="U55" s="169"/>
      <c r="V55" s="169"/>
      <c r="W55" s="169"/>
      <c r="X55" s="169"/>
      <c r="Y55" s="169"/>
      <c r="Z55" s="170"/>
      <c r="AA55" s="170"/>
      <c r="AB55" s="170"/>
      <c r="AC55" s="170"/>
      <c r="AD55" s="170"/>
      <c r="AE55" s="170"/>
      <c r="AF55" s="170"/>
      <c r="AG55" s="170" t="s">
        <v>156</v>
      </c>
      <c r="AH55" s="170">
        <v>1</v>
      </c>
      <c r="AI55" s="170"/>
      <c r="AJ55" s="170"/>
      <c r="AK55" s="170"/>
      <c r="AL55" s="170"/>
      <c r="AM55" s="170"/>
      <c r="AN55" s="170"/>
      <c r="AO55" s="170"/>
      <c r="AP55" s="170"/>
      <c r="AQ55" s="170"/>
      <c r="AR55" s="170"/>
      <c r="AS55" s="170"/>
      <c r="AT55" s="170"/>
      <c r="AU55" s="170"/>
      <c r="AV55" s="170"/>
      <c r="AW55" s="170"/>
      <c r="AX55" s="170"/>
      <c r="AY55" s="170"/>
      <c r="AZ55" s="170"/>
      <c r="BA55" s="170"/>
      <c r="BB55" s="170"/>
      <c r="BC55" s="170"/>
      <c r="BD55" s="170"/>
      <c r="BE55" s="170"/>
      <c r="BF55" s="170"/>
      <c r="BG55" s="170"/>
      <c r="BH55" s="170"/>
    </row>
    <row r="56" spans="1:60" outlineLevel="3" x14ac:dyDescent="0.25">
      <c r="A56" s="171"/>
      <c r="B56" s="172"/>
      <c r="C56" s="173" t="s">
        <v>194</v>
      </c>
      <c r="D56" s="174"/>
      <c r="E56" s="175"/>
      <c r="F56" s="169"/>
      <c r="G56" s="169"/>
      <c r="H56" s="169"/>
      <c r="I56" s="169"/>
      <c r="J56" s="169"/>
      <c r="K56" s="169"/>
      <c r="L56" s="169"/>
      <c r="M56" s="169"/>
      <c r="N56" s="176"/>
      <c r="O56" s="176"/>
      <c r="P56" s="176"/>
      <c r="Q56" s="176"/>
      <c r="R56" s="169"/>
      <c r="S56" s="169"/>
      <c r="T56" s="169"/>
      <c r="U56" s="169"/>
      <c r="V56" s="169"/>
      <c r="W56" s="169"/>
      <c r="X56" s="169"/>
      <c r="Y56" s="169"/>
      <c r="Z56" s="170"/>
      <c r="AA56" s="170"/>
      <c r="AB56" s="170"/>
      <c r="AC56" s="170"/>
      <c r="AD56" s="170"/>
      <c r="AE56" s="170"/>
      <c r="AF56" s="170"/>
      <c r="AG56" s="170" t="s">
        <v>156</v>
      </c>
      <c r="AH56" s="170">
        <v>0</v>
      </c>
      <c r="AI56" s="170"/>
      <c r="AJ56" s="170"/>
      <c r="AK56" s="170"/>
      <c r="AL56" s="170"/>
      <c r="AM56" s="170"/>
      <c r="AN56" s="170"/>
      <c r="AO56" s="170"/>
      <c r="AP56" s="170"/>
      <c r="AQ56" s="170"/>
      <c r="AR56" s="170"/>
      <c r="AS56" s="170"/>
      <c r="AT56" s="170"/>
      <c r="AU56" s="170"/>
      <c r="AV56" s="170"/>
      <c r="AW56" s="170"/>
      <c r="AX56" s="170"/>
      <c r="AY56" s="170"/>
      <c r="AZ56" s="170"/>
      <c r="BA56" s="170"/>
      <c r="BB56" s="170"/>
      <c r="BC56" s="170"/>
      <c r="BD56" s="170"/>
      <c r="BE56" s="170"/>
      <c r="BF56" s="170"/>
      <c r="BG56" s="170"/>
      <c r="BH56" s="170"/>
    </row>
    <row r="57" spans="1:60" outlineLevel="3" x14ac:dyDescent="0.25">
      <c r="A57" s="171"/>
      <c r="B57" s="172"/>
      <c r="C57" s="173" t="s">
        <v>195</v>
      </c>
      <c r="D57" s="174"/>
      <c r="E57" s="175"/>
      <c r="F57" s="169"/>
      <c r="G57" s="169"/>
      <c r="H57" s="169"/>
      <c r="I57" s="169"/>
      <c r="J57" s="169"/>
      <c r="K57" s="169"/>
      <c r="L57" s="169"/>
      <c r="M57" s="169"/>
      <c r="N57" s="176"/>
      <c r="O57" s="176"/>
      <c r="P57" s="176"/>
      <c r="Q57" s="176"/>
      <c r="R57" s="169"/>
      <c r="S57" s="169"/>
      <c r="T57" s="169"/>
      <c r="U57" s="169"/>
      <c r="V57" s="169"/>
      <c r="W57" s="169"/>
      <c r="X57" s="169"/>
      <c r="Y57" s="169"/>
      <c r="Z57" s="170"/>
      <c r="AA57" s="170"/>
      <c r="AB57" s="170"/>
      <c r="AC57" s="170"/>
      <c r="AD57" s="170"/>
      <c r="AE57" s="170"/>
      <c r="AF57" s="170"/>
      <c r="AG57" s="170" t="s">
        <v>156</v>
      </c>
      <c r="AH57" s="170">
        <v>0</v>
      </c>
      <c r="AI57" s="170"/>
      <c r="AJ57" s="170"/>
      <c r="AK57" s="170"/>
      <c r="AL57" s="170"/>
      <c r="AM57" s="170"/>
      <c r="AN57" s="170"/>
      <c r="AO57" s="170"/>
      <c r="AP57" s="170"/>
      <c r="AQ57" s="170"/>
      <c r="AR57" s="170"/>
      <c r="AS57" s="170"/>
      <c r="AT57" s="170"/>
      <c r="AU57" s="170"/>
      <c r="AV57" s="170"/>
      <c r="AW57" s="170"/>
      <c r="AX57" s="170"/>
      <c r="AY57" s="170"/>
      <c r="AZ57" s="170"/>
      <c r="BA57" s="170"/>
      <c r="BB57" s="170"/>
      <c r="BC57" s="170"/>
      <c r="BD57" s="170"/>
      <c r="BE57" s="170"/>
      <c r="BF57" s="170"/>
      <c r="BG57" s="170"/>
      <c r="BH57" s="170"/>
    </row>
    <row r="58" spans="1:60" outlineLevel="3" x14ac:dyDescent="0.25">
      <c r="A58" s="171"/>
      <c r="B58" s="172"/>
      <c r="C58" s="173" t="s">
        <v>196</v>
      </c>
      <c r="D58" s="174"/>
      <c r="E58" s="175">
        <v>-1401.27</v>
      </c>
      <c r="F58" s="169"/>
      <c r="G58" s="169"/>
      <c r="H58" s="169"/>
      <c r="I58" s="169"/>
      <c r="J58" s="169"/>
      <c r="K58" s="169"/>
      <c r="L58" s="169"/>
      <c r="M58" s="169"/>
      <c r="N58" s="176"/>
      <c r="O58" s="176"/>
      <c r="P58" s="176"/>
      <c r="Q58" s="176"/>
      <c r="R58" s="169"/>
      <c r="S58" s="169"/>
      <c r="T58" s="169"/>
      <c r="U58" s="169"/>
      <c r="V58" s="169"/>
      <c r="W58" s="169"/>
      <c r="X58" s="169"/>
      <c r="Y58" s="169"/>
      <c r="Z58" s="170"/>
      <c r="AA58" s="170"/>
      <c r="AB58" s="170"/>
      <c r="AC58" s="170"/>
      <c r="AD58" s="170"/>
      <c r="AE58" s="170"/>
      <c r="AF58" s="170"/>
      <c r="AG58" s="170" t="s">
        <v>156</v>
      </c>
      <c r="AH58" s="170">
        <v>5</v>
      </c>
      <c r="AI58" s="170"/>
      <c r="AJ58" s="170"/>
      <c r="AK58" s="170"/>
      <c r="AL58" s="170"/>
      <c r="AM58" s="170"/>
      <c r="AN58" s="170"/>
      <c r="AO58" s="170"/>
      <c r="AP58" s="170"/>
      <c r="AQ58" s="170"/>
      <c r="AR58" s="170"/>
      <c r="AS58" s="170"/>
      <c r="AT58" s="170"/>
      <c r="AU58" s="170"/>
      <c r="AV58" s="170"/>
      <c r="AW58" s="170"/>
      <c r="AX58" s="170"/>
      <c r="AY58" s="170"/>
      <c r="AZ58" s="170"/>
      <c r="BA58" s="170"/>
      <c r="BB58" s="170"/>
      <c r="BC58" s="170"/>
      <c r="BD58" s="170"/>
      <c r="BE58" s="170"/>
      <c r="BF58" s="170"/>
      <c r="BG58" s="170"/>
      <c r="BH58" s="170"/>
    </row>
    <row r="59" spans="1:60" outlineLevel="3" x14ac:dyDescent="0.25">
      <c r="A59" s="171"/>
      <c r="B59" s="172"/>
      <c r="C59" s="177" t="s">
        <v>164</v>
      </c>
      <c r="D59" s="178"/>
      <c r="E59" s="179">
        <v>-1401.27</v>
      </c>
      <c r="F59" s="169"/>
      <c r="G59" s="169"/>
      <c r="H59" s="169"/>
      <c r="I59" s="169"/>
      <c r="J59" s="169"/>
      <c r="K59" s="169"/>
      <c r="L59" s="169"/>
      <c r="M59" s="169"/>
      <c r="N59" s="176"/>
      <c r="O59" s="176"/>
      <c r="P59" s="176"/>
      <c r="Q59" s="176"/>
      <c r="R59" s="169"/>
      <c r="S59" s="169"/>
      <c r="T59" s="169"/>
      <c r="U59" s="169"/>
      <c r="V59" s="169"/>
      <c r="W59" s="169"/>
      <c r="X59" s="169"/>
      <c r="Y59" s="169"/>
      <c r="Z59" s="170"/>
      <c r="AA59" s="170"/>
      <c r="AB59" s="170"/>
      <c r="AC59" s="170"/>
      <c r="AD59" s="170"/>
      <c r="AE59" s="170"/>
      <c r="AF59" s="170"/>
      <c r="AG59" s="170" t="s">
        <v>156</v>
      </c>
      <c r="AH59" s="170">
        <v>1</v>
      </c>
      <c r="AI59" s="170"/>
      <c r="AJ59" s="170"/>
      <c r="AK59" s="170"/>
      <c r="AL59" s="170"/>
      <c r="AM59" s="170"/>
      <c r="AN59" s="170"/>
      <c r="AO59" s="170"/>
      <c r="AP59" s="170"/>
      <c r="AQ59" s="170"/>
      <c r="AR59" s="170"/>
      <c r="AS59" s="170"/>
      <c r="AT59" s="170"/>
      <c r="AU59" s="170"/>
      <c r="AV59" s="170"/>
      <c r="AW59" s="170"/>
      <c r="AX59" s="170"/>
      <c r="AY59" s="170"/>
      <c r="AZ59" s="170"/>
      <c r="BA59" s="170"/>
      <c r="BB59" s="170"/>
      <c r="BC59" s="170"/>
      <c r="BD59" s="170"/>
      <c r="BE59" s="170"/>
      <c r="BF59" s="170"/>
      <c r="BG59" s="170"/>
      <c r="BH59" s="170"/>
    </row>
    <row r="60" spans="1:60" outlineLevel="1" x14ac:dyDescent="0.25">
      <c r="A60" s="161">
        <v>8</v>
      </c>
      <c r="B60" s="162" t="s">
        <v>197</v>
      </c>
      <c r="C60" s="163" t="s">
        <v>198</v>
      </c>
      <c r="D60" s="164" t="s">
        <v>150</v>
      </c>
      <c r="E60" s="165">
        <v>1169.58</v>
      </c>
      <c r="F60" s="139"/>
      <c r="G60" s="167">
        <f>ROUND(E60*F60,2)</f>
        <v>0</v>
      </c>
      <c r="H60" s="166"/>
      <c r="I60" s="167">
        <f>ROUND(E60*H60,2)</f>
        <v>0</v>
      </c>
      <c r="J60" s="166"/>
      <c r="K60" s="167">
        <f>ROUND(E60*J60,2)</f>
        <v>0</v>
      </c>
      <c r="L60" s="167">
        <v>21</v>
      </c>
      <c r="M60" s="167">
        <f>G60*(1+L60/100)</f>
        <v>0</v>
      </c>
      <c r="N60" s="165">
        <v>0</v>
      </c>
      <c r="O60" s="165">
        <f>ROUND(E60*N60,2)</f>
        <v>0</v>
      </c>
      <c r="P60" s="165">
        <v>0</v>
      </c>
      <c r="Q60" s="165">
        <f>ROUND(E60*P60,2)</f>
        <v>0</v>
      </c>
      <c r="R60" s="167"/>
      <c r="S60" s="167" t="s">
        <v>151</v>
      </c>
      <c r="T60" s="168" t="s">
        <v>151</v>
      </c>
      <c r="U60" s="169">
        <v>0</v>
      </c>
      <c r="V60" s="169">
        <f>ROUND(E60*U60,2)</f>
        <v>0</v>
      </c>
      <c r="W60" s="169"/>
      <c r="X60" s="169" t="s">
        <v>152</v>
      </c>
      <c r="Y60" s="169" t="s">
        <v>153</v>
      </c>
      <c r="Z60" s="170"/>
      <c r="AA60" s="170"/>
      <c r="AB60" s="170"/>
      <c r="AC60" s="170"/>
      <c r="AD60" s="170"/>
      <c r="AE60" s="170"/>
      <c r="AF60" s="170"/>
      <c r="AG60" s="170" t="s">
        <v>154</v>
      </c>
      <c r="AH60" s="170"/>
      <c r="AI60" s="170"/>
      <c r="AJ60" s="170"/>
      <c r="AK60" s="170"/>
      <c r="AL60" s="170"/>
      <c r="AM60" s="170"/>
      <c r="AN60" s="170"/>
      <c r="AO60" s="170"/>
      <c r="AP60" s="170"/>
      <c r="AQ60" s="170"/>
      <c r="AR60" s="170"/>
      <c r="AS60" s="170"/>
      <c r="AT60" s="170"/>
      <c r="AU60" s="170"/>
      <c r="AV60" s="170"/>
      <c r="AW60" s="170"/>
      <c r="AX60" s="170"/>
      <c r="AY60" s="170"/>
      <c r="AZ60" s="170"/>
      <c r="BA60" s="170"/>
      <c r="BB60" s="170"/>
      <c r="BC60" s="170"/>
      <c r="BD60" s="170"/>
      <c r="BE60" s="170"/>
      <c r="BF60" s="170"/>
      <c r="BG60" s="170"/>
      <c r="BH60" s="170"/>
    </row>
    <row r="61" spans="1:60" outlineLevel="2" x14ac:dyDescent="0.25">
      <c r="A61" s="171"/>
      <c r="B61" s="172"/>
      <c r="C61" s="173" t="s">
        <v>155</v>
      </c>
      <c r="D61" s="174"/>
      <c r="E61" s="175"/>
      <c r="F61" s="169"/>
      <c r="G61" s="169"/>
      <c r="H61" s="169"/>
      <c r="I61" s="169"/>
      <c r="J61" s="169"/>
      <c r="K61" s="169"/>
      <c r="L61" s="169"/>
      <c r="M61" s="169"/>
      <c r="N61" s="176"/>
      <c r="O61" s="176"/>
      <c r="P61" s="176"/>
      <c r="Q61" s="176"/>
      <c r="R61" s="169"/>
      <c r="S61" s="169"/>
      <c r="T61" s="169"/>
      <c r="U61" s="169"/>
      <c r="V61" s="169"/>
      <c r="W61" s="169"/>
      <c r="X61" s="169"/>
      <c r="Y61" s="169"/>
      <c r="Z61" s="170"/>
      <c r="AA61" s="170"/>
      <c r="AB61" s="170"/>
      <c r="AC61" s="170"/>
      <c r="AD61" s="170"/>
      <c r="AE61" s="170"/>
      <c r="AF61" s="170"/>
      <c r="AG61" s="170" t="s">
        <v>156</v>
      </c>
      <c r="AH61" s="170">
        <v>0</v>
      </c>
      <c r="AI61" s="170"/>
      <c r="AJ61" s="170"/>
      <c r="AK61" s="170"/>
      <c r="AL61" s="170"/>
      <c r="AM61" s="170"/>
      <c r="AN61" s="170"/>
      <c r="AO61" s="170"/>
      <c r="AP61" s="170"/>
      <c r="AQ61" s="170"/>
      <c r="AR61" s="170"/>
      <c r="AS61" s="170"/>
      <c r="AT61" s="170"/>
      <c r="AU61" s="170"/>
      <c r="AV61" s="170"/>
      <c r="AW61" s="170"/>
      <c r="AX61" s="170"/>
      <c r="AY61" s="170"/>
      <c r="AZ61" s="170"/>
      <c r="BA61" s="170"/>
      <c r="BB61" s="170"/>
      <c r="BC61" s="170"/>
      <c r="BD61" s="170"/>
      <c r="BE61" s="170"/>
      <c r="BF61" s="170"/>
      <c r="BG61" s="170"/>
      <c r="BH61" s="170"/>
    </row>
    <row r="62" spans="1:60" outlineLevel="3" x14ac:dyDescent="0.25">
      <c r="A62" s="171"/>
      <c r="B62" s="172"/>
      <c r="C62" s="173" t="s">
        <v>199</v>
      </c>
      <c r="D62" s="174"/>
      <c r="E62" s="175">
        <v>1169.58</v>
      </c>
      <c r="F62" s="169"/>
      <c r="G62" s="169"/>
      <c r="H62" s="169"/>
      <c r="I62" s="169"/>
      <c r="J62" s="169"/>
      <c r="K62" s="169"/>
      <c r="L62" s="169"/>
      <c r="M62" s="169"/>
      <c r="N62" s="176"/>
      <c r="O62" s="176"/>
      <c r="P62" s="176"/>
      <c r="Q62" s="176"/>
      <c r="R62" s="169"/>
      <c r="S62" s="169"/>
      <c r="T62" s="169"/>
      <c r="U62" s="169"/>
      <c r="V62" s="169"/>
      <c r="W62" s="169"/>
      <c r="X62" s="169"/>
      <c r="Y62" s="169"/>
      <c r="Z62" s="170"/>
      <c r="AA62" s="170"/>
      <c r="AB62" s="170"/>
      <c r="AC62" s="170"/>
      <c r="AD62" s="170"/>
      <c r="AE62" s="170"/>
      <c r="AF62" s="170"/>
      <c r="AG62" s="170" t="s">
        <v>156</v>
      </c>
      <c r="AH62" s="170">
        <v>5</v>
      </c>
      <c r="AI62" s="170"/>
      <c r="AJ62" s="170"/>
      <c r="AK62" s="170"/>
      <c r="AL62" s="170"/>
      <c r="AM62" s="170"/>
      <c r="AN62" s="170"/>
      <c r="AO62" s="170"/>
      <c r="AP62" s="170"/>
      <c r="AQ62" s="170"/>
      <c r="AR62" s="170"/>
      <c r="AS62" s="170"/>
      <c r="AT62" s="170"/>
      <c r="AU62" s="170"/>
      <c r="AV62" s="170"/>
      <c r="AW62" s="170"/>
      <c r="AX62" s="170"/>
      <c r="AY62" s="170"/>
      <c r="AZ62" s="170"/>
      <c r="BA62" s="170"/>
      <c r="BB62" s="170"/>
      <c r="BC62" s="170"/>
      <c r="BD62" s="170"/>
      <c r="BE62" s="170"/>
      <c r="BF62" s="170"/>
      <c r="BG62" s="170"/>
      <c r="BH62" s="170"/>
    </row>
    <row r="63" spans="1:60" outlineLevel="3" x14ac:dyDescent="0.25">
      <c r="A63" s="171"/>
      <c r="B63" s="172"/>
      <c r="C63" s="177" t="s">
        <v>164</v>
      </c>
      <c r="D63" s="178"/>
      <c r="E63" s="179">
        <v>1169.58</v>
      </c>
      <c r="F63" s="169"/>
      <c r="G63" s="169"/>
      <c r="H63" s="169"/>
      <c r="I63" s="169"/>
      <c r="J63" s="169"/>
      <c r="K63" s="169"/>
      <c r="L63" s="169"/>
      <c r="M63" s="169"/>
      <c r="N63" s="176"/>
      <c r="O63" s="176"/>
      <c r="P63" s="176"/>
      <c r="Q63" s="176"/>
      <c r="R63" s="169"/>
      <c r="S63" s="169"/>
      <c r="T63" s="169"/>
      <c r="U63" s="169"/>
      <c r="V63" s="169"/>
      <c r="W63" s="169"/>
      <c r="X63" s="169"/>
      <c r="Y63" s="169"/>
      <c r="Z63" s="170"/>
      <c r="AA63" s="170"/>
      <c r="AB63" s="170"/>
      <c r="AC63" s="170"/>
      <c r="AD63" s="170"/>
      <c r="AE63" s="170"/>
      <c r="AF63" s="170"/>
      <c r="AG63" s="170" t="s">
        <v>156</v>
      </c>
      <c r="AH63" s="170">
        <v>1</v>
      </c>
      <c r="AI63" s="170"/>
      <c r="AJ63" s="170"/>
      <c r="AK63" s="170"/>
      <c r="AL63" s="170"/>
      <c r="AM63" s="170"/>
      <c r="AN63" s="170"/>
      <c r="AO63" s="170"/>
      <c r="AP63" s="170"/>
      <c r="AQ63" s="170"/>
      <c r="AR63" s="170"/>
      <c r="AS63" s="170"/>
      <c r="AT63" s="170"/>
      <c r="AU63" s="170"/>
      <c r="AV63" s="170"/>
      <c r="AW63" s="170"/>
      <c r="AX63" s="170"/>
      <c r="AY63" s="170"/>
      <c r="AZ63" s="170"/>
      <c r="BA63" s="170"/>
      <c r="BB63" s="170"/>
      <c r="BC63" s="170"/>
      <c r="BD63" s="170"/>
      <c r="BE63" s="170"/>
      <c r="BF63" s="170"/>
      <c r="BG63" s="170"/>
      <c r="BH63" s="170"/>
    </row>
    <row r="64" spans="1:60" outlineLevel="1" x14ac:dyDescent="0.25">
      <c r="A64" s="161">
        <v>9</v>
      </c>
      <c r="B64" s="162" t="s">
        <v>200</v>
      </c>
      <c r="C64" s="163" t="s">
        <v>201</v>
      </c>
      <c r="D64" s="164" t="s">
        <v>202</v>
      </c>
      <c r="E64" s="165">
        <v>720</v>
      </c>
      <c r="F64" s="139"/>
      <c r="G64" s="167">
        <f>ROUND(E64*F64,2)</f>
        <v>0</v>
      </c>
      <c r="H64" s="166"/>
      <c r="I64" s="167">
        <f>ROUND(E64*H64,2)</f>
        <v>0</v>
      </c>
      <c r="J64" s="166"/>
      <c r="K64" s="167">
        <f>ROUND(E64*J64,2)</f>
        <v>0</v>
      </c>
      <c r="L64" s="167">
        <v>21</v>
      </c>
      <c r="M64" s="167">
        <f>G64*(1+L64/100)</f>
        <v>0</v>
      </c>
      <c r="N64" s="165">
        <v>0</v>
      </c>
      <c r="O64" s="165">
        <f>ROUND(E64*N64,2)</f>
        <v>0</v>
      </c>
      <c r="P64" s="165">
        <v>0</v>
      </c>
      <c r="Q64" s="165">
        <f>ROUND(E64*P64,2)</f>
        <v>0</v>
      </c>
      <c r="R64" s="167"/>
      <c r="S64" s="167" t="s">
        <v>151</v>
      </c>
      <c r="T64" s="168" t="s">
        <v>151</v>
      </c>
      <c r="U64" s="169">
        <v>0.40500000000000003</v>
      </c>
      <c r="V64" s="169">
        <f>ROUND(E64*U64,2)</f>
        <v>291.60000000000002</v>
      </c>
      <c r="W64" s="169"/>
      <c r="X64" s="169" t="s">
        <v>152</v>
      </c>
      <c r="Y64" s="169" t="s">
        <v>153</v>
      </c>
      <c r="Z64" s="170"/>
      <c r="AA64" s="170"/>
      <c r="AB64" s="170"/>
      <c r="AC64" s="170"/>
      <c r="AD64" s="170"/>
      <c r="AE64" s="170"/>
      <c r="AF64" s="170"/>
      <c r="AG64" s="170" t="s">
        <v>154</v>
      </c>
      <c r="AH64" s="170"/>
      <c r="AI64" s="170"/>
      <c r="AJ64" s="170"/>
      <c r="AK64" s="170"/>
      <c r="AL64" s="170"/>
      <c r="AM64" s="170"/>
      <c r="AN64" s="170"/>
      <c r="AO64" s="170"/>
      <c r="AP64" s="170"/>
      <c r="AQ64" s="170"/>
      <c r="AR64" s="170"/>
      <c r="AS64" s="170"/>
      <c r="AT64" s="170"/>
      <c r="AU64" s="170"/>
      <c r="AV64" s="170"/>
      <c r="AW64" s="170"/>
      <c r="AX64" s="170"/>
      <c r="AY64" s="170"/>
      <c r="AZ64" s="170"/>
      <c r="BA64" s="170"/>
      <c r="BB64" s="170"/>
      <c r="BC64" s="170"/>
      <c r="BD64" s="170"/>
      <c r="BE64" s="170"/>
      <c r="BF64" s="170"/>
      <c r="BG64" s="170"/>
      <c r="BH64" s="170"/>
    </row>
    <row r="65" spans="1:60" ht="20.5" outlineLevel="2" x14ac:dyDescent="0.25">
      <c r="A65" s="171"/>
      <c r="B65" s="172"/>
      <c r="C65" s="298" t="s">
        <v>203</v>
      </c>
      <c r="D65" s="299"/>
      <c r="E65" s="299"/>
      <c r="F65" s="299"/>
      <c r="G65" s="299"/>
      <c r="H65" s="169"/>
      <c r="I65" s="169"/>
      <c r="J65" s="169"/>
      <c r="K65" s="169"/>
      <c r="L65" s="169"/>
      <c r="M65" s="169"/>
      <c r="N65" s="176"/>
      <c r="O65" s="176"/>
      <c r="P65" s="176"/>
      <c r="Q65" s="176"/>
      <c r="R65" s="169"/>
      <c r="S65" s="169"/>
      <c r="T65" s="169"/>
      <c r="U65" s="169"/>
      <c r="V65" s="169"/>
      <c r="W65" s="169"/>
      <c r="X65" s="169"/>
      <c r="Y65" s="169"/>
      <c r="Z65" s="170"/>
      <c r="AA65" s="170"/>
      <c r="AB65" s="170"/>
      <c r="AC65" s="170"/>
      <c r="AD65" s="170"/>
      <c r="AE65" s="170"/>
      <c r="AF65" s="170"/>
      <c r="AG65" s="170" t="s">
        <v>189</v>
      </c>
      <c r="AH65" s="170"/>
      <c r="AI65" s="170"/>
      <c r="AJ65" s="170"/>
      <c r="AK65" s="170"/>
      <c r="AL65" s="170"/>
      <c r="AM65" s="170"/>
      <c r="AN65" s="170"/>
      <c r="AO65" s="170"/>
      <c r="AP65" s="170"/>
      <c r="AQ65" s="170"/>
      <c r="AR65" s="170"/>
      <c r="AS65" s="170"/>
      <c r="AT65" s="170"/>
      <c r="AU65" s="170"/>
      <c r="AV65" s="170"/>
      <c r="AW65" s="170"/>
      <c r="AX65" s="170"/>
      <c r="AY65" s="170"/>
      <c r="AZ65" s="170"/>
      <c r="BA65" s="180" t="str">
        <f>C65</f>
        <v>Množství měrných jednotek je doba, po kterou je čerpadlo v provozu. Množství m.j. je uvedeno dle předpokladu, celková cena této práce se stanoví podle skutečnosti při provádění stavebních prací.</v>
      </c>
      <c r="BB65" s="170"/>
      <c r="BC65" s="170"/>
      <c r="BD65" s="170"/>
      <c r="BE65" s="170"/>
      <c r="BF65" s="170"/>
      <c r="BG65" s="170"/>
      <c r="BH65" s="170"/>
    </row>
    <row r="66" spans="1:60" outlineLevel="3" x14ac:dyDescent="0.25">
      <c r="A66" s="171"/>
      <c r="B66" s="172"/>
      <c r="C66" s="181" t="s">
        <v>163</v>
      </c>
      <c r="D66" s="182"/>
      <c r="E66" s="183"/>
      <c r="F66" s="184"/>
      <c r="G66" s="184"/>
      <c r="H66" s="169"/>
      <c r="I66" s="169"/>
      <c r="J66" s="169"/>
      <c r="K66" s="169"/>
      <c r="L66" s="169"/>
      <c r="M66" s="169"/>
      <c r="N66" s="176"/>
      <c r="O66" s="176"/>
      <c r="P66" s="176"/>
      <c r="Q66" s="176"/>
      <c r="R66" s="169"/>
      <c r="S66" s="169"/>
      <c r="T66" s="169"/>
      <c r="U66" s="169"/>
      <c r="V66" s="169"/>
      <c r="W66" s="169"/>
      <c r="X66" s="169"/>
      <c r="Y66" s="169"/>
      <c r="Z66" s="170"/>
      <c r="AA66" s="170"/>
      <c r="AB66" s="170"/>
      <c r="AC66" s="170"/>
      <c r="AD66" s="170"/>
      <c r="AE66" s="170"/>
      <c r="AF66" s="170"/>
      <c r="AG66" s="170" t="s">
        <v>189</v>
      </c>
      <c r="AH66" s="170"/>
      <c r="AI66" s="170"/>
      <c r="AJ66" s="170"/>
      <c r="AK66" s="170"/>
      <c r="AL66" s="170"/>
      <c r="AM66" s="170"/>
      <c r="AN66" s="170"/>
      <c r="AO66" s="170"/>
      <c r="AP66" s="170"/>
      <c r="AQ66" s="170"/>
      <c r="AR66" s="170"/>
      <c r="AS66" s="170"/>
      <c r="AT66" s="170"/>
      <c r="AU66" s="170"/>
      <c r="AV66" s="170"/>
      <c r="AW66" s="170"/>
      <c r="AX66" s="170"/>
      <c r="AY66" s="170"/>
      <c r="AZ66" s="170"/>
      <c r="BA66" s="170"/>
      <c r="BB66" s="170"/>
      <c r="BC66" s="170"/>
      <c r="BD66" s="170"/>
      <c r="BE66" s="170"/>
      <c r="BF66" s="170"/>
      <c r="BG66" s="170"/>
      <c r="BH66" s="170"/>
    </row>
    <row r="67" spans="1:60" outlineLevel="3" x14ac:dyDescent="0.25">
      <c r="A67" s="171"/>
      <c r="B67" s="172"/>
      <c r="C67" s="300" t="s">
        <v>204</v>
      </c>
      <c r="D67" s="301"/>
      <c r="E67" s="301"/>
      <c r="F67" s="301"/>
      <c r="G67" s="301"/>
      <c r="H67" s="169"/>
      <c r="I67" s="169"/>
      <c r="J67" s="169"/>
      <c r="K67" s="169"/>
      <c r="L67" s="169"/>
      <c r="M67" s="169"/>
      <c r="N67" s="176"/>
      <c r="O67" s="176"/>
      <c r="P67" s="176"/>
      <c r="Q67" s="176"/>
      <c r="R67" s="169"/>
      <c r="S67" s="169"/>
      <c r="T67" s="169"/>
      <c r="U67" s="169"/>
      <c r="V67" s="169"/>
      <c r="W67" s="169"/>
      <c r="X67" s="169"/>
      <c r="Y67" s="169"/>
      <c r="Z67" s="170"/>
      <c r="AA67" s="170"/>
      <c r="AB67" s="170"/>
      <c r="AC67" s="170"/>
      <c r="AD67" s="170"/>
      <c r="AE67" s="170"/>
      <c r="AF67" s="170"/>
      <c r="AG67" s="170" t="s">
        <v>189</v>
      </c>
      <c r="AH67" s="170"/>
      <c r="AI67" s="170"/>
      <c r="AJ67" s="170"/>
      <c r="AK67" s="170"/>
      <c r="AL67" s="170"/>
      <c r="AM67" s="170"/>
      <c r="AN67" s="170"/>
      <c r="AO67" s="170"/>
      <c r="AP67" s="170"/>
      <c r="AQ67" s="170"/>
      <c r="AR67" s="170"/>
      <c r="AS67" s="170"/>
      <c r="AT67" s="170"/>
      <c r="AU67" s="170"/>
      <c r="AV67" s="170"/>
      <c r="AW67" s="170"/>
      <c r="AX67" s="170"/>
      <c r="AY67" s="170"/>
      <c r="AZ67" s="170"/>
      <c r="BA67" s="170"/>
      <c r="BB67" s="170"/>
      <c r="BC67" s="170"/>
      <c r="BD67" s="170"/>
      <c r="BE67" s="170"/>
      <c r="BF67" s="170"/>
      <c r="BG67" s="170"/>
      <c r="BH67" s="170"/>
    </row>
    <row r="68" spans="1:60" outlineLevel="2" x14ac:dyDescent="0.25">
      <c r="A68" s="171"/>
      <c r="B68" s="172"/>
      <c r="C68" s="173" t="s">
        <v>205</v>
      </c>
      <c r="D68" s="174"/>
      <c r="E68" s="175"/>
      <c r="F68" s="169"/>
      <c r="G68" s="169"/>
      <c r="H68" s="169"/>
      <c r="I68" s="169"/>
      <c r="J68" s="169"/>
      <c r="K68" s="169"/>
      <c r="L68" s="169"/>
      <c r="M68" s="169"/>
      <c r="N68" s="176"/>
      <c r="O68" s="176"/>
      <c r="P68" s="176"/>
      <c r="Q68" s="176"/>
      <c r="R68" s="169"/>
      <c r="S68" s="169"/>
      <c r="T68" s="169"/>
      <c r="U68" s="169"/>
      <c r="V68" s="169"/>
      <c r="W68" s="169"/>
      <c r="X68" s="169"/>
      <c r="Y68" s="169"/>
      <c r="Z68" s="170"/>
      <c r="AA68" s="170"/>
      <c r="AB68" s="170"/>
      <c r="AC68" s="170"/>
      <c r="AD68" s="170"/>
      <c r="AE68" s="170"/>
      <c r="AF68" s="170"/>
      <c r="AG68" s="170" t="s">
        <v>156</v>
      </c>
      <c r="AH68" s="170">
        <v>0</v>
      </c>
      <c r="AI68" s="170"/>
      <c r="AJ68" s="170"/>
      <c r="AK68" s="170"/>
      <c r="AL68" s="170"/>
      <c r="AM68" s="170"/>
      <c r="AN68" s="170"/>
      <c r="AO68" s="170"/>
      <c r="AP68" s="170"/>
      <c r="AQ68" s="170"/>
      <c r="AR68" s="170"/>
      <c r="AS68" s="170"/>
      <c r="AT68" s="170"/>
      <c r="AU68" s="170"/>
      <c r="AV68" s="170"/>
      <c r="AW68" s="170"/>
      <c r="AX68" s="170"/>
      <c r="AY68" s="170"/>
      <c r="AZ68" s="170"/>
      <c r="BA68" s="170"/>
      <c r="BB68" s="170"/>
      <c r="BC68" s="170"/>
      <c r="BD68" s="170"/>
      <c r="BE68" s="170"/>
      <c r="BF68" s="170"/>
      <c r="BG68" s="170"/>
      <c r="BH68" s="170"/>
    </row>
    <row r="69" spans="1:60" outlineLevel="3" x14ac:dyDescent="0.25">
      <c r="A69" s="171"/>
      <c r="B69" s="172"/>
      <c r="C69" s="173" t="s">
        <v>206</v>
      </c>
      <c r="D69" s="174"/>
      <c r="E69" s="175"/>
      <c r="F69" s="169"/>
      <c r="G69" s="169"/>
      <c r="H69" s="169"/>
      <c r="I69" s="169"/>
      <c r="J69" s="169"/>
      <c r="K69" s="169"/>
      <c r="L69" s="169"/>
      <c r="M69" s="169"/>
      <c r="N69" s="176"/>
      <c r="O69" s="176"/>
      <c r="P69" s="176"/>
      <c r="Q69" s="176"/>
      <c r="R69" s="169"/>
      <c r="S69" s="169"/>
      <c r="T69" s="169"/>
      <c r="U69" s="169"/>
      <c r="V69" s="169"/>
      <c r="W69" s="169"/>
      <c r="X69" s="169"/>
      <c r="Y69" s="169"/>
      <c r="Z69" s="170"/>
      <c r="AA69" s="170"/>
      <c r="AB69" s="170"/>
      <c r="AC69" s="170"/>
      <c r="AD69" s="170"/>
      <c r="AE69" s="170"/>
      <c r="AF69" s="170"/>
      <c r="AG69" s="170" t="s">
        <v>156</v>
      </c>
      <c r="AH69" s="170">
        <v>0</v>
      </c>
      <c r="AI69" s="170"/>
      <c r="AJ69" s="170"/>
      <c r="AK69" s="170"/>
      <c r="AL69" s="170"/>
      <c r="AM69" s="170"/>
      <c r="AN69" s="170"/>
      <c r="AO69" s="170"/>
      <c r="AP69" s="170"/>
      <c r="AQ69" s="170"/>
      <c r="AR69" s="170"/>
      <c r="AS69" s="170"/>
      <c r="AT69" s="170"/>
      <c r="AU69" s="170"/>
      <c r="AV69" s="170"/>
      <c r="AW69" s="170"/>
      <c r="AX69" s="170"/>
      <c r="AY69" s="170"/>
      <c r="AZ69" s="170"/>
      <c r="BA69" s="170"/>
      <c r="BB69" s="170"/>
      <c r="BC69" s="170"/>
      <c r="BD69" s="170"/>
      <c r="BE69" s="170"/>
      <c r="BF69" s="170"/>
      <c r="BG69" s="170"/>
      <c r="BH69" s="170"/>
    </row>
    <row r="70" spans="1:60" outlineLevel="3" x14ac:dyDescent="0.25">
      <c r="A70" s="171"/>
      <c r="B70" s="172"/>
      <c r="C70" s="173" t="s">
        <v>207</v>
      </c>
      <c r="D70" s="174"/>
      <c r="E70" s="175">
        <v>720</v>
      </c>
      <c r="F70" s="169"/>
      <c r="G70" s="169"/>
      <c r="H70" s="169"/>
      <c r="I70" s="169"/>
      <c r="J70" s="169"/>
      <c r="K70" s="169"/>
      <c r="L70" s="169"/>
      <c r="M70" s="169"/>
      <c r="N70" s="176"/>
      <c r="O70" s="176"/>
      <c r="P70" s="176"/>
      <c r="Q70" s="176"/>
      <c r="R70" s="169"/>
      <c r="S70" s="169"/>
      <c r="T70" s="169"/>
      <c r="U70" s="169"/>
      <c r="V70" s="169"/>
      <c r="W70" s="169"/>
      <c r="X70" s="169"/>
      <c r="Y70" s="169"/>
      <c r="Z70" s="170"/>
      <c r="AA70" s="170"/>
      <c r="AB70" s="170"/>
      <c r="AC70" s="170"/>
      <c r="AD70" s="170"/>
      <c r="AE70" s="170"/>
      <c r="AF70" s="170"/>
      <c r="AG70" s="170" t="s">
        <v>156</v>
      </c>
      <c r="AH70" s="170">
        <v>0</v>
      </c>
      <c r="AI70" s="170"/>
      <c r="AJ70" s="170"/>
      <c r="AK70" s="170"/>
      <c r="AL70" s="170"/>
      <c r="AM70" s="170"/>
      <c r="AN70" s="170"/>
      <c r="AO70" s="170"/>
      <c r="AP70" s="170"/>
      <c r="AQ70" s="170"/>
      <c r="AR70" s="170"/>
      <c r="AS70" s="170"/>
      <c r="AT70" s="170"/>
      <c r="AU70" s="170"/>
      <c r="AV70" s="170"/>
      <c r="AW70" s="170"/>
      <c r="AX70" s="170"/>
      <c r="AY70" s="170"/>
      <c r="AZ70" s="170"/>
      <c r="BA70" s="170"/>
      <c r="BB70" s="170"/>
      <c r="BC70" s="170"/>
      <c r="BD70" s="170"/>
      <c r="BE70" s="170"/>
      <c r="BF70" s="170"/>
      <c r="BG70" s="170"/>
      <c r="BH70" s="170"/>
    </row>
    <row r="71" spans="1:60" outlineLevel="3" x14ac:dyDescent="0.25">
      <c r="A71" s="171"/>
      <c r="B71" s="172"/>
      <c r="C71" s="177" t="s">
        <v>164</v>
      </c>
      <c r="D71" s="178"/>
      <c r="E71" s="179">
        <v>720</v>
      </c>
      <c r="F71" s="169"/>
      <c r="G71" s="169"/>
      <c r="H71" s="169"/>
      <c r="I71" s="169"/>
      <c r="J71" s="169"/>
      <c r="K71" s="169"/>
      <c r="L71" s="169"/>
      <c r="M71" s="169"/>
      <c r="N71" s="176"/>
      <c r="O71" s="176"/>
      <c r="P71" s="176"/>
      <c r="Q71" s="176"/>
      <c r="R71" s="169"/>
      <c r="S71" s="169"/>
      <c r="T71" s="169"/>
      <c r="U71" s="169"/>
      <c r="V71" s="169"/>
      <c r="W71" s="169"/>
      <c r="X71" s="169"/>
      <c r="Y71" s="169"/>
      <c r="Z71" s="170"/>
      <c r="AA71" s="170"/>
      <c r="AB71" s="170"/>
      <c r="AC71" s="170"/>
      <c r="AD71" s="170"/>
      <c r="AE71" s="170"/>
      <c r="AF71" s="170"/>
      <c r="AG71" s="170" t="s">
        <v>156</v>
      </c>
      <c r="AH71" s="170">
        <v>1</v>
      </c>
      <c r="AI71" s="170"/>
      <c r="AJ71" s="170"/>
      <c r="AK71" s="170"/>
      <c r="AL71" s="170"/>
      <c r="AM71" s="170"/>
      <c r="AN71" s="170"/>
      <c r="AO71" s="170"/>
      <c r="AP71" s="170"/>
      <c r="AQ71" s="170"/>
      <c r="AR71" s="170"/>
      <c r="AS71" s="170"/>
      <c r="AT71" s="170"/>
      <c r="AU71" s="170"/>
      <c r="AV71" s="170"/>
      <c r="AW71" s="170"/>
      <c r="AX71" s="170"/>
      <c r="AY71" s="170"/>
      <c r="AZ71" s="170"/>
      <c r="BA71" s="170"/>
      <c r="BB71" s="170"/>
      <c r="BC71" s="170"/>
      <c r="BD71" s="170"/>
      <c r="BE71" s="170"/>
      <c r="BF71" s="170"/>
      <c r="BG71" s="170"/>
      <c r="BH71" s="170"/>
    </row>
    <row r="72" spans="1:60" outlineLevel="1" x14ac:dyDescent="0.25">
      <c r="A72" s="161">
        <v>10</v>
      </c>
      <c r="B72" s="162" t="s">
        <v>208</v>
      </c>
      <c r="C72" s="163" t="s">
        <v>209</v>
      </c>
      <c r="D72" s="164" t="s">
        <v>210</v>
      </c>
      <c r="E72" s="165">
        <v>30</v>
      </c>
      <c r="F72" s="139"/>
      <c r="G72" s="167">
        <f>ROUND(E72*F72,2)</f>
        <v>0</v>
      </c>
      <c r="H72" s="166"/>
      <c r="I72" s="167">
        <f>ROUND(E72*H72,2)</f>
        <v>0</v>
      </c>
      <c r="J72" s="166"/>
      <c r="K72" s="167">
        <f>ROUND(E72*J72,2)</f>
        <v>0</v>
      </c>
      <c r="L72" s="167">
        <v>21</v>
      </c>
      <c r="M72" s="167">
        <f>G72*(1+L72/100)</f>
        <v>0</v>
      </c>
      <c r="N72" s="165">
        <v>0</v>
      </c>
      <c r="O72" s="165">
        <f>ROUND(E72*N72,2)</f>
        <v>0</v>
      </c>
      <c r="P72" s="165">
        <v>0</v>
      </c>
      <c r="Q72" s="165">
        <f>ROUND(E72*P72,2)</f>
        <v>0</v>
      </c>
      <c r="R72" s="167"/>
      <c r="S72" s="167" t="s">
        <v>151</v>
      </c>
      <c r="T72" s="168" t="s">
        <v>151</v>
      </c>
      <c r="U72" s="169">
        <v>0</v>
      </c>
      <c r="V72" s="169">
        <f>ROUND(E72*U72,2)</f>
        <v>0</v>
      </c>
      <c r="W72" s="169"/>
      <c r="X72" s="169" t="s">
        <v>152</v>
      </c>
      <c r="Y72" s="169" t="s">
        <v>153</v>
      </c>
      <c r="Z72" s="170"/>
      <c r="AA72" s="170"/>
      <c r="AB72" s="170"/>
      <c r="AC72" s="170"/>
      <c r="AD72" s="170"/>
      <c r="AE72" s="170"/>
      <c r="AF72" s="170"/>
      <c r="AG72" s="170" t="s">
        <v>154</v>
      </c>
      <c r="AH72" s="170"/>
      <c r="AI72" s="170"/>
      <c r="AJ72" s="170"/>
      <c r="AK72" s="170"/>
      <c r="AL72" s="170"/>
      <c r="AM72" s="170"/>
      <c r="AN72" s="170"/>
      <c r="AO72" s="170"/>
      <c r="AP72" s="170"/>
      <c r="AQ72" s="170"/>
      <c r="AR72" s="170"/>
      <c r="AS72" s="170"/>
      <c r="AT72" s="170"/>
      <c r="AU72" s="170"/>
      <c r="AV72" s="170"/>
      <c r="AW72" s="170"/>
      <c r="AX72" s="170"/>
      <c r="AY72" s="170"/>
      <c r="AZ72" s="170"/>
      <c r="BA72" s="170"/>
      <c r="BB72" s="170"/>
      <c r="BC72" s="170"/>
      <c r="BD72" s="170"/>
      <c r="BE72" s="170"/>
      <c r="BF72" s="170"/>
      <c r="BG72" s="170"/>
      <c r="BH72" s="170"/>
    </row>
    <row r="73" spans="1:60" outlineLevel="2" x14ac:dyDescent="0.25">
      <c r="A73" s="171"/>
      <c r="B73" s="172"/>
      <c r="C73" s="298" t="s">
        <v>211</v>
      </c>
      <c r="D73" s="299"/>
      <c r="E73" s="299"/>
      <c r="F73" s="299"/>
      <c r="G73" s="299"/>
      <c r="H73" s="169"/>
      <c r="I73" s="169"/>
      <c r="J73" s="169"/>
      <c r="K73" s="169"/>
      <c r="L73" s="169"/>
      <c r="M73" s="169"/>
      <c r="N73" s="176"/>
      <c r="O73" s="176"/>
      <c r="P73" s="176"/>
      <c r="Q73" s="176"/>
      <c r="R73" s="169"/>
      <c r="S73" s="169"/>
      <c r="T73" s="169"/>
      <c r="U73" s="169"/>
      <c r="V73" s="169"/>
      <c r="W73" s="169"/>
      <c r="X73" s="169"/>
      <c r="Y73" s="169"/>
      <c r="Z73" s="170"/>
      <c r="AA73" s="170"/>
      <c r="AB73" s="170"/>
      <c r="AC73" s="170"/>
      <c r="AD73" s="170"/>
      <c r="AE73" s="170"/>
      <c r="AF73" s="170"/>
      <c r="AG73" s="170" t="s">
        <v>189</v>
      </c>
      <c r="AH73" s="170"/>
      <c r="AI73" s="170"/>
      <c r="AJ73" s="170"/>
      <c r="AK73" s="170"/>
      <c r="AL73" s="170"/>
      <c r="AM73" s="170"/>
      <c r="AN73" s="170"/>
      <c r="AO73" s="170"/>
      <c r="AP73" s="170"/>
      <c r="AQ73" s="170"/>
      <c r="AR73" s="170"/>
      <c r="AS73" s="170"/>
      <c r="AT73" s="170"/>
      <c r="AU73" s="170"/>
      <c r="AV73" s="170"/>
      <c r="AW73" s="170"/>
      <c r="AX73" s="170"/>
      <c r="AY73" s="170"/>
      <c r="AZ73" s="170"/>
      <c r="BA73" s="170"/>
      <c r="BB73" s="170"/>
      <c r="BC73" s="170"/>
      <c r="BD73" s="170"/>
      <c r="BE73" s="170"/>
      <c r="BF73" s="170"/>
      <c r="BG73" s="170"/>
      <c r="BH73" s="170"/>
    </row>
    <row r="74" spans="1:60" outlineLevel="2" x14ac:dyDescent="0.25">
      <c r="A74" s="171"/>
      <c r="B74" s="172"/>
      <c r="C74" s="173" t="s">
        <v>205</v>
      </c>
      <c r="D74" s="174"/>
      <c r="E74" s="175"/>
      <c r="F74" s="169"/>
      <c r="G74" s="169"/>
      <c r="H74" s="169"/>
      <c r="I74" s="169"/>
      <c r="J74" s="169"/>
      <c r="K74" s="169"/>
      <c r="L74" s="169"/>
      <c r="M74" s="169"/>
      <c r="N74" s="176"/>
      <c r="O74" s="176"/>
      <c r="P74" s="176"/>
      <c r="Q74" s="176"/>
      <c r="R74" s="169"/>
      <c r="S74" s="169"/>
      <c r="T74" s="169"/>
      <c r="U74" s="169"/>
      <c r="V74" s="169"/>
      <c r="W74" s="169"/>
      <c r="X74" s="169"/>
      <c r="Y74" s="169"/>
      <c r="Z74" s="170"/>
      <c r="AA74" s="170"/>
      <c r="AB74" s="170"/>
      <c r="AC74" s="170"/>
      <c r="AD74" s="170"/>
      <c r="AE74" s="170"/>
      <c r="AF74" s="170"/>
      <c r="AG74" s="170" t="s">
        <v>156</v>
      </c>
      <c r="AH74" s="170">
        <v>0</v>
      </c>
      <c r="AI74" s="170"/>
      <c r="AJ74" s="170"/>
      <c r="AK74" s="170"/>
      <c r="AL74" s="170"/>
      <c r="AM74" s="170"/>
      <c r="AN74" s="170"/>
      <c r="AO74" s="170"/>
      <c r="AP74" s="170"/>
      <c r="AQ74" s="170"/>
      <c r="AR74" s="170"/>
      <c r="AS74" s="170"/>
      <c r="AT74" s="170"/>
      <c r="AU74" s="170"/>
      <c r="AV74" s="170"/>
      <c r="AW74" s="170"/>
      <c r="AX74" s="170"/>
      <c r="AY74" s="170"/>
      <c r="AZ74" s="170"/>
      <c r="BA74" s="170"/>
      <c r="BB74" s="170"/>
      <c r="BC74" s="170"/>
      <c r="BD74" s="170"/>
      <c r="BE74" s="170"/>
      <c r="BF74" s="170"/>
      <c r="BG74" s="170"/>
      <c r="BH74" s="170"/>
    </row>
    <row r="75" spans="1:60" outlineLevel="3" x14ac:dyDescent="0.25">
      <c r="A75" s="171"/>
      <c r="B75" s="172"/>
      <c r="C75" s="173" t="s">
        <v>206</v>
      </c>
      <c r="D75" s="174"/>
      <c r="E75" s="175"/>
      <c r="F75" s="169"/>
      <c r="G75" s="169"/>
      <c r="H75" s="169"/>
      <c r="I75" s="169"/>
      <c r="J75" s="169"/>
      <c r="K75" s="169"/>
      <c r="L75" s="169"/>
      <c r="M75" s="169"/>
      <c r="N75" s="176"/>
      <c r="O75" s="176"/>
      <c r="P75" s="176"/>
      <c r="Q75" s="176"/>
      <c r="R75" s="169"/>
      <c r="S75" s="169"/>
      <c r="T75" s="169"/>
      <c r="U75" s="169"/>
      <c r="V75" s="169"/>
      <c r="W75" s="169"/>
      <c r="X75" s="169"/>
      <c r="Y75" s="169"/>
      <c r="Z75" s="170"/>
      <c r="AA75" s="170"/>
      <c r="AB75" s="170"/>
      <c r="AC75" s="170"/>
      <c r="AD75" s="170"/>
      <c r="AE75" s="170"/>
      <c r="AF75" s="170"/>
      <c r="AG75" s="170" t="s">
        <v>156</v>
      </c>
      <c r="AH75" s="170">
        <v>0</v>
      </c>
      <c r="AI75" s="170"/>
      <c r="AJ75" s="170"/>
      <c r="AK75" s="170"/>
      <c r="AL75" s="170"/>
      <c r="AM75" s="170"/>
      <c r="AN75" s="170"/>
      <c r="AO75" s="170"/>
      <c r="AP75" s="170"/>
      <c r="AQ75" s="170"/>
      <c r="AR75" s="170"/>
      <c r="AS75" s="170"/>
      <c r="AT75" s="170"/>
      <c r="AU75" s="170"/>
      <c r="AV75" s="170"/>
      <c r="AW75" s="170"/>
      <c r="AX75" s="170"/>
      <c r="AY75" s="170"/>
      <c r="AZ75" s="170"/>
      <c r="BA75" s="170"/>
      <c r="BB75" s="170"/>
      <c r="BC75" s="170"/>
      <c r="BD75" s="170"/>
      <c r="BE75" s="170"/>
      <c r="BF75" s="170"/>
      <c r="BG75" s="170"/>
      <c r="BH75" s="170"/>
    </row>
    <row r="76" spans="1:60" outlineLevel="3" x14ac:dyDescent="0.25">
      <c r="A76" s="171"/>
      <c r="B76" s="172"/>
      <c r="C76" s="173" t="s">
        <v>212</v>
      </c>
      <c r="D76" s="174"/>
      <c r="E76" s="175">
        <v>30</v>
      </c>
      <c r="F76" s="169"/>
      <c r="G76" s="169"/>
      <c r="H76" s="169"/>
      <c r="I76" s="169"/>
      <c r="J76" s="169"/>
      <c r="K76" s="169"/>
      <c r="L76" s="169"/>
      <c r="M76" s="169"/>
      <c r="N76" s="176"/>
      <c r="O76" s="176"/>
      <c r="P76" s="176"/>
      <c r="Q76" s="176"/>
      <c r="R76" s="169"/>
      <c r="S76" s="169"/>
      <c r="T76" s="169"/>
      <c r="U76" s="169"/>
      <c r="V76" s="169"/>
      <c r="W76" s="169"/>
      <c r="X76" s="169"/>
      <c r="Y76" s="169"/>
      <c r="Z76" s="170"/>
      <c r="AA76" s="170"/>
      <c r="AB76" s="170"/>
      <c r="AC76" s="170"/>
      <c r="AD76" s="170"/>
      <c r="AE76" s="170"/>
      <c r="AF76" s="170"/>
      <c r="AG76" s="170" t="s">
        <v>156</v>
      </c>
      <c r="AH76" s="170">
        <v>0</v>
      </c>
      <c r="AI76" s="170"/>
      <c r="AJ76" s="170"/>
      <c r="AK76" s="170"/>
      <c r="AL76" s="170"/>
      <c r="AM76" s="170"/>
      <c r="AN76" s="170"/>
      <c r="AO76" s="170"/>
      <c r="AP76" s="170"/>
      <c r="AQ76" s="170"/>
      <c r="AR76" s="170"/>
      <c r="AS76" s="170"/>
      <c r="AT76" s="170"/>
      <c r="AU76" s="170"/>
      <c r="AV76" s="170"/>
      <c r="AW76" s="170"/>
      <c r="AX76" s="170"/>
      <c r="AY76" s="170"/>
      <c r="AZ76" s="170"/>
      <c r="BA76" s="170"/>
      <c r="BB76" s="170"/>
      <c r="BC76" s="170"/>
      <c r="BD76" s="170"/>
      <c r="BE76" s="170"/>
      <c r="BF76" s="170"/>
      <c r="BG76" s="170"/>
      <c r="BH76" s="170"/>
    </row>
    <row r="77" spans="1:60" outlineLevel="3" x14ac:dyDescent="0.25">
      <c r="A77" s="171"/>
      <c r="B77" s="172"/>
      <c r="C77" s="177" t="s">
        <v>164</v>
      </c>
      <c r="D77" s="178"/>
      <c r="E77" s="179">
        <v>30</v>
      </c>
      <c r="F77" s="169"/>
      <c r="G77" s="169"/>
      <c r="H77" s="169"/>
      <c r="I77" s="169"/>
      <c r="J77" s="169"/>
      <c r="K77" s="169"/>
      <c r="L77" s="169"/>
      <c r="M77" s="169"/>
      <c r="N77" s="176"/>
      <c r="O77" s="176"/>
      <c r="P77" s="176"/>
      <c r="Q77" s="176"/>
      <c r="R77" s="169"/>
      <c r="S77" s="169"/>
      <c r="T77" s="169"/>
      <c r="U77" s="169"/>
      <c r="V77" s="169"/>
      <c r="W77" s="169"/>
      <c r="X77" s="169"/>
      <c r="Y77" s="169"/>
      <c r="Z77" s="170"/>
      <c r="AA77" s="170"/>
      <c r="AB77" s="170"/>
      <c r="AC77" s="170"/>
      <c r="AD77" s="170"/>
      <c r="AE77" s="170"/>
      <c r="AF77" s="170"/>
      <c r="AG77" s="170" t="s">
        <v>156</v>
      </c>
      <c r="AH77" s="170">
        <v>1</v>
      </c>
      <c r="AI77" s="170"/>
      <c r="AJ77" s="170"/>
      <c r="AK77" s="170"/>
      <c r="AL77" s="170"/>
      <c r="AM77" s="170"/>
      <c r="AN77" s="170"/>
      <c r="AO77" s="170"/>
      <c r="AP77" s="170"/>
      <c r="AQ77" s="170"/>
      <c r="AR77" s="170"/>
      <c r="AS77" s="170"/>
      <c r="AT77" s="170"/>
      <c r="AU77" s="170"/>
      <c r="AV77" s="170"/>
      <c r="AW77" s="170"/>
      <c r="AX77" s="170"/>
      <c r="AY77" s="170"/>
      <c r="AZ77" s="170"/>
      <c r="BA77" s="170"/>
      <c r="BB77" s="170"/>
      <c r="BC77" s="170"/>
      <c r="BD77" s="170"/>
      <c r="BE77" s="170"/>
      <c r="BF77" s="170"/>
      <c r="BG77" s="170"/>
      <c r="BH77" s="170"/>
    </row>
    <row r="78" spans="1:60" ht="13" x14ac:dyDescent="0.25">
      <c r="A78" s="153" t="s">
        <v>146</v>
      </c>
      <c r="B78" s="154" t="s">
        <v>105</v>
      </c>
      <c r="C78" s="155" t="s">
        <v>106</v>
      </c>
      <c r="D78" s="156"/>
      <c r="E78" s="157"/>
      <c r="F78" s="158"/>
      <c r="G78" s="158">
        <f>SUMIF(AG79:AG153,"&lt;&gt;NOR",G79:G153)</f>
        <v>0</v>
      </c>
      <c r="H78" s="158"/>
      <c r="I78" s="158">
        <f>SUM(I79:I153)</f>
        <v>0</v>
      </c>
      <c r="J78" s="158"/>
      <c r="K78" s="158">
        <f>SUM(K79:K153)</f>
        <v>0</v>
      </c>
      <c r="L78" s="158"/>
      <c r="M78" s="158">
        <f>SUM(M79:M153)</f>
        <v>0</v>
      </c>
      <c r="N78" s="157"/>
      <c r="O78" s="157">
        <f>SUM(O79:O153)</f>
        <v>3473.3</v>
      </c>
      <c r="P78" s="157"/>
      <c r="Q78" s="157">
        <f>SUM(Q79:Q153)</f>
        <v>0</v>
      </c>
      <c r="R78" s="158"/>
      <c r="S78" s="158"/>
      <c r="T78" s="159"/>
      <c r="U78" s="160"/>
      <c r="V78" s="160">
        <f>SUM(V79:V153)</f>
        <v>5371.2299999999987</v>
      </c>
      <c r="W78" s="160"/>
      <c r="X78" s="160"/>
      <c r="Y78" s="160"/>
      <c r="AG78" t="s">
        <v>147</v>
      </c>
    </row>
    <row r="79" spans="1:60" outlineLevel="1" x14ac:dyDescent="0.25">
      <c r="A79" s="161">
        <v>11</v>
      </c>
      <c r="B79" s="162" t="s">
        <v>213</v>
      </c>
      <c r="C79" s="163" t="s">
        <v>214</v>
      </c>
      <c r="D79" s="164" t="s">
        <v>150</v>
      </c>
      <c r="E79" s="165">
        <v>79.805000000000007</v>
      </c>
      <c r="F79" s="139"/>
      <c r="G79" s="167">
        <f>ROUND(E79*F79,2)</f>
        <v>0</v>
      </c>
      <c r="H79" s="166"/>
      <c r="I79" s="167">
        <f>ROUND(E79*H79,2)</f>
        <v>0</v>
      </c>
      <c r="J79" s="166"/>
      <c r="K79" s="167">
        <f>ROUND(E79*J79,2)</f>
        <v>0</v>
      </c>
      <c r="L79" s="167">
        <v>21</v>
      </c>
      <c r="M79" s="167">
        <f>G79*(1+L79/100)</f>
        <v>0</v>
      </c>
      <c r="N79" s="165">
        <v>2.5249999999999999</v>
      </c>
      <c r="O79" s="165">
        <f>ROUND(E79*N79,2)</f>
        <v>201.51</v>
      </c>
      <c r="P79" s="165">
        <v>0</v>
      </c>
      <c r="Q79" s="165">
        <f>ROUND(E79*P79,2)</f>
        <v>0</v>
      </c>
      <c r="R79" s="167"/>
      <c r="S79" s="167" t="s">
        <v>151</v>
      </c>
      <c r="T79" s="168" t="s">
        <v>151</v>
      </c>
      <c r="U79" s="169">
        <v>0.47699999999999998</v>
      </c>
      <c r="V79" s="169">
        <f>ROUND(E79*U79,2)</f>
        <v>38.07</v>
      </c>
      <c r="W79" s="169"/>
      <c r="X79" s="169" t="s">
        <v>152</v>
      </c>
      <c r="Y79" s="169" t="s">
        <v>215</v>
      </c>
      <c r="Z79" s="170"/>
      <c r="AA79" s="170"/>
      <c r="AB79" s="170"/>
      <c r="AC79" s="170"/>
      <c r="AD79" s="170"/>
      <c r="AE79" s="170"/>
      <c r="AF79" s="170"/>
      <c r="AG79" s="170" t="s">
        <v>154</v>
      </c>
      <c r="AH79" s="170"/>
      <c r="AI79" s="170"/>
      <c r="AJ79" s="170"/>
      <c r="AK79" s="170"/>
      <c r="AL79" s="170"/>
      <c r="AM79" s="170"/>
      <c r="AN79" s="170"/>
      <c r="AO79" s="170"/>
      <c r="AP79" s="170"/>
      <c r="AQ79" s="170"/>
      <c r="AR79" s="170"/>
      <c r="AS79" s="170"/>
      <c r="AT79" s="170"/>
      <c r="AU79" s="170"/>
      <c r="AV79" s="170"/>
      <c r="AW79" s="170"/>
      <c r="AX79" s="170"/>
      <c r="AY79" s="170"/>
      <c r="AZ79" s="170"/>
      <c r="BA79" s="170"/>
      <c r="BB79" s="170"/>
      <c r="BC79" s="170"/>
      <c r="BD79" s="170"/>
      <c r="BE79" s="170"/>
      <c r="BF79" s="170"/>
      <c r="BG79" s="170"/>
      <c r="BH79" s="170"/>
    </row>
    <row r="80" spans="1:60" outlineLevel="2" x14ac:dyDescent="0.25">
      <c r="A80" s="171"/>
      <c r="B80" s="172"/>
      <c r="C80" s="173" t="s">
        <v>155</v>
      </c>
      <c r="D80" s="174"/>
      <c r="E80" s="175"/>
      <c r="F80" s="169"/>
      <c r="G80" s="169"/>
      <c r="H80" s="169"/>
      <c r="I80" s="169"/>
      <c r="J80" s="169"/>
      <c r="K80" s="169"/>
      <c r="L80" s="169"/>
      <c r="M80" s="169"/>
      <c r="N80" s="176"/>
      <c r="O80" s="176"/>
      <c r="P80" s="176"/>
      <c r="Q80" s="176"/>
      <c r="R80" s="169"/>
      <c r="S80" s="169"/>
      <c r="T80" s="169"/>
      <c r="U80" s="169"/>
      <c r="V80" s="169"/>
      <c r="W80" s="169"/>
      <c r="X80" s="169"/>
      <c r="Y80" s="169"/>
      <c r="Z80" s="170"/>
      <c r="AA80" s="170"/>
      <c r="AB80" s="170"/>
      <c r="AC80" s="170"/>
      <c r="AD80" s="170"/>
      <c r="AE80" s="170"/>
      <c r="AF80" s="170"/>
      <c r="AG80" s="170" t="s">
        <v>156</v>
      </c>
      <c r="AH80" s="170">
        <v>0</v>
      </c>
      <c r="AI80" s="170"/>
      <c r="AJ80" s="170"/>
      <c r="AK80" s="170"/>
      <c r="AL80" s="170"/>
      <c r="AM80" s="170"/>
      <c r="AN80" s="170"/>
      <c r="AO80" s="170"/>
      <c r="AP80" s="170"/>
      <c r="AQ80" s="170"/>
      <c r="AR80" s="170"/>
      <c r="AS80" s="170"/>
      <c r="AT80" s="170"/>
      <c r="AU80" s="170"/>
      <c r="AV80" s="170"/>
      <c r="AW80" s="170"/>
      <c r="AX80" s="170"/>
      <c r="AY80" s="170"/>
      <c r="AZ80" s="170"/>
      <c r="BA80" s="170"/>
      <c r="BB80" s="170"/>
      <c r="BC80" s="170"/>
      <c r="BD80" s="170"/>
      <c r="BE80" s="170"/>
      <c r="BF80" s="170"/>
      <c r="BG80" s="170"/>
      <c r="BH80" s="170"/>
    </row>
    <row r="81" spans="1:60" outlineLevel="3" x14ac:dyDescent="0.25">
      <c r="A81" s="171"/>
      <c r="B81" s="172"/>
      <c r="C81" s="173" t="s">
        <v>216</v>
      </c>
      <c r="D81" s="174"/>
      <c r="E81" s="175"/>
      <c r="F81" s="169"/>
      <c r="G81" s="169"/>
      <c r="H81" s="169"/>
      <c r="I81" s="169"/>
      <c r="J81" s="169"/>
      <c r="K81" s="169"/>
      <c r="L81" s="169"/>
      <c r="M81" s="169"/>
      <c r="N81" s="176"/>
      <c r="O81" s="176"/>
      <c r="P81" s="176"/>
      <c r="Q81" s="176"/>
      <c r="R81" s="169"/>
      <c r="S81" s="169"/>
      <c r="T81" s="169"/>
      <c r="U81" s="169"/>
      <c r="V81" s="169"/>
      <c r="W81" s="169"/>
      <c r="X81" s="169"/>
      <c r="Y81" s="169"/>
      <c r="Z81" s="170"/>
      <c r="AA81" s="170"/>
      <c r="AB81" s="170"/>
      <c r="AC81" s="170"/>
      <c r="AD81" s="170"/>
      <c r="AE81" s="170"/>
      <c r="AF81" s="170"/>
      <c r="AG81" s="170" t="s">
        <v>156</v>
      </c>
      <c r="AH81" s="170">
        <v>0</v>
      </c>
      <c r="AI81" s="170"/>
      <c r="AJ81" s="170"/>
      <c r="AK81" s="170"/>
      <c r="AL81" s="170"/>
      <c r="AM81" s="170"/>
      <c r="AN81" s="170"/>
      <c r="AO81" s="170"/>
      <c r="AP81" s="170"/>
      <c r="AQ81" s="170"/>
      <c r="AR81" s="170"/>
      <c r="AS81" s="170"/>
      <c r="AT81" s="170"/>
      <c r="AU81" s="170"/>
      <c r="AV81" s="170"/>
      <c r="AW81" s="170"/>
      <c r="AX81" s="170"/>
      <c r="AY81" s="170"/>
      <c r="AZ81" s="170"/>
      <c r="BA81" s="170"/>
      <c r="BB81" s="170"/>
      <c r="BC81" s="170"/>
      <c r="BD81" s="170"/>
      <c r="BE81" s="170"/>
      <c r="BF81" s="170"/>
      <c r="BG81" s="170"/>
      <c r="BH81" s="170"/>
    </row>
    <row r="82" spans="1:60" ht="20" outlineLevel="3" x14ac:dyDescent="0.25">
      <c r="A82" s="171"/>
      <c r="B82" s="172"/>
      <c r="C82" s="173" t="s">
        <v>217</v>
      </c>
      <c r="D82" s="174"/>
      <c r="E82" s="175"/>
      <c r="F82" s="169"/>
      <c r="G82" s="169"/>
      <c r="H82" s="169"/>
      <c r="I82" s="169"/>
      <c r="J82" s="169"/>
      <c r="K82" s="169"/>
      <c r="L82" s="169"/>
      <c r="M82" s="169"/>
      <c r="N82" s="176"/>
      <c r="O82" s="176"/>
      <c r="P82" s="176"/>
      <c r="Q82" s="176"/>
      <c r="R82" s="169"/>
      <c r="S82" s="169"/>
      <c r="T82" s="169"/>
      <c r="U82" s="169"/>
      <c r="V82" s="169"/>
      <c r="W82" s="169"/>
      <c r="X82" s="169"/>
      <c r="Y82" s="169"/>
      <c r="Z82" s="170"/>
      <c r="AA82" s="170"/>
      <c r="AB82" s="170"/>
      <c r="AC82" s="170"/>
      <c r="AD82" s="170"/>
      <c r="AE82" s="170"/>
      <c r="AF82" s="170"/>
      <c r="AG82" s="170" t="s">
        <v>156</v>
      </c>
      <c r="AH82" s="170">
        <v>0</v>
      </c>
      <c r="AI82" s="170"/>
      <c r="AJ82" s="170"/>
      <c r="AK82" s="170"/>
      <c r="AL82" s="170"/>
      <c r="AM82" s="170"/>
      <c r="AN82" s="170"/>
      <c r="AO82" s="170"/>
      <c r="AP82" s="170"/>
      <c r="AQ82" s="170"/>
      <c r="AR82" s="170"/>
      <c r="AS82" s="170"/>
      <c r="AT82" s="170"/>
      <c r="AU82" s="170"/>
      <c r="AV82" s="170"/>
      <c r="AW82" s="170"/>
      <c r="AX82" s="170"/>
      <c r="AY82" s="170"/>
      <c r="AZ82" s="170"/>
      <c r="BA82" s="170"/>
      <c r="BB82" s="170"/>
      <c r="BC82" s="170"/>
      <c r="BD82" s="170"/>
      <c r="BE82" s="170"/>
      <c r="BF82" s="170"/>
      <c r="BG82" s="170"/>
      <c r="BH82" s="170"/>
    </row>
    <row r="83" spans="1:60" outlineLevel="3" x14ac:dyDescent="0.25">
      <c r="A83" s="171"/>
      <c r="B83" s="172"/>
      <c r="C83" s="173" t="s">
        <v>218</v>
      </c>
      <c r="D83" s="174"/>
      <c r="E83" s="175">
        <v>72.55</v>
      </c>
      <c r="F83" s="169"/>
      <c r="G83" s="169"/>
      <c r="H83" s="169"/>
      <c r="I83" s="169"/>
      <c r="J83" s="169"/>
      <c r="K83" s="169"/>
      <c r="L83" s="169"/>
      <c r="M83" s="169"/>
      <c r="N83" s="176"/>
      <c r="O83" s="176"/>
      <c r="P83" s="176"/>
      <c r="Q83" s="176"/>
      <c r="R83" s="169"/>
      <c r="S83" s="169"/>
      <c r="T83" s="169"/>
      <c r="U83" s="169"/>
      <c r="V83" s="169"/>
      <c r="W83" s="169"/>
      <c r="X83" s="169"/>
      <c r="Y83" s="169"/>
      <c r="Z83" s="170"/>
      <c r="AA83" s="170"/>
      <c r="AB83" s="170"/>
      <c r="AC83" s="170"/>
      <c r="AD83" s="170"/>
      <c r="AE83" s="170"/>
      <c r="AF83" s="170"/>
      <c r="AG83" s="170" t="s">
        <v>156</v>
      </c>
      <c r="AH83" s="170">
        <v>0</v>
      </c>
      <c r="AI83" s="170"/>
      <c r="AJ83" s="170"/>
      <c r="AK83" s="170"/>
      <c r="AL83" s="170"/>
      <c r="AM83" s="170"/>
      <c r="AN83" s="170"/>
      <c r="AO83" s="170"/>
      <c r="AP83" s="170"/>
      <c r="AQ83" s="170"/>
      <c r="AR83" s="170"/>
      <c r="AS83" s="170"/>
      <c r="AT83" s="170"/>
      <c r="AU83" s="170"/>
      <c r="AV83" s="170"/>
      <c r="AW83" s="170"/>
      <c r="AX83" s="170"/>
      <c r="AY83" s="170"/>
      <c r="AZ83" s="170"/>
      <c r="BA83" s="170"/>
      <c r="BB83" s="170"/>
      <c r="BC83" s="170"/>
      <c r="BD83" s="170"/>
      <c r="BE83" s="170"/>
      <c r="BF83" s="170"/>
      <c r="BG83" s="170"/>
      <c r="BH83" s="170"/>
    </row>
    <row r="84" spans="1:60" outlineLevel="3" x14ac:dyDescent="0.25">
      <c r="A84" s="171"/>
      <c r="B84" s="172"/>
      <c r="C84" s="177" t="s">
        <v>164</v>
      </c>
      <c r="D84" s="178"/>
      <c r="E84" s="179">
        <v>72.55</v>
      </c>
      <c r="F84" s="169"/>
      <c r="G84" s="169"/>
      <c r="H84" s="169"/>
      <c r="I84" s="169"/>
      <c r="J84" s="169"/>
      <c r="K84" s="169"/>
      <c r="L84" s="169"/>
      <c r="M84" s="169"/>
      <c r="N84" s="176"/>
      <c r="O84" s="176"/>
      <c r="P84" s="176"/>
      <c r="Q84" s="176"/>
      <c r="R84" s="169"/>
      <c r="S84" s="169"/>
      <c r="T84" s="169"/>
      <c r="U84" s="169"/>
      <c r="V84" s="169"/>
      <c r="W84" s="169"/>
      <c r="X84" s="169"/>
      <c r="Y84" s="169"/>
      <c r="Z84" s="170"/>
      <c r="AA84" s="170"/>
      <c r="AB84" s="170"/>
      <c r="AC84" s="170"/>
      <c r="AD84" s="170"/>
      <c r="AE84" s="170"/>
      <c r="AF84" s="170"/>
      <c r="AG84" s="170" t="s">
        <v>156</v>
      </c>
      <c r="AH84" s="170">
        <v>1</v>
      </c>
      <c r="AI84" s="170"/>
      <c r="AJ84" s="170"/>
      <c r="AK84" s="170"/>
      <c r="AL84" s="170"/>
      <c r="AM84" s="170"/>
      <c r="AN84" s="170"/>
      <c r="AO84" s="170"/>
      <c r="AP84" s="170"/>
      <c r="AQ84" s="170"/>
      <c r="AR84" s="170"/>
      <c r="AS84" s="170"/>
      <c r="AT84" s="170"/>
      <c r="AU84" s="170"/>
      <c r="AV84" s="170"/>
      <c r="AW84" s="170"/>
      <c r="AX84" s="170"/>
      <c r="AY84" s="170"/>
      <c r="AZ84" s="170"/>
      <c r="BA84" s="170"/>
      <c r="BB84" s="170"/>
      <c r="BC84" s="170"/>
      <c r="BD84" s="170"/>
      <c r="BE84" s="170"/>
      <c r="BF84" s="170"/>
      <c r="BG84" s="170"/>
      <c r="BH84" s="170"/>
    </row>
    <row r="85" spans="1:60" outlineLevel="3" x14ac:dyDescent="0.25">
      <c r="A85" s="171"/>
      <c r="B85" s="172"/>
      <c r="C85" s="185" t="s">
        <v>219</v>
      </c>
      <c r="D85" s="186"/>
      <c r="E85" s="187">
        <v>7.2549999999999999</v>
      </c>
      <c r="F85" s="169"/>
      <c r="G85" s="169"/>
      <c r="H85" s="169"/>
      <c r="I85" s="169"/>
      <c r="J85" s="169"/>
      <c r="K85" s="169"/>
      <c r="L85" s="169"/>
      <c r="M85" s="169"/>
      <c r="N85" s="176"/>
      <c r="O85" s="176"/>
      <c r="P85" s="176"/>
      <c r="Q85" s="176"/>
      <c r="R85" s="169"/>
      <c r="S85" s="169"/>
      <c r="T85" s="169"/>
      <c r="U85" s="169"/>
      <c r="V85" s="169"/>
      <c r="W85" s="169"/>
      <c r="X85" s="169"/>
      <c r="Y85" s="169"/>
      <c r="Z85" s="170"/>
      <c r="AA85" s="170"/>
      <c r="AB85" s="170"/>
      <c r="AC85" s="170"/>
      <c r="AD85" s="170"/>
      <c r="AE85" s="170"/>
      <c r="AF85" s="170"/>
      <c r="AG85" s="170" t="s">
        <v>156</v>
      </c>
      <c r="AH85" s="170">
        <v>4</v>
      </c>
      <c r="AI85" s="170"/>
      <c r="AJ85" s="170"/>
      <c r="AK85" s="170"/>
      <c r="AL85" s="170"/>
      <c r="AM85" s="170"/>
      <c r="AN85" s="170"/>
      <c r="AO85" s="170"/>
      <c r="AP85" s="170"/>
      <c r="AQ85" s="170"/>
      <c r="AR85" s="170"/>
      <c r="AS85" s="170"/>
      <c r="AT85" s="170"/>
      <c r="AU85" s="170"/>
      <c r="AV85" s="170"/>
      <c r="AW85" s="170"/>
      <c r="AX85" s="170"/>
      <c r="AY85" s="170"/>
      <c r="AZ85" s="170"/>
      <c r="BA85" s="170"/>
      <c r="BB85" s="170"/>
      <c r="BC85" s="170"/>
      <c r="BD85" s="170"/>
      <c r="BE85" s="170"/>
      <c r="BF85" s="170"/>
      <c r="BG85" s="170"/>
      <c r="BH85" s="170"/>
    </row>
    <row r="86" spans="1:60" ht="20" outlineLevel="1" x14ac:dyDescent="0.25">
      <c r="A86" s="161">
        <v>12</v>
      </c>
      <c r="B86" s="162" t="s">
        <v>220</v>
      </c>
      <c r="C86" s="188" t="s">
        <v>221</v>
      </c>
      <c r="D86" s="189" t="s">
        <v>150</v>
      </c>
      <c r="E86" s="190">
        <v>1170</v>
      </c>
      <c r="F86" s="139"/>
      <c r="G86" s="167">
        <f>ROUND(E86*F86,2)</f>
        <v>0</v>
      </c>
      <c r="H86" s="166"/>
      <c r="I86" s="167">
        <f>ROUND(E86*H86,2)</f>
        <v>0</v>
      </c>
      <c r="J86" s="166"/>
      <c r="K86" s="167">
        <f>ROUND(E86*J86,2)</f>
        <v>0</v>
      </c>
      <c r="L86" s="167">
        <v>21</v>
      </c>
      <c r="M86" s="167">
        <f>G86*(1+L86/100)</f>
        <v>0</v>
      </c>
      <c r="N86" s="165">
        <v>2.5249999999999999</v>
      </c>
      <c r="O86" s="165">
        <f>ROUND(E86*N86,2)</f>
        <v>2954.25</v>
      </c>
      <c r="P86" s="165">
        <v>0</v>
      </c>
      <c r="Q86" s="165">
        <f>ROUND(E86*P86,2)</f>
        <v>0</v>
      </c>
      <c r="R86" s="167"/>
      <c r="S86" s="167" t="s">
        <v>222</v>
      </c>
      <c r="T86" s="168" t="s">
        <v>223</v>
      </c>
      <c r="U86" s="169">
        <v>0.48</v>
      </c>
      <c r="V86" s="169">
        <f>ROUND(E86*U86,2)</f>
        <v>561.6</v>
      </c>
      <c r="W86" s="169"/>
      <c r="X86" s="169" t="s">
        <v>152</v>
      </c>
      <c r="Y86" s="169" t="s">
        <v>215</v>
      </c>
      <c r="Z86" s="170"/>
      <c r="AA86" s="170"/>
      <c r="AB86" s="170"/>
      <c r="AC86" s="170"/>
      <c r="AD86" s="170"/>
      <c r="AE86" s="170"/>
      <c r="AF86" s="170"/>
      <c r="AG86" s="170" t="s">
        <v>154</v>
      </c>
      <c r="AH86" s="170"/>
      <c r="AI86" s="170"/>
      <c r="AJ86" s="170"/>
      <c r="AK86" s="170"/>
      <c r="AL86" s="170"/>
      <c r="AM86" s="170"/>
      <c r="AN86" s="170"/>
      <c r="AO86" s="170"/>
      <c r="AP86" s="170"/>
      <c r="AQ86" s="170"/>
      <c r="AR86" s="170"/>
      <c r="AS86" s="170"/>
      <c r="AT86" s="170"/>
      <c r="AU86" s="170"/>
      <c r="AV86" s="170"/>
      <c r="AW86" s="170"/>
      <c r="AX86" s="170"/>
      <c r="AY86" s="170"/>
      <c r="AZ86" s="170"/>
      <c r="BA86" s="170"/>
      <c r="BB86" s="170"/>
      <c r="BC86" s="170"/>
      <c r="BD86" s="170"/>
      <c r="BE86" s="170"/>
      <c r="BF86" s="170"/>
      <c r="BG86" s="170"/>
      <c r="BH86" s="170"/>
    </row>
    <row r="87" spans="1:60" outlineLevel="2" x14ac:dyDescent="0.25">
      <c r="A87" s="171"/>
      <c r="B87" s="172"/>
      <c r="C87" s="191" t="s">
        <v>155</v>
      </c>
      <c r="D87" s="192"/>
      <c r="E87" s="193"/>
      <c r="F87" s="169"/>
      <c r="G87" s="169"/>
      <c r="H87" s="169"/>
      <c r="I87" s="169"/>
      <c r="J87" s="169"/>
      <c r="K87" s="169"/>
      <c r="L87" s="169"/>
      <c r="M87" s="169"/>
      <c r="N87" s="176"/>
      <c r="O87" s="176"/>
      <c r="P87" s="176"/>
      <c r="Q87" s="176"/>
      <c r="R87" s="169"/>
      <c r="S87" s="169"/>
      <c r="T87" s="169"/>
      <c r="U87" s="169"/>
      <c r="V87" s="169"/>
      <c r="W87" s="169"/>
      <c r="X87" s="169"/>
      <c r="Y87" s="169"/>
      <c r="Z87" s="170"/>
      <c r="AA87" s="170"/>
      <c r="AB87" s="170"/>
      <c r="AC87" s="170"/>
      <c r="AD87" s="170"/>
      <c r="AE87" s="170"/>
      <c r="AF87" s="170"/>
      <c r="AG87" s="170" t="s">
        <v>156</v>
      </c>
      <c r="AH87" s="170">
        <v>0</v>
      </c>
      <c r="AI87" s="170"/>
      <c r="AJ87" s="170"/>
      <c r="AK87" s="170"/>
      <c r="AL87" s="170"/>
      <c r="AM87" s="170"/>
      <c r="AN87" s="170"/>
      <c r="AO87" s="170"/>
      <c r="AP87" s="170"/>
      <c r="AQ87" s="170"/>
      <c r="AR87" s="170"/>
      <c r="AS87" s="170"/>
      <c r="AT87" s="170"/>
      <c r="AU87" s="170"/>
      <c r="AV87" s="170"/>
      <c r="AW87" s="170"/>
      <c r="AX87" s="170"/>
      <c r="AY87" s="170"/>
      <c r="AZ87" s="170"/>
      <c r="BA87" s="170"/>
      <c r="BB87" s="170"/>
      <c r="BC87" s="170"/>
      <c r="BD87" s="170"/>
      <c r="BE87" s="170"/>
      <c r="BF87" s="170"/>
      <c r="BG87" s="170"/>
      <c r="BH87" s="170"/>
    </row>
    <row r="88" spans="1:60" outlineLevel="3" x14ac:dyDescent="0.25">
      <c r="A88" s="171"/>
      <c r="B88" s="172"/>
      <c r="C88" s="191" t="s">
        <v>216</v>
      </c>
      <c r="D88" s="192"/>
      <c r="E88" s="193"/>
      <c r="F88" s="169"/>
      <c r="G88" s="169"/>
      <c r="H88" s="169"/>
      <c r="I88" s="169"/>
      <c r="J88" s="169"/>
      <c r="K88" s="169"/>
      <c r="L88" s="169"/>
      <c r="M88" s="169"/>
      <c r="N88" s="176"/>
      <c r="O88" s="176"/>
      <c r="P88" s="176"/>
      <c r="Q88" s="176"/>
      <c r="R88" s="169"/>
      <c r="S88" s="169"/>
      <c r="T88" s="169"/>
      <c r="U88" s="169"/>
      <c r="V88" s="169"/>
      <c r="W88" s="169"/>
      <c r="X88" s="169"/>
      <c r="Y88" s="169"/>
      <c r="Z88" s="170"/>
      <c r="AA88" s="170"/>
      <c r="AB88" s="170"/>
      <c r="AC88" s="170"/>
      <c r="AD88" s="170"/>
      <c r="AE88" s="170"/>
      <c r="AF88" s="170"/>
      <c r="AG88" s="170" t="s">
        <v>156</v>
      </c>
      <c r="AH88" s="170">
        <v>0</v>
      </c>
      <c r="AI88" s="170"/>
      <c r="AJ88" s="170"/>
      <c r="AK88" s="170"/>
      <c r="AL88" s="170"/>
      <c r="AM88" s="170"/>
      <c r="AN88" s="170"/>
      <c r="AO88" s="170"/>
      <c r="AP88" s="170"/>
      <c r="AQ88" s="170"/>
      <c r="AR88" s="170"/>
      <c r="AS88" s="170"/>
      <c r="AT88" s="170"/>
      <c r="AU88" s="170"/>
      <c r="AV88" s="170"/>
      <c r="AW88" s="170"/>
      <c r="AX88" s="170"/>
      <c r="AY88" s="170"/>
      <c r="AZ88" s="170"/>
      <c r="BA88" s="170"/>
      <c r="BB88" s="170"/>
      <c r="BC88" s="170"/>
      <c r="BD88" s="170"/>
      <c r="BE88" s="170"/>
      <c r="BF88" s="170"/>
      <c r="BG88" s="170"/>
      <c r="BH88" s="170"/>
    </row>
    <row r="89" spans="1:60" outlineLevel="3" x14ac:dyDescent="0.25">
      <c r="A89" s="171"/>
      <c r="B89" s="172"/>
      <c r="C89" s="191" t="s">
        <v>224</v>
      </c>
      <c r="D89" s="192"/>
      <c r="E89" s="193"/>
      <c r="F89" s="169"/>
      <c r="G89" s="169"/>
      <c r="H89" s="169"/>
      <c r="I89" s="169"/>
      <c r="J89" s="169"/>
      <c r="K89" s="169"/>
      <c r="L89" s="169"/>
      <c r="M89" s="169"/>
      <c r="N89" s="176"/>
      <c r="O89" s="176"/>
      <c r="P89" s="176"/>
      <c r="Q89" s="176"/>
      <c r="R89" s="169"/>
      <c r="S89" s="169"/>
      <c r="T89" s="169"/>
      <c r="U89" s="169"/>
      <c r="V89" s="169"/>
      <c r="W89" s="169"/>
      <c r="X89" s="169"/>
      <c r="Y89" s="169"/>
      <c r="Z89" s="170"/>
      <c r="AA89" s="170"/>
      <c r="AB89" s="170"/>
      <c r="AC89" s="170"/>
      <c r="AD89" s="170"/>
      <c r="AE89" s="170"/>
      <c r="AF89" s="170"/>
      <c r="AG89" s="170" t="s">
        <v>156</v>
      </c>
      <c r="AH89" s="170">
        <v>0</v>
      </c>
      <c r="AI89" s="170"/>
      <c r="AJ89" s="170"/>
      <c r="AK89" s="170"/>
      <c r="AL89" s="170"/>
      <c r="AM89" s="170"/>
      <c r="AN89" s="170"/>
      <c r="AO89" s="170"/>
      <c r="AP89" s="170"/>
      <c r="AQ89" s="170"/>
      <c r="AR89" s="170"/>
      <c r="AS89" s="170"/>
      <c r="AT89" s="170"/>
      <c r="AU89" s="170"/>
      <c r="AV89" s="170"/>
      <c r="AW89" s="170"/>
      <c r="AX89" s="170"/>
      <c r="AY89" s="170"/>
      <c r="AZ89" s="170"/>
      <c r="BA89" s="170"/>
      <c r="BB89" s="170"/>
      <c r="BC89" s="170"/>
      <c r="BD89" s="170"/>
      <c r="BE89" s="170"/>
      <c r="BF89" s="170"/>
      <c r="BG89" s="170"/>
      <c r="BH89" s="170"/>
    </row>
    <row r="90" spans="1:60" outlineLevel="3" x14ac:dyDescent="0.25">
      <c r="A90" s="171"/>
      <c r="B90" s="172"/>
      <c r="C90" s="191" t="s">
        <v>513</v>
      </c>
      <c r="D90" s="192"/>
      <c r="E90" s="193"/>
      <c r="F90" s="169"/>
      <c r="G90" s="169"/>
      <c r="H90" s="169"/>
      <c r="I90" s="169"/>
      <c r="J90" s="169"/>
      <c r="K90" s="169"/>
      <c r="L90" s="169"/>
      <c r="M90" s="169"/>
      <c r="N90" s="176"/>
      <c r="O90" s="176"/>
      <c r="P90" s="176"/>
      <c r="Q90" s="176"/>
      <c r="R90" s="169"/>
      <c r="S90" s="169"/>
      <c r="T90" s="169"/>
      <c r="U90" s="169"/>
      <c r="V90" s="169"/>
      <c r="W90" s="169"/>
      <c r="X90" s="169"/>
      <c r="Y90" s="169"/>
      <c r="Z90" s="170"/>
      <c r="AA90" s="170"/>
      <c r="AB90" s="170"/>
      <c r="AC90" s="170"/>
      <c r="AD90" s="170"/>
      <c r="AE90" s="170"/>
      <c r="AF90" s="170"/>
      <c r="AG90" s="170" t="s">
        <v>156</v>
      </c>
      <c r="AH90" s="170">
        <v>0</v>
      </c>
      <c r="AI90" s="170"/>
      <c r="AJ90" s="170"/>
      <c r="AK90" s="170"/>
      <c r="AL90" s="170"/>
      <c r="AM90" s="170"/>
      <c r="AN90" s="170"/>
      <c r="AO90" s="170"/>
      <c r="AP90" s="170"/>
      <c r="AQ90" s="170"/>
      <c r="AR90" s="170"/>
      <c r="AS90" s="170"/>
      <c r="AT90" s="170"/>
      <c r="AU90" s="170"/>
      <c r="AV90" s="170"/>
      <c r="AW90" s="170"/>
      <c r="AX90" s="170"/>
      <c r="AY90" s="170"/>
      <c r="AZ90" s="170"/>
      <c r="BA90" s="170"/>
      <c r="BB90" s="170"/>
      <c r="BC90" s="170"/>
      <c r="BD90" s="170"/>
      <c r="BE90" s="170"/>
      <c r="BF90" s="170"/>
      <c r="BG90" s="170"/>
      <c r="BH90" s="170"/>
    </row>
    <row r="91" spans="1:60" outlineLevel="3" x14ac:dyDescent="0.25">
      <c r="A91" s="171"/>
      <c r="B91" s="172"/>
      <c r="C91" s="191">
        <v>1170</v>
      </c>
      <c r="D91" s="192"/>
      <c r="E91" s="193">
        <v>1170</v>
      </c>
      <c r="F91" s="169"/>
      <c r="G91" s="169"/>
      <c r="H91" s="169"/>
      <c r="I91" s="169"/>
      <c r="J91" s="169"/>
      <c r="K91" s="169"/>
      <c r="L91" s="169"/>
      <c r="M91" s="169"/>
      <c r="N91" s="176"/>
      <c r="O91" s="176"/>
      <c r="P91" s="176"/>
      <c r="Q91" s="176"/>
      <c r="R91" s="169"/>
      <c r="S91" s="169"/>
      <c r="T91" s="169"/>
      <c r="U91" s="169"/>
      <c r="V91" s="169"/>
      <c r="W91" s="169"/>
      <c r="X91" s="169"/>
      <c r="Y91" s="169"/>
      <c r="Z91" s="170"/>
      <c r="AA91" s="170"/>
      <c r="AB91" s="170"/>
      <c r="AC91" s="170"/>
      <c r="AD91" s="170"/>
      <c r="AE91" s="170"/>
      <c r="AF91" s="170"/>
      <c r="AG91" s="170" t="s">
        <v>156</v>
      </c>
      <c r="AH91" s="170">
        <v>0</v>
      </c>
      <c r="AI91" s="170"/>
      <c r="AJ91" s="170"/>
      <c r="AK91" s="170"/>
      <c r="AL91" s="170"/>
      <c r="AM91" s="170"/>
      <c r="AN91" s="170"/>
      <c r="AO91" s="170"/>
      <c r="AP91" s="170"/>
      <c r="AQ91" s="170"/>
      <c r="AR91" s="170"/>
      <c r="AS91" s="170"/>
      <c r="AT91" s="170"/>
      <c r="AU91" s="170"/>
      <c r="AV91" s="170"/>
      <c r="AW91" s="170"/>
      <c r="AX91" s="170"/>
      <c r="AY91" s="170"/>
      <c r="AZ91" s="170"/>
      <c r="BA91" s="170"/>
      <c r="BB91" s="170"/>
      <c r="BC91" s="170"/>
      <c r="BD91" s="170"/>
      <c r="BE91" s="170"/>
      <c r="BF91" s="170"/>
      <c r="BG91" s="170"/>
      <c r="BH91" s="170"/>
    </row>
    <row r="92" spans="1:60" outlineLevel="3" x14ac:dyDescent="0.25">
      <c r="A92" s="171"/>
      <c r="B92" s="172"/>
      <c r="C92" s="194" t="s">
        <v>164</v>
      </c>
      <c r="D92" s="195"/>
      <c r="E92" s="196">
        <v>1170</v>
      </c>
      <c r="F92" s="169"/>
      <c r="G92" s="169"/>
      <c r="H92" s="169"/>
      <c r="I92" s="169"/>
      <c r="J92" s="169"/>
      <c r="K92" s="169"/>
      <c r="L92" s="169"/>
      <c r="M92" s="169"/>
      <c r="N92" s="176"/>
      <c r="O92" s="176"/>
      <c r="P92" s="176"/>
      <c r="Q92" s="176"/>
      <c r="R92" s="169"/>
      <c r="S92" s="169"/>
      <c r="T92" s="169"/>
      <c r="U92" s="169"/>
      <c r="V92" s="169"/>
      <c r="W92" s="169"/>
      <c r="X92" s="169"/>
      <c r="Y92" s="169"/>
      <c r="Z92" s="170"/>
      <c r="AA92" s="170"/>
      <c r="AB92" s="170"/>
      <c r="AC92" s="170"/>
      <c r="AD92" s="170"/>
      <c r="AE92" s="170"/>
      <c r="AF92" s="170"/>
      <c r="AG92" s="170" t="s">
        <v>156</v>
      </c>
      <c r="AH92" s="170">
        <v>1</v>
      </c>
      <c r="AI92" s="170"/>
      <c r="AJ92" s="170"/>
      <c r="AK92" s="170"/>
      <c r="AL92" s="170"/>
      <c r="AM92" s="170"/>
      <c r="AN92" s="170"/>
      <c r="AO92" s="170"/>
      <c r="AP92" s="170"/>
      <c r="AQ92" s="170"/>
      <c r="AR92" s="170"/>
      <c r="AS92" s="170"/>
      <c r="AT92" s="170"/>
      <c r="AU92" s="170"/>
      <c r="AV92" s="170"/>
      <c r="AW92" s="170"/>
      <c r="AX92" s="170"/>
      <c r="AY92" s="170"/>
      <c r="AZ92" s="170"/>
      <c r="BA92" s="170"/>
      <c r="BB92" s="170"/>
      <c r="BC92" s="170"/>
      <c r="BD92" s="170"/>
      <c r="BE92" s="170"/>
      <c r="BF92" s="170"/>
      <c r="BG92" s="170"/>
      <c r="BH92" s="170"/>
    </row>
    <row r="93" spans="1:60" ht="20" outlineLevel="1" x14ac:dyDescent="0.25">
      <c r="A93" s="161">
        <v>13</v>
      </c>
      <c r="B93" s="162" t="s">
        <v>225</v>
      </c>
      <c r="C93" s="188" t="s">
        <v>226</v>
      </c>
      <c r="D93" s="189" t="s">
        <v>150</v>
      </c>
      <c r="E93" s="190">
        <v>50</v>
      </c>
      <c r="F93" s="139"/>
      <c r="G93" s="167">
        <f>ROUND(E93*F93,2)</f>
        <v>0</v>
      </c>
      <c r="H93" s="166"/>
      <c r="I93" s="167">
        <f>ROUND(E93*H93,2)</f>
        <v>0</v>
      </c>
      <c r="J93" s="166"/>
      <c r="K93" s="167">
        <f>ROUND(E93*J93,2)</f>
        <v>0</v>
      </c>
      <c r="L93" s="167">
        <v>21</v>
      </c>
      <c r="M93" s="167">
        <f>G93*(1+L93/100)</f>
        <v>0</v>
      </c>
      <c r="N93" s="165">
        <v>2.5249999999999999</v>
      </c>
      <c r="O93" s="165">
        <f>ROUND(E93*N93,2)</f>
        <v>126.25</v>
      </c>
      <c r="P93" s="165">
        <v>0</v>
      </c>
      <c r="Q93" s="165">
        <f>ROUND(E93*P93,2)</f>
        <v>0</v>
      </c>
      <c r="R93" s="167"/>
      <c r="S93" s="167" t="s">
        <v>222</v>
      </c>
      <c r="T93" s="168" t="s">
        <v>223</v>
      </c>
      <c r="U93" s="169">
        <v>0.48</v>
      </c>
      <c r="V93" s="169">
        <f>ROUND(E93*U93,2)</f>
        <v>24</v>
      </c>
      <c r="W93" s="169"/>
      <c r="X93" s="169" t="s">
        <v>152</v>
      </c>
      <c r="Y93" s="169" t="s">
        <v>215</v>
      </c>
      <c r="Z93" s="170"/>
      <c r="AA93" s="170"/>
      <c r="AB93" s="170"/>
      <c r="AC93" s="170"/>
      <c r="AD93" s="170"/>
      <c r="AE93" s="170"/>
      <c r="AF93" s="170"/>
      <c r="AG93" s="170" t="s">
        <v>154</v>
      </c>
      <c r="AH93" s="170"/>
      <c r="AI93" s="170"/>
      <c r="AJ93" s="170"/>
      <c r="AK93" s="170"/>
      <c r="AL93" s="170"/>
      <c r="AM93" s="170"/>
      <c r="AN93" s="170"/>
      <c r="AO93" s="170"/>
      <c r="AP93" s="170"/>
      <c r="AQ93" s="170"/>
      <c r="AR93" s="170"/>
      <c r="AS93" s="170"/>
      <c r="AT93" s="170"/>
      <c r="AU93" s="170"/>
      <c r="AV93" s="170"/>
      <c r="AW93" s="170"/>
      <c r="AX93" s="170"/>
      <c r="AY93" s="170"/>
      <c r="AZ93" s="170"/>
      <c r="BA93" s="170"/>
      <c r="BB93" s="170"/>
      <c r="BC93" s="170"/>
      <c r="BD93" s="170"/>
      <c r="BE93" s="170"/>
      <c r="BF93" s="170"/>
      <c r="BG93" s="170"/>
      <c r="BH93" s="170"/>
    </row>
    <row r="94" spans="1:60" outlineLevel="2" x14ac:dyDescent="0.25">
      <c r="A94" s="171"/>
      <c r="B94" s="172"/>
      <c r="C94" s="191" t="s">
        <v>155</v>
      </c>
      <c r="D94" s="192"/>
      <c r="E94" s="193"/>
      <c r="F94" s="169"/>
      <c r="G94" s="169"/>
      <c r="H94" s="169"/>
      <c r="I94" s="169"/>
      <c r="J94" s="169"/>
      <c r="K94" s="169"/>
      <c r="L94" s="169"/>
      <c r="M94" s="169"/>
      <c r="N94" s="176"/>
      <c r="O94" s="176"/>
      <c r="P94" s="176"/>
      <c r="Q94" s="176"/>
      <c r="R94" s="169"/>
      <c r="S94" s="169"/>
      <c r="T94" s="169"/>
      <c r="U94" s="169"/>
      <c r="V94" s="169"/>
      <c r="W94" s="169"/>
      <c r="X94" s="169"/>
      <c r="Y94" s="169"/>
      <c r="Z94" s="170"/>
      <c r="AA94" s="170"/>
      <c r="AB94" s="170"/>
      <c r="AC94" s="170"/>
      <c r="AD94" s="170"/>
      <c r="AE94" s="170"/>
      <c r="AF94" s="170"/>
      <c r="AG94" s="170" t="s">
        <v>156</v>
      </c>
      <c r="AH94" s="170">
        <v>0</v>
      </c>
      <c r="AI94" s="170"/>
      <c r="AJ94" s="170"/>
      <c r="AK94" s="170"/>
      <c r="AL94" s="170"/>
      <c r="AM94" s="170"/>
      <c r="AN94" s="170"/>
      <c r="AO94" s="170"/>
      <c r="AP94" s="170"/>
      <c r="AQ94" s="170"/>
      <c r="AR94" s="170"/>
      <c r="AS94" s="170"/>
      <c r="AT94" s="170"/>
      <c r="AU94" s="170"/>
      <c r="AV94" s="170"/>
      <c r="AW94" s="170"/>
      <c r="AX94" s="170"/>
      <c r="AY94" s="170"/>
      <c r="AZ94" s="170"/>
      <c r="BA94" s="170"/>
      <c r="BB94" s="170"/>
      <c r="BC94" s="170"/>
      <c r="BD94" s="170"/>
      <c r="BE94" s="170"/>
      <c r="BF94" s="170"/>
      <c r="BG94" s="170"/>
      <c r="BH94" s="170"/>
    </row>
    <row r="95" spans="1:60" outlineLevel="3" x14ac:dyDescent="0.25">
      <c r="A95" s="171"/>
      <c r="B95" s="172"/>
      <c r="C95" s="191" t="s">
        <v>216</v>
      </c>
      <c r="D95" s="192"/>
      <c r="E95" s="193"/>
      <c r="F95" s="169"/>
      <c r="G95" s="169"/>
      <c r="H95" s="169"/>
      <c r="I95" s="169"/>
      <c r="J95" s="169"/>
      <c r="K95" s="169"/>
      <c r="L95" s="169"/>
      <c r="M95" s="169"/>
      <c r="N95" s="176"/>
      <c r="O95" s="176"/>
      <c r="P95" s="176"/>
      <c r="Q95" s="176"/>
      <c r="R95" s="169"/>
      <c r="S95" s="169"/>
      <c r="T95" s="169"/>
      <c r="U95" s="169"/>
      <c r="V95" s="169"/>
      <c r="W95" s="169"/>
      <c r="X95" s="169"/>
      <c r="Y95" s="169"/>
      <c r="Z95" s="170"/>
      <c r="AA95" s="170"/>
      <c r="AB95" s="170"/>
      <c r="AC95" s="170"/>
      <c r="AD95" s="170"/>
      <c r="AE95" s="170"/>
      <c r="AF95" s="170"/>
      <c r="AG95" s="170" t="s">
        <v>156</v>
      </c>
      <c r="AH95" s="170">
        <v>0</v>
      </c>
      <c r="AI95" s="170"/>
      <c r="AJ95" s="170"/>
      <c r="AK95" s="170"/>
      <c r="AL95" s="170"/>
      <c r="AM95" s="170"/>
      <c r="AN95" s="170"/>
      <c r="AO95" s="170"/>
      <c r="AP95" s="170"/>
      <c r="AQ95" s="170"/>
      <c r="AR95" s="170"/>
      <c r="AS95" s="170"/>
      <c r="AT95" s="170"/>
      <c r="AU95" s="170"/>
      <c r="AV95" s="170"/>
      <c r="AW95" s="170"/>
      <c r="AX95" s="170"/>
      <c r="AY95" s="170"/>
      <c r="AZ95" s="170"/>
      <c r="BA95" s="170"/>
      <c r="BB95" s="170"/>
      <c r="BC95" s="170"/>
      <c r="BD95" s="170"/>
      <c r="BE95" s="170"/>
      <c r="BF95" s="170"/>
      <c r="BG95" s="170"/>
      <c r="BH95" s="170"/>
    </row>
    <row r="96" spans="1:60" outlineLevel="3" x14ac:dyDescent="0.25">
      <c r="A96" s="171"/>
      <c r="B96" s="172"/>
      <c r="C96" s="191" t="s">
        <v>224</v>
      </c>
      <c r="D96" s="192"/>
      <c r="E96" s="193"/>
      <c r="F96" s="169"/>
      <c r="G96" s="169"/>
      <c r="H96" s="169"/>
      <c r="I96" s="169"/>
      <c r="J96" s="169"/>
      <c r="K96" s="169"/>
      <c r="L96" s="169"/>
      <c r="M96" s="169"/>
      <c r="N96" s="176"/>
      <c r="O96" s="176"/>
      <c r="P96" s="176"/>
      <c r="Q96" s="176"/>
      <c r="R96" s="169"/>
      <c r="S96" s="169"/>
      <c r="T96" s="169"/>
      <c r="U96" s="169"/>
      <c r="V96" s="169"/>
      <c r="W96" s="169"/>
      <c r="X96" s="169"/>
      <c r="Y96" s="169"/>
      <c r="Z96" s="170"/>
      <c r="AA96" s="170"/>
      <c r="AB96" s="170"/>
      <c r="AC96" s="170"/>
      <c r="AD96" s="170"/>
      <c r="AE96" s="170"/>
      <c r="AF96" s="170"/>
      <c r="AG96" s="170" t="s">
        <v>156</v>
      </c>
      <c r="AH96" s="170">
        <v>0</v>
      </c>
      <c r="AI96" s="170"/>
      <c r="AJ96" s="170"/>
      <c r="AK96" s="170"/>
      <c r="AL96" s="170"/>
      <c r="AM96" s="170"/>
      <c r="AN96" s="170"/>
      <c r="AO96" s="170"/>
      <c r="AP96" s="170"/>
      <c r="AQ96" s="170"/>
      <c r="AR96" s="170"/>
      <c r="AS96" s="170"/>
      <c r="AT96" s="170"/>
      <c r="AU96" s="170"/>
      <c r="AV96" s="170"/>
      <c r="AW96" s="170"/>
      <c r="AX96" s="170"/>
      <c r="AY96" s="170"/>
      <c r="AZ96" s="170"/>
      <c r="BA96" s="170"/>
      <c r="BB96" s="170"/>
      <c r="BC96" s="170"/>
      <c r="BD96" s="170"/>
      <c r="BE96" s="170"/>
      <c r="BF96" s="170"/>
      <c r="BG96" s="170"/>
      <c r="BH96" s="170"/>
    </row>
    <row r="97" spans="1:60" outlineLevel="3" x14ac:dyDescent="0.25">
      <c r="A97" s="171"/>
      <c r="B97" s="172"/>
      <c r="C97" s="191" t="s">
        <v>513</v>
      </c>
      <c r="D97" s="192"/>
      <c r="E97" s="193"/>
      <c r="F97" s="169"/>
      <c r="G97" s="169"/>
      <c r="H97" s="169"/>
      <c r="I97" s="169"/>
      <c r="J97" s="169"/>
      <c r="K97" s="169"/>
      <c r="L97" s="169"/>
      <c r="M97" s="169"/>
      <c r="N97" s="176"/>
      <c r="O97" s="176"/>
      <c r="P97" s="176"/>
      <c r="Q97" s="176"/>
      <c r="R97" s="169"/>
      <c r="S97" s="169"/>
      <c r="T97" s="169"/>
      <c r="U97" s="169"/>
      <c r="V97" s="169"/>
      <c r="W97" s="169"/>
      <c r="X97" s="169"/>
      <c r="Y97" s="169"/>
      <c r="Z97" s="170"/>
      <c r="AA97" s="170"/>
      <c r="AB97" s="170"/>
      <c r="AC97" s="170"/>
      <c r="AD97" s="170"/>
      <c r="AE97" s="170"/>
      <c r="AF97" s="170"/>
      <c r="AG97" s="170" t="s">
        <v>156</v>
      </c>
      <c r="AH97" s="170">
        <v>0</v>
      </c>
      <c r="AI97" s="170"/>
      <c r="AJ97" s="170"/>
      <c r="AK97" s="170"/>
      <c r="AL97" s="170"/>
      <c r="AM97" s="170"/>
      <c r="AN97" s="170"/>
      <c r="AO97" s="170"/>
      <c r="AP97" s="170"/>
      <c r="AQ97" s="170"/>
      <c r="AR97" s="170"/>
      <c r="AS97" s="170"/>
      <c r="AT97" s="170"/>
      <c r="AU97" s="170"/>
      <c r="AV97" s="170"/>
      <c r="AW97" s="170"/>
      <c r="AX97" s="170"/>
      <c r="AY97" s="170"/>
      <c r="AZ97" s="170"/>
      <c r="BA97" s="170"/>
      <c r="BB97" s="170"/>
      <c r="BC97" s="170"/>
      <c r="BD97" s="170"/>
      <c r="BE97" s="170"/>
      <c r="BF97" s="170"/>
      <c r="BG97" s="170"/>
      <c r="BH97" s="170"/>
    </row>
    <row r="98" spans="1:60" outlineLevel="3" x14ac:dyDescent="0.25">
      <c r="A98" s="171"/>
      <c r="B98" s="172"/>
      <c r="C98" s="191">
        <v>50</v>
      </c>
      <c r="D98" s="192"/>
      <c r="E98" s="193">
        <v>50</v>
      </c>
      <c r="F98" s="169"/>
      <c r="G98" s="169"/>
      <c r="H98" s="169"/>
      <c r="I98" s="169"/>
      <c r="J98" s="169"/>
      <c r="K98" s="169"/>
      <c r="L98" s="169"/>
      <c r="M98" s="169"/>
      <c r="N98" s="176"/>
      <c r="O98" s="176"/>
      <c r="P98" s="176"/>
      <c r="Q98" s="176"/>
      <c r="R98" s="169"/>
      <c r="S98" s="169"/>
      <c r="T98" s="169"/>
      <c r="U98" s="169"/>
      <c r="V98" s="169"/>
      <c r="W98" s="169"/>
      <c r="X98" s="169"/>
      <c r="Y98" s="169"/>
      <c r="Z98" s="170"/>
      <c r="AA98" s="170"/>
      <c r="AB98" s="170"/>
      <c r="AC98" s="170"/>
      <c r="AD98" s="170"/>
      <c r="AE98" s="170"/>
      <c r="AF98" s="170"/>
      <c r="AG98" s="170" t="s">
        <v>156</v>
      </c>
      <c r="AH98" s="170">
        <v>0</v>
      </c>
      <c r="AI98" s="170"/>
      <c r="AJ98" s="170"/>
      <c r="AK98" s="170"/>
      <c r="AL98" s="170"/>
      <c r="AM98" s="170"/>
      <c r="AN98" s="170"/>
      <c r="AO98" s="170"/>
      <c r="AP98" s="170"/>
      <c r="AQ98" s="170"/>
      <c r="AR98" s="170"/>
      <c r="AS98" s="170"/>
      <c r="AT98" s="170"/>
      <c r="AU98" s="170"/>
      <c r="AV98" s="170"/>
      <c r="AW98" s="170"/>
      <c r="AX98" s="170"/>
      <c r="AY98" s="170"/>
      <c r="AZ98" s="170"/>
      <c r="BA98" s="170"/>
      <c r="BB98" s="170"/>
      <c r="BC98" s="170"/>
      <c r="BD98" s="170"/>
      <c r="BE98" s="170"/>
      <c r="BF98" s="170"/>
      <c r="BG98" s="170"/>
      <c r="BH98" s="170"/>
    </row>
    <row r="99" spans="1:60" outlineLevel="3" x14ac:dyDescent="0.25">
      <c r="A99" s="171"/>
      <c r="B99" s="172"/>
      <c r="C99" s="194" t="s">
        <v>164</v>
      </c>
      <c r="D99" s="195"/>
      <c r="E99" s="196">
        <v>50</v>
      </c>
      <c r="F99" s="169"/>
      <c r="G99" s="169"/>
      <c r="H99" s="169"/>
      <c r="I99" s="169"/>
      <c r="J99" s="169"/>
      <c r="K99" s="169"/>
      <c r="L99" s="169"/>
      <c r="M99" s="169"/>
      <c r="N99" s="176"/>
      <c r="O99" s="176"/>
      <c r="P99" s="176"/>
      <c r="Q99" s="176"/>
      <c r="R99" s="169"/>
      <c r="S99" s="169"/>
      <c r="T99" s="169"/>
      <c r="U99" s="169"/>
      <c r="V99" s="169"/>
      <c r="W99" s="169"/>
      <c r="X99" s="169"/>
      <c r="Y99" s="169"/>
      <c r="Z99" s="170"/>
      <c r="AA99" s="170"/>
      <c r="AB99" s="170"/>
      <c r="AC99" s="170"/>
      <c r="AD99" s="170"/>
      <c r="AE99" s="170"/>
      <c r="AF99" s="170"/>
      <c r="AG99" s="170" t="s">
        <v>156</v>
      </c>
      <c r="AH99" s="170">
        <v>1</v>
      </c>
      <c r="AI99" s="170"/>
      <c r="AJ99" s="170"/>
      <c r="AK99" s="170"/>
      <c r="AL99" s="170"/>
      <c r="AM99" s="170"/>
      <c r="AN99" s="170"/>
      <c r="AO99" s="170"/>
      <c r="AP99" s="170"/>
      <c r="AQ99" s="170"/>
      <c r="AR99" s="170"/>
      <c r="AS99" s="170"/>
      <c r="AT99" s="170"/>
      <c r="AU99" s="170"/>
      <c r="AV99" s="170"/>
      <c r="AW99" s="170"/>
      <c r="AX99" s="170"/>
      <c r="AY99" s="170"/>
      <c r="AZ99" s="170"/>
      <c r="BA99" s="170"/>
      <c r="BB99" s="170"/>
      <c r="BC99" s="170"/>
      <c r="BD99" s="170"/>
      <c r="BE99" s="170"/>
      <c r="BF99" s="170"/>
      <c r="BG99" s="170"/>
      <c r="BH99" s="170"/>
    </row>
    <row r="100" spans="1:60" ht="20" outlineLevel="1" x14ac:dyDescent="0.25">
      <c r="A100" s="161">
        <v>14</v>
      </c>
      <c r="B100" s="162" t="s">
        <v>227</v>
      </c>
      <c r="C100" s="188" t="s">
        <v>228</v>
      </c>
      <c r="D100" s="189" t="s">
        <v>150</v>
      </c>
      <c r="E100" s="190">
        <v>0</v>
      </c>
      <c r="F100" s="218"/>
      <c r="G100" s="167">
        <f>ROUND(E100*F100,2)</f>
        <v>0</v>
      </c>
      <c r="H100" s="166"/>
      <c r="I100" s="167">
        <f>ROUND(E100*H100,2)</f>
        <v>0</v>
      </c>
      <c r="J100" s="166"/>
      <c r="K100" s="167">
        <f>ROUND(E100*J100,2)</f>
        <v>0</v>
      </c>
      <c r="L100" s="167">
        <v>21</v>
      </c>
      <c r="M100" s="167">
        <f>G100*(1+L100/100)</f>
        <v>0</v>
      </c>
      <c r="N100" s="165">
        <v>2.5249999999999999</v>
      </c>
      <c r="O100" s="165">
        <f>ROUND(E100*N100,2)</f>
        <v>0</v>
      </c>
      <c r="P100" s="165">
        <v>0</v>
      </c>
      <c r="Q100" s="165">
        <f>ROUND(E100*P100,2)</f>
        <v>0</v>
      </c>
      <c r="R100" s="167"/>
      <c r="S100" s="167" t="s">
        <v>222</v>
      </c>
      <c r="T100" s="168" t="s">
        <v>223</v>
      </c>
      <c r="U100" s="169">
        <v>0.48</v>
      </c>
      <c r="V100" s="169">
        <f>ROUND(E100*U100,2)</f>
        <v>0</v>
      </c>
      <c r="W100" s="169"/>
      <c r="X100" s="169" t="s">
        <v>152</v>
      </c>
      <c r="Y100" s="169" t="s">
        <v>215</v>
      </c>
      <c r="Z100" s="170"/>
      <c r="AA100" s="170"/>
      <c r="AB100" s="170"/>
      <c r="AC100" s="170"/>
      <c r="AD100" s="170"/>
      <c r="AE100" s="170"/>
      <c r="AF100" s="170"/>
      <c r="AG100" s="170" t="s">
        <v>154</v>
      </c>
      <c r="AH100" s="170"/>
      <c r="AI100" s="170"/>
      <c r="AJ100" s="170"/>
      <c r="AK100" s="170"/>
      <c r="AL100" s="170"/>
      <c r="AM100" s="170"/>
      <c r="AN100" s="170"/>
      <c r="AO100" s="170"/>
      <c r="AP100" s="170"/>
      <c r="AQ100" s="170"/>
      <c r="AR100" s="170"/>
      <c r="AS100" s="170"/>
      <c r="AT100" s="170"/>
      <c r="AU100" s="170"/>
      <c r="AV100" s="170"/>
      <c r="AW100" s="170"/>
      <c r="AX100" s="170"/>
      <c r="AY100" s="170"/>
      <c r="AZ100" s="170"/>
      <c r="BA100" s="170"/>
      <c r="BB100" s="170"/>
      <c r="BC100" s="170"/>
      <c r="BD100" s="170"/>
      <c r="BE100" s="170"/>
      <c r="BF100" s="170"/>
      <c r="BG100" s="170"/>
      <c r="BH100" s="170"/>
    </row>
    <row r="101" spans="1:60" outlineLevel="2" x14ac:dyDescent="0.25">
      <c r="A101" s="171"/>
      <c r="B101" s="172"/>
      <c r="C101" s="191" t="s">
        <v>155</v>
      </c>
      <c r="D101" s="192"/>
      <c r="E101" s="193"/>
      <c r="F101" s="198"/>
      <c r="G101" s="169"/>
      <c r="H101" s="169"/>
      <c r="I101" s="169"/>
      <c r="J101" s="169"/>
      <c r="K101" s="169"/>
      <c r="L101" s="169"/>
      <c r="M101" s="169"/>
      <c r="N101" s="176"/>
      <c r="O101" s="176"/>
      <c r="P101" s="176"/>
      <c r="Q101" s="176"/>
      <c r="R101" s="169"/>
      <c r="S101" s="169"/>
      <c r="T101" s="169"/>
      <c r="U101" s="169"/>
      <c r="V101" s="169"/>
      <c r="W101" s="169"/>
      <c r="X101" s="169"/>
      <c r="Y101" s="169"/>
      <c r="Z101" s="170"/>
      <c r="AA101" s="170"/>
      <c r="AB101" s="170"/>
      <c r="AC101" s="170"/>
      <c r="AD101" s="170"/>
      <c r="AE101" s="170"/>
      <c r="AF101" s="170"/>
      <c r="AG101" s="170" t="s">
        <v>156</v>
      </c>
      <c r="AH101" s="170">
        <v>0</v>
      </c>
      <c r="AI101" s="170"/>
      <c r="AJ101" s="170"/>
      <c r="AK101" s="170"/>
      <c r="AL101" s="170"/>
      <c r="AM101" s="170"/>
      <c r="AN101" s="170"/>
      <c r="AO101" s="170"/>
      <c r="AP101" s="170"/>
      <c r="AQ101" s="170"/>
      <c r="AR101" s="170"/>
      <c r="AS101" s="170"/>
      <c r="AT101" s="170"/>
      <c r="AU101" s="170"/>
      <c r="AV101" s="170"/>
      <c r="AW101" s="170"/>
      <c r="AX101" s="170"/>
      <c r="AY101" s="170"/>
      <c r="AZ101" s="170"/>
      <c r="BA101" s="170"/>
      <c r="BB101" s="170"/>
      <c r="BC101" s="170"/>
      <c r="BD101" s="170"/>
      <c r="BE101" s="170"/>
      <c r="BF101" s="170"/>
      <c r="BG101" s="170"/>
      <c r="BH101" s="170"/>
    </row>
    <row r="102" spans="1:60" outlineLevel="3" x14ac:dyDescent="0.25">
      <c r="A102" s="171"/>
      <c r="B102" s="172"/>
      <c r="C102" s="191" t="s">
        <v>216</v>
      </c>
      <c r="D102" s="192"/>
      <c r="E102" s="193"/>
      <c r="F102" s="198"/>
      <c r="G102" s="169"/>
      <c r="H102" s="169"/>
      <c r="I102" s="169"/>
      <c r="J102" s="169"/>
      <c r="K102" s="169"/>
      <c r="L102" s="169"/>
      <c r="M102" s="169"/>
      <c r="N102" s="176"/>
      <c r="O102" s="176"/>
      <c r="P102" s="176"/>
      <c r="Q102" s="176"/>
      <c r="R102" s="169"/>
      <c r="S102" s="169"/>
      <c r="T102" s="169"/>
      <c r="U102" s="169"/>
      <c r="V102" s="169"/>
      <c r="W102" s="169"/>
      <c r="X102" s="169"/>
      <c r="Y102" s="169"/>
      <c r="Z102" s="170"/>
      <c r="AA102" s="170"/>
      <c r="AB102" s="170"/>
      <c r="AC102" s="170"/>
      <c r="AD102" s="170"/>
      <c r="AE102" s="170"/>
      <c r="AF102" s="170"/>
      <c r="AG102" s="170" t="s">
        <v>156</v>
      </c>
      <c r="AH102" s="170">
        <v>0</v>
      </c>
      <c r="AI102" s="170"/>
      <c r="AJ102" s="170"/>
      <c r="AK102" s="170"/>
      <c r="AL102" s="170"/>
      <c r="AM102" s="170"/>
      <c r="AN102" s="170"/>
      <c r="AO102" s="170"/>
      <c r="AP102" s="170"/>
      <c r="AQ102" s="170"/>
      <c r="AR102" s="170"/>
      <c r="AS102" s="170"/>
      <c r="AT102" s="170"/>
      <c r="AU102" s="170"/>
      <c r="AV102" s="170"/>
      <c r="AW102" s="170"/>
      <c r="AX102" s="170"/>
      <c r="AY102" s="170"/>
      <c r="AZ102" s="170"/>
      <c r="BA102" s="170"/>
      <c r="BB102" s="170"/>
      <c r="BC102" s="170"/>
      <c r="BD102" s="170"/>
      <c r="BE102" s="170"/>
      <c r="BF102" s="170"/>
      <c r="BG102" s="170"/>
      <c r="BH102" s="170"/>
    </row>
    <row r="103" spans="1:60" ht="20" outlineLevel="3" x14ac:dyDescent="0.25">
      <c r="A103" s="171"/>
      <c r="B103" s="172"/>
      <c r="C103" s="191" t="s">
        <v>515</v>
      </c>
      <c r="D103" s="192"/>
      <c r="E103" s="193"/>
      <c r="F103" s="198"/>
      <c r="G103" s="169"/>
      <c r="H103" s="169"/>
      <c r="I103" s="169"/>
      <c r="J103" s="169"/>
      <c r="K103" s="169"/>
      <c r="L103" s="169"/>
      <c r="M103" s="169"/>
      <c r="N103" s="176"/>
      <c r="O103" s="176"/>
      <c r="P103" s="176"/>
      <c r="Q103" s="176"/>
      <c r="R103" s="169"/>
      <c r="S103" s="169"/>
      <c r="T103" s="169"/>
      <c r="U103" s="169"/>
      <c r="V103" s="169"/>
      <c r="W103" s="169"/>
      <c r="X103" s="169"/>
      <c r="Y103" s="169"/>
      <c r="Z103" s="170"/>
      <c r="AA103" s="170"/>
      <c r="AB103" s="170"/>
      <c r="AC103" s="170"/>
      <c r="AD103" s="170"/>
      <c r="AE103" s="170"/>
      <c r="AF103" s="170"/>
      <c r="AG103" s="170" t="s">
        <v>156</v>
      </c>
      <c r="AH103" s="170">
        <v>0</v>
      </c>
      <c r="AI103" s="170"/>
      <c r="AJ103" s="170"/>
      <c r="AK103" s="170"/>
      <c r="AL103" s="170"/>
      <c r="AM103" s="170"/>
      <c r="AN103" s="170"/>
      <c r="AO103" s="170"/>
      <c r="AP103" s="170"/>
      <c r="AQ103" s="170"/>
      <c r="AR103" s="170"/>
      <c r="AS103" s="170"/>
      <c r="AT103" s="170"/>
      <c r="AU103" s="170"/>
      <c r="AV103" s="170"/>
      <c r="AW103" s="170"/>
      <c r="AX103" s="170"/>
      <c r="AY103" s="170"/>
      <c r="AZ103" s="170"/>
      <c r="BA103" s="170"/>
      <c r="BB103" s="170"/>
      <c r="BC103" s="170"/>
      <c r="BD103" s="170"/>
      <c r="BE103" s="170"/>
      <c r="BF103" s="170"/>
      <c r="BG103" s="170"/>
      <c r="BH103" s="170"/>
    </row>
    <row r="104" spans="1:60" outlineLevel="3" x14ac:dyDescent="0.25">
      <c r="A104" s="171"/>
      <c r="B104" s="172"/>
      <c r="C104" s="191" t="s">
        <v>229</v>
      </c>
      <c r="D104" s="192"/>
      <c r="E104" s="193"/>
      <c r="F104" s="198"/>
      <c r="G104" s="169"/>
      <c r="H104" s="169"/>
      <c r="I104" s="169"/>
      <c r="J104" s="169"/>
      <c r="K104" s="169"/>
      <c r="L104" s="169"/>
      <c r="M104" s="169"/>
      <c r="N104" s="176"/>
      <c r="O104" s="176"/>
      <c r="P104" s="176"/>
      <c r="Q104" s="176"/>
      <c r="R104" s="169"/>
      <c r="S104" s="169"/>
      <c r="T104" s="169"/>
      <c r="U104" s="169"/>
      <c r="V104" s="169"/>
      <c r="W104" s="169"/>
      <c r="X104" s="169"/>
      <c r="Y104" s="169"/>
      <c r="Z104" s="170"/>
      <c r="AA104" s="170"/>
      <c r="AB104" s="170"/>
      <c r="AC104" s="170"/>
      <c r="AD104" s="170"/>
      <c r="AE104" s="170"/>
      <c r="AF104" s="170"/>
      <c r="AG104" s="170" t="s">
        <v>156</v>
      </c>
      <c r="AH104" s="170">
        <v>0</v>
      </c>
      <c r="AI104" s="170"/>
      <c r="AJ104" s="170"/>
      <c r="AK104" s="170"/>
      <c r="AL104" s="170"/>
      <c r="AM104" s="170"/>
      <c r="AN104" s="170"/>
      <c r="AO104" s="170"/>
      <c r="AP104" s="170"/>
      <c r="AQ104" s="170"/>
      <c r="AR104" s="170"/>
      <c r="AS104" s="170"/>
      <c r="AT104" s="170"/>
      <c r="AU104" s="170"/>
      <c r="AV104" s="170"/>
      <c r="AW104" s="170"/>
      <c r="AX104" s="170"/>
      <c r="AY104" s="170"/>
      <c r="AZ104" s="170"/>
      <c r="BA104" s="170"/>
      <c r="BB104" s="170"/>
      <c r="BC104" s="170"/>
      <c r="BD104" s="170"/>
      <c r="BE104" s="170"/>
      <c r="BF104" s="170"/>
      <c r="BG104" s="170"/>
      <c r="BH104" s="170"/>
    </row>
    <row r="105" spans="1:60" outlineLevel="3" x14ac:dyDescent="0.25">
      <c r="A105" s="171"/>
      <c r="B105" s="172"/>
      <c r="C105" s="194" t="s">
        <v>164</v>
      </c>
      <c r="D105" s="195"/>
      <c r="E105" s="196"/>
      <c r="F105" s="198"/>
      <c r="G105" s="169"/>
      <c r="H105" s="169"/>
      <c r="I105" s="169"/>
      <c r="J105" s="169"/>
      <c r="K105" s="169"/>
      <c r="L105" s="169"/>
      <c r="M105" s="169"/>
      <c r="N105" s="176"/>
      <c r="O105" s="176"/>
      <c r="P105" s="176"/>
      <c r="Q105" s="176"/>
      <c r="R105" s="169"/>
      <c r="S105" s="169"/>
      <c r="T105" s="169"/>
      <c r="U105" s="169"/>
      <c r="V105" s="169"/>
      <c r="W105" s="169"/>
      <c r="X105" s="169"/>
      <c r="Y105" s="169"/>
      <c r="Z105" s="170"/>
      <c r="AA105" s="170"/>
      <c r="AB105" s="170"/>
      <c r="AC105" s="170"/>
      <c r="AD105" s="170"/>
      <c r="AE105" s="170"/>
      <c r="AF105" s="170"/>
      <c r="AG105" s="170" t="s">
        <v>156</v>
      </c>
      <c r="AH105" s="170">
        <v>1</v>
      </c>
      <c r="AI105" s="170"/>
      <c r="AJ105" s="170"/>
      <c r="AK105" s="170"/>
      <c r="AL105" s="170"/>
      <c r="AM105" s="170"/>
      <c r="AN105" s="170"/>
      <c r="AO105" s="170"/>
      <c r="AP105" s="170"/>
      <c r="AQ105" s="170"/>
      <c r="AR105" s="170"/>
      <c r="AS105" s="170"/>
      <c r="AT105" s="170"/>
      <c r="AU105" s="170"/>
      <c r="AV105" s="170"/>
      <c r="AW105" s="170"/>
      <c r="AX105" s="170"/>
      <c r="AY105" s="170"/>
      <c r="AZ105" s="170"/>
      <c r="BA105" s="170"/>
      <c r="BB105" s="170"/>
      <c r="BC105" s="170"/>
      <c r="BD105" s="170"/>
      <c r="BE105" s="170"/>
      <c r="BF105" s="170"/>
      <c r="BG105" s="170"/>
      <c r="BH105" s="170"/>
    </row>
    <row r="106" spans="1:60" outlineLevel="1" x14ac:dyDescent="0.25">
      <c r="A106" s="199">
        <v>15</v>
      </c>
      <c r="B106" s="200" t="s">
        <v>230</v>
      </c>
      <c r="C106" s="188" t="s">
        <v>231</v>
      </c>
      <c r="D106" s="189" t="s">
        <v>232</v>
      </c>
      <c r="E106" s="190">
        <v>757.57</v>
      </c>
      <c r="F106" s="218"/>
      <c r="G106" s="197">
        <f>ROUND(E106*F106,2)</f>
        <v>0</v>
      </c>
      <c r="H106" s="197"/>
      <c r="I106" s="197">
        <f>ROUND(E106*H106,2)</f>
        <v>0</v>
      </c>
      <c r="J106" s="197"/>
      <c r="K106" s="197">
        <f>ROUND(E106*J106,2)</f>
        <v>0</v>
      </c>
      <c r="L106" s="197">
        <v>21</v>
      </c>
      <c r="M106" s="197">
        <f>G106*(1+L106/100)</f>
        <v>0</v>
      </c>
      <c r="N106" s="190">
        <v>3.9190000000000003E-2</v>
      </c>
      <c r="O106" s="190">
        <f>ROUND(E106*N106,2)</f>
        <v>29.69</v>
      </c>
      <c r="P106" s="190">
        <v>0</v>
      </c>
      <c r="Q106" s="190">
        <f>ROUND(E106*P106,2)</f>
        <v>0</v>
      </c>
      <c r="R106" s="197"/>
      <c r="S106" s="197" t="s">
        <v>151</v>
      </c>
      <c r="T106" s="201" t="s">
        <v>151</v>
      </c>
      <c r="U106" s="169">
        <v>1.05</v>
      </c>
      <c r="V106" s="169">
        <f>ROUND(E106*U106,2)</f>
        <v>795.45</v>
      </c>
      <c r="W106" s="169"/>
      <c r="X106" s="169" t="s">
        <v>152</v>
      </c>
      <c r="Y106" s="169" t="s">
        <v>153</v>
      </c>
      <c r="Z106" s="170"/>
      <c r="AA106" s="170"/>
      <c r="AB106" s="170"/>
      <c r="AC106" s="170"/>
      <c r="AD106" s="170"/>
      <c r="AE106" s="170"/>
      <c r="AF106" s="170"/>
      <c r="AG106" s="170" t="s">
        <v>154</v>
      </c>
      <c r="AH106" s="170"/>
      <c r="AI106" s="170"/>
      <c r="AJ106" s="170"/>
      <c r="AK106" s="170"/>
      <c r="AL106" s="170"/>
      <c r="AM106" s="170"/>
      <c r="AN106" s="170"/>
      <c r="AO106" s="170"/>
      <c r="AP106" s="170"/>
      <c r="AQ106" s="170"/>
      <c r="AR106" s="170"/>
      <c r="AS106" s="170"/>
      <c r="AT106" s="170"/>
      <c r="AU106" s="170"/>
      <c r="AV106" s="170"/>
      <c r="AW106" s="170"/>
      <c r="AX106" s="170"/>
      <c r="AY106" s="170"/>
      <c r="AZ106" s="170"/>
      <c r="BA106" s="170"/>
      <c r="BB106" s="170"/>
      <c r="BC106" s="170"/>
      <c r="BD106" s="170"/>
      <c r="BE106" s="170"/>
      <c r="BF106" s="170"/>
      <c r="BG106" s="170"/>
      <c r="BH106" s="170"/>
    </row>
    <row r="107" spans="1:60" outlineLevel="2" x14ac:dyDescent="0.25">
      <c r="A107" s="171"/>
      <c r="B107" s="172"/>
      <c r="C107" s="173" t="s">
        <v>155</v>
      </c>
      <c r="D107" s="174"/>
      <c r="E107" s="175"/>
      <c r="F107" s="169"/>
      <c r="G107" s="169"/>
      <c r="H107" s="169"/>
      <c r="I107" s="169"/>
      <c r="J107" s="169"/>
      <c r="K107" s="169"/>
      <c r="L107" s="169"/>
      <c r="M107" s="169"/>
      <c r="N107" s="176"/>
      <c r="O107" s="176"/>
      <c r="P107" s="176"/>
      <c r="Q107" s="176"/>
      <c r="R107" s="169"/>
      <c r="S107" s="169"/>
      <c r="T107" s="169"/>
      <c r="U107" s="169"/>
      <c r="V107" s="169"/>
      <c r="W107" s="169"/>
      <c r="X107" s="169"/>
      <c r="Y107" s="169"/>
      <c r="Z107" s="170"/>
      <c r="AA107" s="170"/>
      <c r="AB107" s="170"/>
      <c r="AC107" s="170"/>
      <c r="AD107" s="170"/>
      <c r="AE107" s="170"/>
      <c r="AF107" s="170"/>
      <c r="AG107" s="170" t="s">
        <v>156</v>
      </c>
      <c r="AH107" s="170">
        <v>0</v>
      </c>
      <c r="AI107" s="170"/>
      <c r="AJ107" s="170"/>
      <c r="AK107" s="170"/>
      <c r="AL107" s="170"/>
      <c r="AM107" s="170"/>
      <c r="AN107" s="170"/>
      <c r="AO107" s="170"/>
      <c r="AP107" s="170"/>
      <c r="AQ107" s="170"/>
      <c r="AR107" s="170"/>
      <c r="AS107" s="170"/>
      <c r="AT107" s="170"/>
      <c r="AU107" s="170"/>
      <c r="AV107" s="170"/>
      <c r="AW107" s="170"/>
      <c r="AX107" s="170"/>
      <c r="AY107" s="170"/>
      <c r="AZ107" s="170"/>
      <c r="BA107" s="170"/>
      <c r="BB107" s="170"/>
      <c r="BC107" s="170"/>
      <c r="BD107" s="170"/>
      <c r="BE107" s="170"/>
      <c r="BF107" s="170"/>
      <c r="BG107" s="170"/>
      <c r="BH107" s="170"/>
    </row>
    <row r="108" spans="1:60" outlineLevel="3" x14ac:dyDescent="0.25">
      <c r="A108" s="171"/>
      <c r="B108" s="172"/>
      <c r="C108" s="173" t="s">
        <v>216</v>
      </c>
      <c r="D108" s="174"/>
      <c r="E108" s="175"/>
      <c r="F108" s="169"/>
      <c r="G108" s="169"/>
      <c r="H108" s="169"/>
      <c r="I108" s="169"/>
      <c r="J108" s="169"/>
      <c r="K108" s="169"/>
      <c r="L108" s="169"/>
      <c r="M108" s="169"/>
      <c r="N108" s="176"/>
      <c r="O108" s="176"/>
      <c r="P108" s="176"/>
      <c r="Q108" s="176"/>
      <c r="R108" s="169"/>
      <c r="S108" s="169"/>
      <c r="T108" s="169"/>
      <c r="U108" s="169"/>
      <c r="V108" s="169"/>
      <c r="W108" s="169"/>
      <c r="X108" s="169"/>
      <c r="Y108" s="169"/>
      <c r="Z108" s="170"/>
      <c r="AA108" s="170"/>
      <c r="AB108" s="170"/>
      <c r="AC108" s="170"/>
      <c r="AD108" s="170"/>
      <c r="AE108" s="170"/>
      <c r="AF108" s="170"/>
      <c r="AG108" s="170" t="s">
        <v>156</v>
      </c>
      <c r="AH108" s="170">
        <v>0</v>
      </c>
      <c r="AI108" s="170"/>
      <c r="AJ108" s="170"/>
      <c r="AK108" s="170"/>
      <c r="AL108" s="170"/>
      <c r="AM108" s="170"/>
      <c r="AN108" s="170"/>
      <c r="AO108" s="170"/>
      <c r="AP108" s="170"/>
      <c r="AQ108" s="170"/>
      <c r="AR108" s="170"/>
      <c r="AS108" s="170"/>
      <c r="AT108" s="170"/>
      <c r="AU108" s="170"/>
      <c r="AV108" s="170"/>
      <c r="AW108" s="170"/>
      <c r="AX108" s="170"/>
      <c r="AY108" s="170"/>
      <c r="AZ108" s="170"/>
      <c r="BA108" s="170"/>
      <c r="BB108" s="170"/>
      <c r="BC108" s="170"/>
      <c r="BD108" s="170"/>
      <c r="BE108" s="170"/>
      <c r="BF108" s="170"/>
      <c r="BG108" s="170"/>
      <c r="BH108" s="170"/>
    </row>
    <row r="109" spans="1:60" outlineLevel="3" x14ac:dyDescent="0.25">
      <c r="A109" s="171"/>
      <c r="B109" s="172"/>
      <c r="C109" s="173" t="s">
        <v>233</v>
      </c>
      <c r="D109" s="174"/>
      <c r="E109" s="175"/>
      <c r="F109" s="169"/>
      <c r="G109" s="169"/>
      <c r="H109" s="169"/>
      <c r="I109" s="169"/>
      <c r="J109" s="169"/>
      <c r="K109" s="169"/>
      <c r="L109" s="169"/>
      <c r="M109" s="169"/>
      <c r="N109" s="176"/>
      <c r="O109" s="176"/>
      <c r="P109" s="176"/>
      <c r="Q109" s="176"/>
      <c r="R109" s="169"/>
      <c r="S109" s="169"/>
      <c r="T109" s="169"/>
      <c r="U109" s="169"/>
      <c r="V109" s="169"/>
      <c r="W109" s="169"/>
      <c r="X109" s="169"/>
      <c r="Y109" s="169"/>
      <c r="Z109" s="170"/>
      <c r="AA109" s="170"/>
      <c r="AB109" s="170"/>
      <c r="AC109" s="170"/>
      <c r="AD109" s="170"/>
      <c r="AE109" s="170"/>
      <c r="AF109" s="170"/>
      <c r="AG109" s="170" t="s">
        <v>156</v>
      </c>
      <c r="AH109" s="170">
        <v>0</v>
      </c>
      <c r="AI109" s="170"/>
      <c r="AJ109" s="170"/>
      <c r="AK109" s="170"/>
      <c r="AL109" s="170"/>
      <c r="AM109" s="170"/>
      <c r="AN109" s="170"/>
      <c r="AO109" s="170"/>
      <c r="AP109" s="170"/>
      <c r="AQ109" s="170"/>
      <c r="AR109" s="170"/>
      <c r="AS109" s="170"/>
      <c r="AT109" s="170"/>
      <c r="AU109" s="170"/>
      <c r="AV109" s="170"/>
      <c r="AW109" s="170"/>
      <c r="AX109" s="170"/>
      <c r="AY109" s="170"/>
      <c r="AZ109" s="170"/>
      <c r="BA109" s="170"/>
      <c r="BB109" s="170"/>
      <c r="BC109" s="170"/>
      <c r="BD109" s="170"/>
      <c r="BE109" s="170"/>
      <c r="BF109" s="170"/>
      <c r="BG109" s="170"/>
      <c r="BH109" s="170"/>
    </row>
    <row r="110" spans="1:60" outlineLevel="3" x14ac:dyDescent="0.25">
      <c r="A110" s="171"/>
      <c r="B110" s="172"/>
      <c r="C110" s="173" t="s">
        <v>234</v>
      </c>
      <c r="D110" s="174"/>
      <c r="E110" s="175"/>
      <c r="F110" s="169"/>
      <c r="G110" s="169"/>
      <c r="H110" s="169"/>
      <c r="I110" s="169"/>
      <c r="J110" s="169"/>
      <c r="K110" s="169"/>
      <c r="L110" s="169"/>
      <c r="M110" s="169"/>
      <c r="N110" s="176"/>
      <c r="O110" s="176"/>
      <c r="P110" s="176"/>
      <c r="Q110" s="176"/>
      <c r="R110" s="169"/>
      <c r="S110" s="169"/>
      <c r="T110" s="169"/>
      <c r="U110" s="169"/>
      <c r="V110" s="169"/>
      <c r="W110" s="169"/>
      <c r="X110" s="169"/>
      <c r="Y110" s="169"/>
      <c r="Z110" s="170"/>
      <c r="AA110" s="170"/>
      <c r="AB110" s="170"/>
      <c r="AC110" s="170"/>
      <c r="AD110" s="170"/>
      <c r="AE110" s="170"/>
      <c r="AF110" s="170"/>
      <c r="AG110" s="170" t="s">
        <v>156</v>
      </c>
      <c r="AH110" s="170">
        <v>0</v>
      </c>
      <c r="AI110" s="170"/>
      <c r="AJ110" s="170"/>
      <c r="AK110" s="170"/>
      <c r="AL110" s="170"/>
      <c r="AM110" s="170"/>
      <c r="AN110" s="170"/>
      <c r="AO110" s="170"/>
      <c r="AP110" s="170"/>
      <c r="AQ110" s="170"/>
      <c r="AR110" s="170"/>
      <c r="AS110" s="170"/>
      <c r="AT110" s="170"/>
      <c r="AU110" s="170"/>
      <c r="AV110" s="170"/>
      <c r="AW110" s="170"/>
      <c r="AX110" s="170"/>
      <c r="AY110" s="170"/>
      <c r="AZ110" s="170"/>
      <c r="BA110" s="170"/>
      <c r="BB110" s="170"/>
      <c r="BC110" s="170"/>
      <c r="BD110" s="170"/>
      <c r="BE110" s="170"/>
      <c r="BF110" s="170"/>
      <c r="BG110" s="170"/>
      <c r="BH110" s="170"/>
    </row>
    <row r="111" spans="1:60" outlineLevel="3" x14ac:dyDescent="0.25">
      <c r="A111" s="171"/>
      <c r="B111" s="172"/>
      <c r="C111" s="173" t="s">
        <v>235</v>
      </c>
      <c r="D111" s="174"/>
      <c r="E111" s="175">
        <v>56.55</v>
      </c>
      <c r="F111" s="169"/>
      <c r="G111" s="169"/>
      <c r="H111" s="169"/>
      <c r="I111" s="169"/>
      <c r="J111" s="169"/>
      <c r="K111" s="169"/>
      <c r="L111" s="169"/>
      <c r="M111" s="169"/>
      <c r="N111" s="176"/>
      <c r="O111" s="176"/>
      <c r="P111" s="176"/>
      <c r="Q111" s="176"/>
      <c r="R111" s="169"/>
      <c r="S111" s="169"/>
      <c r="T111" s="169"/>
      <c r="U111" s="169"/>
      <c r="V111" s="169"/>
      <c r="W111" s="169"/>
      <c r="X111" s="169"/>
      <c r="Y111" s="169"/>
      <c r="Z111" s="170"/>
      <c r="AA111" s="170"/>
      <c r="AB111" s="170"/>
      <c r="AC111" s="170"/>
      <c r="AD111" s="170"/>
      <c r="AE111" s="170"/>
      <c r="AF111" s="170"/>
      <c r="AG111" s="170" t="s">
        <v>156</v>
      </c>
      <c r="AH111" s="170">
        <v>0</v>
      </c>
      <c r="AI111" s="170"/>
      <c r="AJ111" s="170"/>
      <c r="AK111" s="170"/>
      <c r="AL111" s="170"/>
      <c r="AM111" s="170"/>
      <c r="AN111" s="170"/>
      <c r="AO111" s="170"/>
      <c r="AP111" s="170"/>
      <c r="AQ111" s="170"/>
      <c r="AR111" s="170"/>
      <c r="AS111" s="170"/>
      <c r="AT111" s="170"/>
      <c r="AU111" s="170"/>
      <c r="AV111" s="170"/>
      <c r="AW111" s="170"/>
      <c r="AX111" s="170"/>
      <c r="AY111" s="170"/>
      <c r="AZ111" s="170"/>
      <c r="BA111" s="170"/>
      <c r="BB111" s="170"/>
      <c r="BC111" s="170"/>
      <c r="BD111" s="170"/>
      <c r="BE111" s="170"/>
      <c r="BF111" s="170"/>
      <c r="BG111" s="170"/>
      <c r="BH111" s="170"/>
    </row>
    <row r="112" spans="1:60" outlineLevel="3" x14ac:dyDescent="0.25">
      <c r="A112" s="171"/>
      <c r="B112" s="172"/>
      <c r="C112" s="173" t="s">
        <v>541</v>
      </c>
      <c r="D112" s="174"/>
      <c r="E112" s="175">
        <v>686.7</v>
      </c>
      <c r="F112" s="169"/>
      <c r="G112" s="169"/>
      <c r="H112" s="169"/>
      <c r="I112" s="169"/>
      <c r="J112" s="169"/>
      <c r="K112" s="169"/>
      <c r="L112" s="169"/>
      <c r="M112" s="169"/>
      <c r="N112" s="176"/>
      <c r="O112" s="176"/>
      <c r="P112" s="176"/>
      <c r="Q112" s="176"/>
      <c r="R112" s="169"/>
      <c r="S112" s="169"/>
      <c r="T112" s="169"/>
      <c r="U112" s="169"/>
      <c r="V112" s="169"/>
      <c r="W112" s="169"/>
      <c r="X112" s="169"/>
      <c r="Y112" s="169"/>
      <c r="Z112" s="170"/>
      <c r="AA112" s="170"/>
      <c r="AB112" s="170"/>
      <c r="AC112" s="170"/>
      <c r="AD112" s="170"/>
      <c r="AE112" s="170"/>
      <c r="AF112" s="170"/>
      <c r="AG112" s="170"/>
      <c r="AH112" s="170"/>
      <c r="AI112" s="170"/>
      <c r="AJ112" s="170"/>
      <c r="AK112" s="170"/>
      <c r="AL112" s="170"/>
      <c r="AM112" s="170"/>
      <c r="AN112" s="170"/>
      <c r="AO112" s="170"/>
      <c r="AP112" s="170"/>
      <c r="AQ112" s="170"/>
      <c r="AR112" s="170"/>
      <c r="AS112" s="170"/>
      <c r="AT112" s="170"/>
      <c r="AU112" s="170"/>
      <c r="AV112" s="170"/>
      <c r="AW112" s="170"/>
      <c r="AX112" s="170"/>
      <c r="AY112" s="170"/>
      <c r="AZ112" s="170"/>
      <c r="BA112" s="170"/>
      <c r="BB112" s="170"/>
      <c r="BC112" s="170"/>
      <c r="BD112" s="170"/>
      <c r="BE112" s="170"/>
      <c r="BF112" s="170"/>
      <c r="BG112" s="170"/>
      <c r="BH112" s="170"/>
    </row>
    <row r="113" spans="1:60" outlineLevel="3" x14ac:dyDescent="0.25">
      <c r="A113" s="171"/>
      <c r="B113" s="172"/>
      <c r="C113" s="173" t="s">
        <v>542</v>
      </c>
      <c r="D113" s="174"/>
      <c r="E113" s="175"/>
      <c r="F113" s="169"/>
      <c r="G113" s="169"/>
      <c r="H113" s="169"/>
      <c r="I113" s="169"/>
      <c r="J113" s="169"/>
      <c r="K113" s="169"/>
      <c r="L113" s="169"/>
      <c r="M113" s="169"/>
      <c r="N113" s="176"/>
      <c r="O113" s="176"/>
      <c r="P113" s="176"/>
      <c r="Q113" s="176"/>
      <c r="R113" s="169"/>
      <c r="S113" s="169"/>
      <c r="T113" s="169"/>
      <c r="U113" s="169"/>
      <c r="V113" s="169"/>
      <c r="W113" s="169"/>
      <c r="X113" s="169"/>
      <c r="Y113" s="169"/>
      <c r="Z113" s="170"/>
      <c r="AA113" s="170"/>
      <c r="AB113" s="170"/>
      <c r="AC113" s="170"/>
      <c r="AD113" s="170"/>
      <c r="AE113" s="170"/>
      <c r="AF113" s="170"/>
      <c r="AG113" s="170"/>
      <c r="AH113" s="170"/>
      <c r="AI113" s="170"/>
      <c r="AJ113" s="170"/>
      <c r="AK113" s="170"/>
      <c r="AL113" s="170"/>
      <c r="AM113" s="170"/>
      <c r="AN113" s="170"/>
      <c r="AO113" s="170"/>
      <c r="AP113" s="170"/>
      <c r="AQ113" s="170"/>
      <c r="AR113" s="170"/>
      <c r="AS113" s="170"/>
      <c r="AT113" s="170"/>
      <c r="AU113" s="170"/>
      <c r="AV113" s="170"/>
      <c r="AW113" s="170"/>
      <c r="AX113" s="170"/>
      <c r="AY113" s="170"/>
      <c r="AZ113" s="170"/>
      <c r="BA113" s="170"/>
      <c r="BB113" s="170"/>
      <c r="BC113" s="170"/>
      <c r="BD113" s="170"/>
      <c r="BE113" s="170"/>
      <c r="BF113" s="170"/>
      <c r="BG113" s="170"/>
      <c r="BH113" s="170"/>
    </row>
    <row r="114" spans="1:60" outlineLevel="3" x14ac:dyDescent="0.25">
      <c r="A114" s="171"/>
      <c r="B114" s="172"/>
      <c r="C114" s="173" t="s">
        <v>543</v>
      </c>
      <c r="D114" s="174"/>
      <c r="E114" s="175"/>
      <c r="F114" s="169"/>
      <c r="G114" s="169"/>
      <c r="H114" s="169"/>
      <c r="I114" s="169"/>
      <c r="J114" s="169"/>
      <c r="K114" s="169"/>
      <c r="L114" s="169"/>
      <c r="M114" s="169"/>
      <c r="N114" s="176"/>
      <c r="O114" s="176"/>
      <c r="P114" s="176"/>
      <c r="Q114" s="176"/>
      <c r="R114" s="169"/>
      <c r="S114" s="169"/>
      <c r="T114" s="169"/>
      <c r="U114" s="169"/>
      <c r="V114" s="169"/>
      <c r="W114" s="169"/>
      <c r="X114" s="169"/>
      <c r="Y114" s="169"/>
      <c r="Z114" s="170"/>
      <c r="AA114" s="170"/>
      <c r="AB114" s="170"/>
      <c r="AC114" s="170"/>
      <c r="AD114" s="170"/>
      <c r="AE114" s="170"/>
      <c r="AF114" s="170"/>
      <c r="AG114" s="170"/>
      <c r="AH114" s="170"/>
      <c r="AI114" s="170"/>
      <c r="AJ114" s="170"/>
      <c r="AK114" s="170"/>
      <c r="AL114" s="170"/>
      <c r="AM114" s="170"/>
      <c r="AN114" s="170"/>
      <c r="AO114" s="170"/>
      <c r="AP114" s="170"/>
      <c r="AQ114" s="170"/>
      <c r="AR114" s="170"/>
      <c r="AS114" s="170"/>
      <c r="AT114" s="170"/>
      <c r="AU114" s="170"/>
      <c r="AV114" s="170"/>
      <c r="AW114" s="170"/>
      <c r="AX114" s="170"/>
      <c r="AY114" s="170"/>
      <c r="AZ114" s="170"/>
      <c r="BA114" s="170"/>
      <c r="BB114" s="170"/>
      <c r="BC114" s="170"/>
      <c r="BD114" s="170"/>
      <c r="BE114" s="170"/>
      <c r="BF114" s="170"/>
      <c r="BG114" s="170"/>
      <c r="BH114" s="170"/>
    </row>
    <row r="115" spans="1:60" outlineLevel="3" x14ac:dyDescent="0.25">
      <c r="A115" s="171"/>
      <c r="B115" s="172"/>
      <c r="C115" s="173" t="s">
        <v>234</v>
      </c>
      <c r="D115" s="174"/>
      <c r="E115" s="175"/>
      <c r="F115" s="169"/>
      <c r="G115" s="169"/>
      <c r="H115" s="169"/>
      <c r="I115" s="169"/>
      <c r="J115" s="169"/>
      <c r="K115" s="169"/>
      <c r="L115" s="169"/>
      <c r="M115" s="169"/>
      <c r="N115" s="176"/>
      <c r="O115" s="176"/>
      <c r="P115" s="176"/>
      <c r="Q115" s="176"/>
      <c r="R115" s="169"/>
      <c r="S115" s="169"/>
      <c r="T115" s="169"/>
      <c r="U115" s="169"/>
      <c r="V115" s="169"/>
      <c r="W115" s="169"/>
      <c r="X115" s="169"/>
      <c r="Y115" s="169"/>
      <c r="Z115" s="170"/>
      <c r="AA115" s="170"/>
      <c r="AB115" s="170"/>
      <c r="AC115" s="170"/>
      <c r="AD115" s="170"/>
      <c r="AE115" s="170"/>
      <c r="AF115" s="170"/>
      <c r="AG115" s="170"/>
      <c r="AH115" s="170"/>
      <c r="AI115" s="170"/>
      <c r="AJ115" s="170"/>
      <c r="AK115" s="170"/>
      <c r="AL115" s="170"/>
      <c r="AM115" s="170"/>
      <c r="AN115" s="170"/>
      <c r="AO115" s="170"/>
      <c r="AP115" s="170"/>
      <c r="AQ115" s="170"/>
      <c r="AR115" s="170"/>
      <c r="AS115" s="170"/>
      <c r="AT115" s="170"/>
      <c r="AU115" s="170"/>
      <c r="AV115" s="170"/>
      <c r="AW115" s="170"/>
      <c r="AX115" s="170"/>
      <c r="AY115" s="170"/>
      <c r="AZ115" s="170"/>
      <c r="BA115" s="170"/>
      <c r="BB115" s="170"/>
      <c r="BC115" s="170"/>
      <c r="BD115" s="170"/>
      <c r="BE115" s="170"/>
      <c r="BF115" s="170"/>
      <c r="BG115" s="170"/>
      <c r="BH115" s="170"/>
    </row>
    <row r="116" spans="1:60" outlineLevel="3" x14ac:dyDescent="0.25">
      <c r="A116" s="171"/>
      <c r="B116" s="172"/>
      <c r="C116" s="173" t="s">
        <v>544</v>
      </c>
      <c r="D116" s="174"/>
      <c r="E116" s="175">
        <v>14.32</v>
      </c>
      <c r="F116" s="169"/>
      <c r="G116" s="169"/>
      <c r="H116" s="169"/>
      <c r="I116" s="169"/>
      <c r="J116" s="169"/>
      <c r="K116" s="169"/>
      <c r="L116" s="169"/>
      <c r="M116" s="169"/>
      <c r="N116" s="176"/>
      <c r="O116" s="176"/>
      <c r="P116" s="176"/>
      <c r="Q116" s="176"/>
      <c r="R116" s="169"/>
      <c r="S116" s="169"/>
      <c r="T116" s="169"/>
      <c r="U116" s="169"/>
      <c r="V116" s="169"/>
      <c r="W116" s="169"/>
      <c r="X116" s="169"/>
      <c r="Y116" s="169"/>
      <c r="Z116" s="170"/>
      <c r="AA116" s="170"/>
      <c r="AB116" s="170"/>
      <c r="AC116" s="170"/>
      <c r="AD116" s="170"/>
      <c r="AE116" s="170"/>
      <c r="AF116" s="170"/>
      <c r="AG116" s="170"/>
      <c r="AH116" s="170"/>
      <c r="AI116" s="170"/>
      <c r="AJ116" s="170"/>
      <c r="AK116" s="170"/>
      <c r="AL116" s="170"/>
      <c r="AM116" s="170"/>
      <c r="AN116" s="170"/>
      <c r="AO116" s="170"/>
      <c r="AP116" s="170"/>
      <c r="AQ116" s="170"/>
      <c r="AR116" s="170"/>
      <c r="AS116" s="170"/>
      <c r="AT116" s="170"/>
      <c r="AU116" s="170"/>
      <c r="AV116" s="170"/>
      <c r="AW116" s="170"/>
      <c r="AX116" s="170"/>
      <c r="AY116" s="170"/>
      <c r="AZ116" s="170"/>
      <c r="BA116" s="170"/>
      <c r="BB116" s="170"/>
      <c r="BC116" s="170"/>
      <c r="BD116" s="170"/>
      <c r="BE116" s="170"/>
      <c r="BF116" s="170"/>
      <c r="BG116" s="170"/>
      <c r="BH116" s="170"/>
    </row>
    <row r="117" spans="1:60" outlineLevel="3" x14ac:dyDescent="0.25">
      <c r="A117" s="171"/>
      <c r="B117" s="172"/>
      <c r="C117" s="177" t="s">
        <v>164</v>
      </c>
      <c r="D117" s="178"/>
      <c r="E117" s="179">
        <f>E111+E112+E116</f>
        <v>757.57</v>
      </c>
      <c r="F117" s="169"/>
      <c r="G117" s="169"/>
      <c r="H117" s="169"/>
      <c r="I117" s="169"/>
      <c r="J117" s="169"/>
      <c r="K117" s="169"/>
      <c r="L117" s="169"/>
      <c r="M117" s="169"/>
      <c r="N117" s="176"/>
      <c r="O117" s="176"/>
      <c r="P117" s="176"/>
      <c r="Q117" s="176"/>
      <c r="R117" s="169"/>
      <c r="S117" s="169"/>
      <c r="T117" s="169"/>
      <c r="U117" s="169"/>
      <c r="V117" s="169"/>
      <c r="W117" s="169"/>
      <c r="X117" s="169"/>
      <c r="Y117" s="169"/>
      <c r="Z117" s="170"/>
      <c r="AA117" s="170"/>
      <c r="AB117" s="170"/>
      <c r="AC117" s="170"/>
      <c r="AD117" s="170"/>
      <c r="AE117" s="170"/>
      <c r="AF117" s="170"/>
      <c r="AG117" s="170"/>
      <c r="AH117" s="170"/>
      <c r="AI117" s="170"/>
      <c r="AJ117" s="170"/>
      <c r="AK117" s="170"/>
      <c r="AL117" s="170"/>
      <c r="AM117" s="170"/>
      <c r="AN117" s="170"/>
      <c r="AO117" s="170"/>
      <c r="AP117" s="170"/>
      <c r="AQ117" s="170"/>
      <c r="AR117" s="170"/>
      <c r="AS117" s="170"/>
      <c r="AT117" s="170"/>
      <c r="AU117" s="170"/>
      <c r="AV117" s="170"/>
      <c r="AW117" s="170"/>
      <c r="AX117" s="170"/>
      <c r="AY117" s="170"/>
      <c r="AZ117" s="170"/>
      <c r="BA117" s="170"/>
      <c r="BB117" s="170"/>
      <c r="BC117" s="170"/>
      <c r="BD117" s="170"/>
      <c r="BE117" s="170"/>
      <c r="BF117" s="170"/>
      <c r="BG117" s="170"/>
      <c r="BH117" s="170"/>
    </row>
    <row r="118" spans="1:60" outlineLevel="1" x14ac:dyDescent="0.25">
      <c r="A118" s="199">
        <v>16</v>
      </c>
      <c r="B118" s="200" t="s">
        <v>236</v>
      </c>
      <c r="C118" s="188" t="s">
        <v>237</v>
      </c>
      <c r="D118" s="189" t="s">
        <v>232</v>
      </c>
      <c r="E118" s="190">
        <v>757.57</v>
      </c>
      <c r="F118" s="218"/>
      <c r="G118" s="197">
        <f>ROUND(E118*F118,2)</f>
        <v>0</v>
      </c>
      <c r="H118" s="197"/>
      <c r="I118" s="197">
        <f>ROUND(E118*H118,2)</f>
        <v>0</v>
      </c>
      <c r="J118" s="197"/>
      <c r="K118" s="197">
        <f>ROUND(E118*J118,2)</f>
        <v>0</v>
      </c>
      <c r="L118" s="197">
        <v>21</v>
      </c>
      <c r="M118" s="197">
        <f>G118*(1+L118/100)</f>
        <v>0</v>
      </c>
      <c r="N118" s="190">
        <v>0</v>
      </c>
      <c r="O118" s="190">
        <f>ROUND(E118*N118,2)</f>
        <v>0</v>
      </c>
      <c r="P118" s="190">
        <v>0</v>
      </c>
      <c r="Q118" s="190">
        <f>ROUND(E118*P118,2)</f>
        <v>0</v>
      </c>
      <c r="R118" s="197"/>
      <c r="S118" s="197" t="s">
        <v>151</v>
      </c>
      <c r="T118" s="201" t="s">
        <v>151</v>
      </c>
      <c r="U118" s="169">
        <v>0.32</v>
      </c>
      <c r="V118" s="169">
        <f>ROUND(E118*U118,2)</f>
        <v>242.42</v>
      </c>
      <c r="W118" s="169"/>
      <c r="X118" s="169" t="s">
        <v>152</v>
      </c>
      <c r="Y118" s="169" t="s">
        <v>153</v>
      </c>
      <c r="Z118" s="170"/>
      <c r="AA118" s="170"/>
      <c r="AB118" s="170"/>
      <c r="AC118" s="170"/>
      <c r="AD118" s="170"/>
      <c r="AE118" s="170"/>
      <c r="AF118" s="170"/>
      <c r="AG118" s="170" t="s">
        <v>154</v>
      </c>
      <c r="AH118" s="170"/>
      <c r="AI118" s="170"/>
      <c r="AJ118" s="170"/>
      <c r="AK118" s="170"/>
      <c r="AL118" s="170"/>
      <c r="AM118" s="170"/>
      <c r="AN118" s="170"/>
      <c r="AO118" s="170"/>
      <c r="AP118" s="170"/>
      <c r="AQ118" s="170"/>
      <c r="AR118" s="170"/>
      <c r="AS118" s="170"/>
      <c r="AT118" s="170"/>
      <c r="AU118" s="170"/>
      <c r="AV118" s="170"/>
      <c r="AW118" s="170"/>
      <c r="AX118" s="170"/>
      <c r="AY118" s="170"/>
      <c r="AZ118" s="170"/>
      <c r="BA118" s="170"/>
      <c r="BB118" s="170"/>
      <c r="BC118" s="170"/>
      <c r="BD118" s="170"/>
      <c r="BE118" s="170"/>
      <c r="BF118" s="170"/>
      <c r="BG118" s="170"/>
      <c r="BH118" s="170"/>
    </row>
    <row r="119" spans="1:60" outlineLevel="2" x14ac:dyDescent="0.25">
      <c r="A119" s="171"/>
      <c r="B119" s="172"/>
      <c r="C119" s="298" t="s">
        <v>238</v>
      </c>
      <c r="D119" s="299"/>
      <c r="E119" s="299"/>
      <c r="F119" s="299"/>
      <c r="G119" s="299"/>
      <c r="H119" s="169"/>
      <c r="I119" s="169"/>
      <c r="J119" s="169"/>
      <c r="K119" s="169"/>
      <c r="L119" s="169"/>
      <c r="M119" s="169"/>
      <c r="N119" s="176"/>
      <c r="O119" s="176"/>
      <c r="P119" s="176"/>
      <c r="Q119" s="176"/>
      <c r="R119" s="169"/>
      <c r="S119" s="169"/>
      <c r="T119" s="169"/>
      <c r="U119" s="169"/>
      <c r="V119" s="169"/>
      <c r="W119" s="169"/>
      <c r="X119" s="169"/>
      <c r="Y119" s="169"/>
      <c r="Z119" s="170"/>
      <c r="AA119" s="170"/>
      <c r="AB119" s="170"/>
      <c r="AC119" s="170"/>
      <c r="AD119" s="170"/>
      <c r="AE119" s="170"/>
      <c r="AF119" s="170"/>
      <c r="AG119" s="170" t="s">
        <v>189</v>
      </c>
      <c r="AH119" s="170"/>
      <c r="AI119" s="170"/>
      <c r="AJ119" s="170"/>
      <c r="AK119" s="170"/>
      <c r="AL119" s="170"/>
      <c r="AM119" s="170"/>
      <c r="AN119" s="170"/>
      <c r="AO119" s="170"/>
      <c r="AP119" s="170"/>
      <c r="AQ119" s="170"/>
      <c r="AR119" s="170"/>
      <c r="AS119" s="170"/>
      <c r="AT119" s="170"/>
      <c r="AU119" s="170"/>
      <c r="AV119" s="170"/>
      <c r="AW119" s="170"/>
      <c r="AX119" s="170"/>
      <c r="AY119" s="170"/>
      <c r="AZ119" s="170"/>
      <c r="BA119" s="170"/>
      <c r="BB119" s="170"/>
      <c r="BC119" s="170"/>
      <c r="BD119" s="170"/>
      <c r="BE119" s="170"/>
      <c r="BF119" s="170"/>
      <c r="BG119" s="170"/>
      <c r="BH119" s="170"/>
    </row>
    <row r="120" spans="1:60" outlineLevel="2" x14ac:dyDescent="0.25">
      <c r="A120" s="171"/>
      <c r="B120" s="172"/>
      <c r="C120" s="173" t="s">
        <v>155</v>
      </c>
      <c r="D120" s="174"/>
      <c r="E120" s="175"/>
      <c r="F120" s="169"/>
      <c r="G120" s="169"/>
      <c r="H120" s="169"/>
      <c r="I120" s="169"/>
      <c r="J120" s="169"/>
      <c r="K120" s="169"/>
      <c r="L120" s="169"/>
      <c r="M120" s="169"/>
      <c r="N120" s="176"/>
      <c r="O120" s="176"/>
      <c r="P120" s="176"/>
      <c r="Q120" s="176"/>
      <c r="R120" s="169"/>
      <c r="S120" s="169"/>
      <c r="T120" s="169"/>
      <c r="U120" s="169"/>
      <c r="V120" s="169"/>
      <c r="W120" s="169"/>
      <c r="X120" s="169"/>
      <c r="Y120" s="169"/>
      <c r="Z120" s="170"/>
      <c r="AA120" s="170"/>
      <c r="AB120" s="170"/>
      <c r="AC120" s="170"/>
      <c r="AD120" s="170"/>
      <c r="AE120" s="170"/>
      <c r="AF120" s="170"/>
      <c r="AG120" s="170" t="s">
        <v>156</v>
      </c>
      <c r="AH120" s="170">
        <v>0</v>
      </c>
      <c r="AI120" s="170"/>
      <c r="AJ120" s="170"/>
      <c r="AK120" s="170"/>
      <c r="AL120" s="170"/>
      <c r="AM120" s="170"/>
      <c r="AN120" s="170"/>
      <c r="AO120" s="170"/>
      <c r="AP120" s="170"/>
      <c r="AQ120" s="170"/>
      <c r="AR120" s="170"/>
      <c r="AS120" s="170"/>
      <c r="AT120" s="170"/>
      <c r="AU120" s="170"/>
      <c r="AV120" s="170"/>
      <c r="AW120" s="170"/>
      <c r="AX120" s="170"/>
      <c r="AY120" s="170"/>
      <c r="AZ120" s="170"/>
      <c r="BA120" s="170"/>
      <c r="BB120" s="170"/>
      <c r="BC120" s="170"/>
      <c r="BD120" s="170"/>
      <c r="BE120" s="170"/>
      <c r="BF120" s="170"/>
      <c r="BG120" s="170"/>
      <c r="BH120" s="170"/>
    </row>
    <row r="121" spans="1:60" outlineLevel="3" x14ac:dyDescent="0.25">
      <c r="A121" s="171"/>
      <c r="B121" s="172"/>
      <c r="C121" s="173" t="s">
        <v>216</v>
      </c>
      <c r="D121" s="174"/>
      <c r="E121" s="175"/>
      <c r="F121" s="169"/>
      <c r="G121" s="169"/>
      <c r="H121" s="169"/>
      <c r="I121" s="169"/>
      <c r="J121" s="169"/>
      <c r="K121" s="169"/>
      <c r="L121" s="169"/>
      <c r="M121" s="169"/>
      <c r="N121" s="176"/>
      <c r="O121" s="176"/>
      <c r="P121" s="176"/>
      <c r="Q121" s="176"/>
      <c r="R121" s="169"/>
      <c r="S121" s="169"/>
      <c r="T121" s="169"/>
      <c r="U121" s="169"/>
      <c r="V121" s="169"/>
      <c r="W121" s="169"/>
      <c r="X121" s="169"/>
      <c r="Y121" s="169"/>
      <c r="Z121" s="170"/>
      <c r="AA121" s="170"/>
      <c r="AB121" s="170"/>
      <c r="AC121" s="170"/>
      <c r="AD121" s="170"/>
      <c r="AE121" s="170"/>
      <c r="AF121" s="170"/>
      <c r="AG121" s="170" t="s">
        <v>156</v>
      </c>
      <c r="AH121" s="170">
        <v>0</v>
      </c>
      <c r="AI121" s="170"/>
      <c r="AJ121" s="170"/>
      <c r="AK121" s="170"/>
      <c r="AL121" s="170"/>
      <c r="AM121" s="170"/>
      <c r="AN121" s="170"/>
      <c r="AO121" s="170"/>
      <c r="AP121" s="170"/>
      <c r="AQ121" s="170"/>
      <c r="AR121" s="170"/>
      <c r="AS121" s="170"/>
      <c r="AT121" s="170"/>
      <c r="AU121" s="170"/>
      <c r="AV121" s="170"/>
      <c r="AW121" s="170"/>
      <c r="AX121" s="170"/>
      <c r="AY121" s="170"/>
      <c r="AZ121" s="170"/>
      <c r="BA121" s="170"/>
      <c r="BB121" s="170"/>
      <c r="BC121" s="170"/>
      <c r="BD121" s="170"/>
      <c r="BE121" s="170"/>
      <c r="BF121" s="170"/>
      <c r="BG121" s="170"/>
      <c r="BH121" s="170"/>
    </row>
    <row r="122" spans="1:60" outlineLevel="3" x14ac:dyDescent="0.25">
      <c r="A122" s="171"/>
      <c r="B122" s="172"/>
      <c r="C122" s="173" t="s">
        <v>233</v>
      </c>
      <c r="D122" s="174"/>
      <c r="E122" s="175"/>
      <c r="F122" s="169"/>
      <c r="G122" s="169"/>
      <c r="H122" s="169"/>
      <c r="I122" s="169"/>
      <c r="J122" s="169"/>
      <c r="K122" s="169"/>
      <c r="L122" s="169"/>
      <c r="M122" s="169"/>
      <c r="N122" s="176"/>
      <c r="O122" s="176"/>
      <c r="P122" s="176"/>
      <c r="Q122" s="176"/>
      <c r="R122" s="169"/>
      <c r="S122" s="169"/>
      <c r="T122" s="169"/>
      <c r="U122" s="169"/>
      <c r="V122" s="169"/>
      <c r="W122" s="169"/>
      <c r="X122" s="169"/>
      <c r="Y122" s="169"/>
      <c r="Z122" s="170"/>
      <c r="AA122" s="170"/>
      <c r="AB122" s="170"/>
      <c r="AC122" s="170"/>
      <c r="AD122" s="170"/>
      <c r="AE122" s="170"/>
      <c r="AF122" s="170"/>
      <c r="AG122" s="170" t="s">
        <v>156</v>
      </c>
      <c r="AH122" s="170">
        <v>0</v>
      </c>
      <c r="AI122" s="170"/>
      <c r="AJ122" s="170"/>
      <c r="AK122" s="170"/>
      <c r="AL122" s="170"/>
      <c r="AM122" s="170"/>
      <c r="AN122" s="170"/>
      <c r="AO122" s="170"/>
      <c r="AP122" s="170"/>
      <c r="AQ122" s="170"/>
      <c r="AR122" s="170"/>
      <c r="AS122" s="170"/>
      <c r="AT122" s="170"/>
      <c r="AU122" s="170"/>
      <c r="AV122" s="170"/>
      <c r="AW122" s="170"/>
      <c r="AX122" s="170"/>
      <c r="AY122" s="170"/>
      <c r="AZ122" s="170"/>
      <c r="BA122" s="170"/>
      <c r="BB122" s="170"/>
      <c r="BC122" s="170"/>
      <c r="BD122" s="170"/>
      <c r="BE122" s="170"/>
      <c r="BF122" s="170"/>
      <c r="BG122" s="170"/>
      <c r="BH122" s="170"/>
    </row>
    <row r="123" spans="1:60" outlineLevel="3" x14ac:dyDescent="0.25">
      <c r="A123" s="171"/>
      <c r="B123" s="172"/>
      <c r="C123" s="173" t="s">
        <v>234</v>
      </c>
      <c r="D123" s="174"/>
      <c r="E123" s="175"/>
      <c r="F123" s="169"/>
      <c r="G123" s="169"/>
      <c r="H123" s="169"/>
      <c r="I123" s="169"/>
      <c r="J123" s="169"/>
      <c r="K123" s="169"/>
      <c r="L123" s="169"/>
      <c r="M123" s="169"/>
      <c r="N123" s="176"/>
      <c r="O123" s="176"/>
      <c r="P123" s="176"/>
      <c r="Q123" s="176"/>
      <c r="R123" s="169"/>
      <c r="S123" s="169"/>
      <c r="T123" s="169"/>
      <c r="U123" s="169"/>
      <c r="V123" s="169"/>
      <c r="W123" s="169"/>
      <c r="X123" s="169"/>
      <c r="Y123" s="169"/>
      <c r="Z123" s="170"/>
      <c r="AA123" s="170"/>
      <c r="AB123" s="170"/>
      <c r="AC123" s="170"/>
      <c r="AD123" s="170"/>
      <c r="AE123" s="170"/>
      <c r="AF123" s="170"/>
      <c r="AG123" s="170" t="s">
        <v>156</v>
      </c>
      <c r="AH123" s="170">
        <v>0</v>
      </c>
      <c r="AI123" s="170"/>
      <c r="AJ123" s="170"/>
      <c r="AK123" s="170"/>
      <c r="AL123" s="170"/>
      <c r="AM123" s="170"/>
      <c r="AN123" s="170"/>
      <c r="AO123" s="170"/>
      <c r="AP123" s="170"/>
      <c r="AQ123" s="170"/>
      <c r="AR123" s="170"/>
      <c r="AS123" s="170"/>
      <c r="AT123" s="170"/>
      <c r="AU123" s="170"/>
      <c r="AV123" s="170"/>
      <c r="AW123" s="170"/>
      <c r="AX123" s="170"/>
      <c r="AY123" s="170"/>
      <c r="AZ123" s="170"/>
      <c r="BA123" s="170"/>
      <c r="BB123" s="170"/>
      <c r="BC123" s="170"/>
      <c r="BD123" s="170"/>
      <c r="BE123" s="170"/>
      <c r="BF123" s="170"/>
      <c r="BG123" s="170"/>
      <c r="BH123" s="170"/>
    </row>
    <row r="124" spans="1:60" outlineLevel="3" x14ac:dyDescent="0.25">
      <c r="A124" s="171"/>
      <c r="B124" s="172"/>
      <c r="C124" s="173" t="s">
        <v>235</v>
      </c>
      <c r="D124" s="174"/>
      <c r="E124" s="175"/>
      <c r="F124" s="169"/>
      <c r="G124" s="169"/>
      <c r="H124" s="169"/>
      <c r="I124" s="169"/>
      <c r="J124" s="169"/>
      <c r="K124" s="169"/>
      <c r="L124" s="169"/>
      <c r="M124" s="169"/>
      <c r="N124" s="176"/>
      <c r="O124" s="176"/>
      <c r="P124" s="176"/>
      <c r="Q124" s="176"/>
      <c r="R124" s="169"/>
      <c r="S124" s="169"/>
      <c r="T124" s="169"/>
      <c r="U124" s="169"/>
      <c r="V124" s="169"/>
      <c r="W124" s="169"/>
      <c r="X124" s="169"/>
      <c r="Y124" s="169"/>
      <c r="Z124" s="170"/>
      <c r="AA124" s="170"/>
      <c r="AB124" s="170"/>
      <c r="AC124" s="170"/>
      <c r="AD124" s="170"/>
      <c r="AE124" s="170"/>
      <c r="AF124" s="170"/>
      <c r="AG124" s="170" t="s">
        <v>156</v>
      </c>
      <c r="AH124" s="170">
        <v>0</v>
      </c>
      <c r="AI124" s="170"/>
      <c r="AJ124" s="170"/>
      <c r="AK124" s="170"/>
      <c r="AL124" s="170"/>
      <c r="AM124" s="170"/>
      <c r="AN124" s="170"/>
      <c r="AO124" s="170"/>
      <c r="AP124" s="170"/>
      <c r="AQ124" s="170"/>
      <c r="AR124" s="170"/>
      <c r="AS124" s="170"/>
      <c r="AT124" s="170"/>
      <c r="AU124" s="170"/>
      <c r="AV124" s="170"/>
      <c r="AW124" s="170"/>
      <c r="AX124" s="170"/>
      <c r="AY124" s="170"/>
      <c r="AZ124" s="170"/>
      <c r="BA124" s="170"/>
      <c r="BB124" s="170"/>
      <c r="BC124" s="170"/>
      <c r="BD124" s="170"/>
      <c r="BE124" s="170"/>
      <c r="BF124" s="170"/>
      <c r="BG124" s="170"/>
      <c r="BH124" s="170"/>
    </row>
    <row r="125" spans="1:60" outlineLevel="3" x14ac:dyDescent="0.25">
      <c r="A125" s="171"/>
      <c r="B125" s="172"/>
      <c r="C125" s="173" t="s">
        <v>541</v>
      </c>
      <c r="D125" s="174"/>
      <c r="E125" s="175"/>
      <c r="F125" s="169"/>
      <c r="G125" s="169"/>
      <c r="H125" s="169"/>
      <c r="I125" s="169"/>
      <c r="J125" s="169"/>
      <c r="K125" s="169"/>
      <c r="L125" s="169"/>
      <c r="M125" s="169"/>
      <c r="N125" s="176"/>
      <c r="O125" s="176"/>
      <c r="P125" s="176"/>
      <c r="Q125" s="176"/>
      <c r="R125" s="169"/>
      <c r="S125" s="169"/>
      <c r="T125" s="169"/>
      <c r="U125" s="169"/>
      <c r="V125" s="169"/>
      <c r="W125" s="169"/>
      <c r="X125" s="169"/>
      <c r="Y125" s="169"/>
      <c r="Z125" s="170"/>
      <c r="AA125" s="170"/>
      <c r="AB125" s="170"/>
      <c r="AC125" s="170"/>
      <c r="AD125" s="170"/>
      <c r="AE125" s="170"/>
      <c r="AF125" s="170"/>
      <c r="AG125" s="170"/>
      <c r="AH125" s="170"/>
      <c r="AI125" s="170"/>
      <c r="AJ125" s="170"/>
      <c r="AK125" s="170"/>
      <c r="AL125" s="170"/>
      <c r="AM125" s="170"/>
      <c r="AN125" s="170"/>
      <c r="AO125" s="170"/>
      <c r="AP125" s="170"/>
      <c r="AQ125" s="170"/>
      <c r="AR125" s="170"/>
      <c r="AS125" s="170"/>
      <c r="AT125" s="170"/>
      <c r="AU125" s="170"/>
      <c r="AV125" s="170"/>
      <c r="AW125" s="170"/>
      <c r="AX125" s="170"/>
      <c r="AY125" s="170"/>
      <c r="AZ125" s="170"/>
      <c r="BA125" s="170"/>
      <c r="BB125" s="170"/>
      <c r="BC125" s="170"/>
      <c r="BD125" s="170"/>
      <c r="BE125" s="170"/>
      <c r="BF125" s="170"/>
      <c r="BG125" s="170"/>
      <c r="BH125" s="170"/>
    </row>
    <row r="126" spans="1:60" outlineLevel="3" x14ac:dyDescent="0.25">
      <c r="A126" s="171"/>
      <c r="B126" s="172"/>
      <c r="C126" s="173" t="s">
        <v>542</v>
      </c>
      <c r="D126" s="174"/>
      <c r="E126" s="175"/>
      <c r="F126" s="169"/>
      <c r="G126" s="169"/>
      <c r="H126" s="169"/>
      <c r="I126" s="169"/>
      <c r="J126" s="169"/>
      <c r="K126" s="169"/>
      <c r="L126" s="169"/>
      <c r="M126" s="169"/>
      <c r="N126" s="176"/>
      <c r="O126" s="176"/>
      <c r="P126" s="176"/>
      <c r="Q126" s="176"/>
      <c r="R126" s="169"/>
      <c r="S126" s="169"/>
      <c r="T126" s="169"/>
      <c r="U126" s="169"/>
      <c r="V126" s="169"/>
      <c r="W126" s="169"/>
      <c r="X126" s="169"/>
      <c r="Y126" s="169"/>
      <c r="Z126" s="170"/>
      <c r="AA126" s="170"/>
      <c r="AB126" s="170"/>
      <c r="AC126" s="170"/>
      <c r="AD126" s="170"/>
      <c r="AE126" s="170"/>
      <c r="AF126" s="170"/>
      <c r="AG126" s="170"/>
      <c r="AH126" s="170"/>
      <c r="AI126" s="170"/>
      <c r="AJ126" s="170"/>
      <c r="AK126" s="170"/>
      <c r="AL126" s="170"/>
      <c r="AM126" s="170"/>
      <c r="AN126" s="170"/>
      <c r="AO126" s="170"/>
      <c r="AP126" s="170"/>
      <c r="AQ126" s="170"/>
      <c r="AR126" s="170"/>
      <c r="AS126" s="170"/>
      <c r="AT126" s="170"/>
      <c r="AU126" s="170"/>
      <c r="AV126" s="170"/>
      <c r="AW126" s="170"/>
      <c r="AX126" s="170"/>
      <c r="AY126" s="170"/>
      <c r="AZ126" s="170"/>
      <c r="BA126" s="170"/>
      <c r="BB126" s="170"/>
      <c r="BC126" s="170"/>
      <c r="BD126" s="170"/>
      <c r="BE126" s="170"/>
      <c r="BF126" s="170"/>
      <c r="BG126" s="170"/>
      <c r="BH126" s="170"/>
    </row>
    <row r="127" spans="1:60" outlineLevel="3" x14ac:dyDescent="0.25">
      <c r="A127" s="171"/>
      <c r="B127" s="172"/>
      <c r="C127" s="173" t="s">
        <v>543</v>
      </c>
      <c r="D127" s="174"/>
      <c r="E127" s="175"/>
      <c r="F127" s="169"/>
      <c r="G127" s="169"/>
      <c r="H127" s="169"/>
      <c r="I127" s="169"/>
      <c r="J127" s="169"/>
      <c r="K127" s="169"/>
      <c r="L127" s="169"/>
      <c r="M127" s="169"/>
      <c r="N127" s="176"/>
      <c r="O127" s="176"/>
      <c r="P127" s="176"/>
      <c r="Q127" s="176"/>
      <c r="R127" s="169"/>
      <c r="S127" s="169"/>
      <c r="T127" s="169"/>
      <c r="U127" s="169"/>
      <c r="V127" s="169"/>
      <c r="W127" s="169"/>
      <c r="X127" s="169"/>
      <c r="Y127" s="169"/>
      <c r="Z127" s="170"/>
      <c r="AA127" s="170"/>
      <c r="AB127" s="170"/>
      <c r="AC127" s="170"/>
      <c r="AD127" s="170"/>
      <c r="AE127" s="170"/>
      <c r="AF127" s="170"/>
      <c r="AG127" s="170"/>
      <c r="AH127" s="170"/>
      <c r="AI127" s="170"/>
      <c r="AJ127" s="170"/>
      <c r="AK127" s="170"/>
      <c r="AL127" s="170"/>
      <c r="AM127" s="170"/>
      <c r="AN127" s="170"/>
      <c r="AO127" s="170"/>
      <c r="AP127" s="170"/>
      <c r="AQ127" s="170"/>
      <c r="AR127" s="170"/>
      <c r="AS127" s="170"/>
      <c r="AT127" s="170"/>
      <c r="AU127" s="170"/>
      <c r="AV127" s="170"/>
      <c r="AW127" s="170"/>
      <c r="AX127" s="170"/>
      <c r="AY127" s="170"/>
      <c r="AZ127" s="170"/>
      <c r="BA127" s="170"/>
      <c r="BB127" s="170"/>
      <c r="BC127" s="170"/>
      <c r="BD127" s="170"/>
      <c r="BE127" s="170"/>
      <c r="BF127" s="170"/>
      <c r="BG127" s="170"/>
      <c r="BH127" s="170"/>
    </row>
    <row r="128" spans="1:60" outlineLevel="3" x14ac:dyDescent="0.25">
      <c r="A128" s="171"/>
      <c r="B128" s="172"/>
      <c r="C128" s="173" t="s">
        <v>234</v>
      </c>
      <c r="D128" s="174"/>
      <c r="E128" s="175"/>
      <c r="F128" s="169"/>
      <c r="G128" s="169"/>
      <c r="H128" s="169"/>
      <c r="I128" s="169"/>
      <c r="J128" s="169"/>
      <c r="K128" s="169"/>
      <c r="L128" s="169"/>
      <c r="M128" s="169"/>
      <c r="N128" s="176"/>
      <c r="O128" s="176"/>
      <c r="P128" s="176"/>
      <c r="Q128" s="176"/>
      <c r="R128" s="169"/>
      <c r="S128" s="169"/>
      <c r="T128" s="169"/>
      <c r="U128" s="169"/>
      <c r="V128" s="169"/>
      <c r="W128" s="169"/>
      <c r="X128" s="169"/>
      <c r="Y128" s="169"/>
      <c r="Z128" s="170"/>
      <c r="AA128" s="170"/>
      <c r="AB128" s="170"/>
      <c r="AC128" s="170"/>
      <c r="AD128" s="170"/>
      <c r="AE128" s="170"/>
      <c r="AF128" s="170"/>
      <c r="AG128" s="170"/>
      <c r="AH128" s="170"/>
      <c r="AI128" s="170"/>
      <c r="AJ128" s="170"/>
      <c r="AK128" s="170"/>
      <c r="AL128" s="170"/>
      <c r="AM128" s="170"/>
      <c r="AN128" s="170"/>
      <c r="AO128" s="170"/>
      <c r="AP128" s="170"/>
      <c r="AQ128" s="170"/>
      <c r="AR128" s="170"/>
      <c r="AS128" s="170"/>
      <c r="AT128" s="170"/>
      <c r="AU128" s="170"/>
      <c r="AV128" s="170"/>
      <c r="AW128" s="170"/>
      <c r="AX128" s="170"/>
      <c r="AY128" s="170"/>
      <c r="AZ128" s="170"/>
      <c r="BA128" s="170"/>
      <c r="BB128" s="170"/>
      <c r="BC128" s="170"/>
      <c r="BD128" s="170"/>
      <c r="BE128" s="170"/>
      <c r="BF128" s="170"/>
      <c r="BG128" s="170"/>
      <c r="BH128" s="170"/>
    </row>
    <row r="129" spans="1:60" outlineLevel="3" x14ac:dyDescent="0.25">
      <c r="A129" s="171"/>
      <c r="B129" s="172"/>
      <c r="C129" s="173" t="s">
        <v>544</v>
      </c>
      <c r="D129" s="174"/>
      <c r="E129" s="175"/>
      <c r="F129" s="169"/>
      <c r="G129" s="169"/>
      <c r="H129" s="169"/>
      <c r="I129" s="169"/>
      <c r="J129" s="169"/>
      <c r="K129" s="169"/>
      <c r="L129" s="169"/>
      <c r="M129" s="169"/>
      <c r="N129" s="176"/>
      <c r="O129" s="176"/>
      <c r="P129" s="176"/>
      <c r="Q129" s="176"/>
      <c r="R129" s="169"/>
      <c r="S129" s="169"/>
      <c r="T129" s="169"/>
      <c r="U129" s="169"/>
      <c r="V129" s="169"/>
      <c r="W129" s="169"/>
      <c r="X129" s="169"/>
      <c r="Y129" s="169"/>
      <c r="Z129" s="170"/>
      <c r="AA129" s="170"/>
      <c r="AB129" s="170"/>
      <c r="AC129" s="170"/>
      <c r="AD129" s="170"/>
      <c r="AE129" s="170"/>
      <c r="AF129" s="170"/>
      <c r="AG129" s="170"/>
      <c r="AH129" s="170"/>
      <c r="AI129" s="170"/>
      <c r="AJ129" s="170"/>
      <c r="AK129" s="170"/>
      <c r="AL129" s="170"/>
      <c r="AM129" s="170"/>
      <c r="AN129" s="170"/>
      <c r="AO129" s="170"/>
      <c r="AP129" s="170"/>
      <c r="AQ129" s="170"/>
      <c r="AR129" s="170"/>
      <c r="AS129" s="170"/>
      <c r="AT129" s="170"/>
      <c r="AU129" s="170"/>
      <c r="AV129" s="170"/>
      <c r="AW129" s="170"/>
      <c r="AX129" s="170"/>
      <c r="AY129" s="170"/>
      <c r="AZ129" s="170"/>
      <c r="BA129" s="170"/>
      <c r="BB129" s="170"/>
      <c r="BC129" s="170"/>
      <c r="BD129" s="170"/>
      <c r="BE129" s="170"/>
      <c r="BF129" s="170"/>
      <c r="BG129" s="170"/>
      <c r="BH129" s="170"/>
    </row>
    <row r="130" spans="1:60" outlineLevel="3" x14ac:dyDescent="0.25">
      <c r="A130" s="171"/>
      <c r="B130" s="172"/>
      <c r="C130" s="177" t="s">
        <v>164</v>
      </c>
      <c r="D130" s="178"/>
      <c r="E130" s="179">
        <f>E117</f>
        <v>757.57</v>
      </c>
      <c r="F130" s="169"/>
      <c r="G130" s="169"/>
      <c r="H130" s="169"/>
      <c r="I130" s="169"/>
      <c r="J130" s="169"/>
      <c r="K130" s="169"/>
      <c r="L130" s="169"/>
      <c r="M130" s="169"/>
      <c r="N130" s="176"/>
      <c r="O130" s="176"/>
      <c r="P130" s="176"/>
      <c r="Q130" s="176"/>
      <c r="R130" s="169"/>
      <c r="S130" s="169"/>
      <c r="T130" s="169"/>
      <c r="U130" s="169"/>
      <c r="V130" s="169"/>
      <c r="W130" s="169"/>
      <c r="X130" s="169"/>
      <c r="Y130" s="169"/>
      <c r="Z130" s="170"/>
      <c r="AA130" s="170"/>
      <c r="AB130" s="170"/>
      <c r="AC130" s="170"/>
      <c r="AD130" s="170"/>
      <c r="AE130" s="170"/>
      <c r="AF130" s="170"/>
      <c r="AG130" s="170" t="s">
        <v>156</v>
      </c>
      <c r="AH130" s="170">
        <v>1</v>
      </c>
      <c r="AI130" s="170"/>
      <c r="AJ130" s="170"/>
      <c r="AK130" s="170"/>
      <c r="AL130" s="170"/>
      <c r="AM130" s="170"/>
      <c r="AN130" s="170"/>
      <c r="AO130" s="170"/>
      <c r="AP130" s="170"/>
      <c r="AQ130" s="170"/>
      <c r="AR130" s="170"/>
      <c r="AS130" s="170"/>
      <c r="AT130" s="170"/>
      <c r="AU130" s="170"/>
      <c r="AV130" s="170"/>
      <c r="AW130" s="170"/>
      <c r="AX130" s="170"/>
      <c r="AY130" s="170"/>
      <c r="AZ130" s="170"/>
      <c r="BA130" s="170"/>
      <c r="BB130" s="170"/>
      <c r="BC130" s="170"/>
      <c r="BD130" s="170"/>
      <c r="BE130" s="170"/>
      <c r="BF130" s="170"/>
      <c r="BG130" s="170"/>
      <c r="BH130" s="170"/>
    </row>
    <row r="131" spans="1:60" ht="20" outlineLevel="1" x14ac:dyDescent="0.25">
      <c r="A131" s="199">
        <v>17</v>
      </c>
      <c r="B131" s="200" t="s">
        <v>239</v>
      </c>
      <c r="C131" s="188" t="s">
        <v>240</v>
      </c>
      <c r="D131" s="189" t="s">
        <v>241</v>
      </c>
      <c r="E131" s="190">
        <v>156.80000000000001</v>
      </c>
      <c r="F131" s="218"/>
      <c r="G131" s="197">
        <f>ROUND(E131*F131,2)</f>
        <v>0</v>
      </c>
      <c r="H131" s="197"/>
      <c r="I131" s="197">
        <f>ROUND(E131*H131,2)</f>
        <v>0</v>
      </c>
      <c r="J131" s="197"/>
      <c r="K131" s="197">
        <f>ROUND(E131*J131,2)</f>
        <v>0</v>
      </c>
      <c r="L131" s="197">
        <v>21</v>
      </c>
      <c r="M131" s="197">
        <f>G131*(1+L131/100)</f>
        <v>0</v>
      </c>
      <c r="N131" s="190">
        <v>1.0249299999999999</v>
      </c>
      <c r="O131" s="190">
        <f>ROUND(E131*N131,2)</f>
        <v>160.71</v>
      </c>
      <c r="P131" s="190">
        <v>0</v>
      </c>
      <c r="Q131" s="190">
        <f>ROUND(E131*P131,2)</f>
        <v>0</v>
      </c>
      <c r="R131" s="197"/>
      <c r="S131" s="197" t="s">
        <v>151</v>
      </c>
      <c r="T131" s="201" t="s">
        <v>151</v>
      </c>
      <c r="U131" s="169">
        <v>23.530999999999999</v>
      </c>
      <c r="V131" s="169">
        <f>ROUND(E131*U131,2)</f>
        <v>3689.66</v>
      </c>
      <c r="W131" s="169"/>
      <c r="X131" s="169" t="s">
        <v>152</v>
      </c>
      <c r="Y131" s="169" t="s">
        <v>153</v>
      </c>
      <c r="Z131" s="170"/>
      <c r="AA131" s="170"/>
      <c r="AB131" s="170"/>
      <c r="AC131" s="170"/>
      <c r="AD131" s="170"/>
      <c r="AE131" s="170"/>
      <c r="AF131" s="170"/>
      <c r="AG131" s="170" t="s">
        <v>154</v>
      </c>
      <c r="AH131" s="170"/>
      <c r="AI131" s="170"/>
      <c r="AJ131" s="170"/>
      <c r="AK131" s="170"/>
      <c r="AL131" s="170"/>
      <c r="AM131" s="170"/>
      <c r="AN131" s="170"/>
      <c r="AO131" s="170"/>
      <c r="AP131" s="170"/>
      <c r="AQ131" s="170"/>
      <c r="AR131" s="170"/>
      <c r="AS131" s="170"/>
      <c r="AT131" s="170"/>
      <c r="AU131" s="170"/>
      <c r="AV131" s="170"/>
      <c r="AW131" s="170"/>
      <c r="AX131" s="170"/>
      <c r="AY131" s="170"/>
      <c r="AZ131" s="170"/>
      <c r="BA131" s="170"/>
      <c r="BB131" s="170"/>
      <c r="BC131" s="170"/>
      <c r="BD131" s="170"/>
      <c r="BE131" s="170"/>
      <c r="BF131" s="170"/>
      <c r="BG131" s="170"/>
      <c r="BH131" s="170"/>
    </row>
    <row r="132" spans="1:60" outlineLevel="2" x14ac:dyDescent="0.25">
      <c r="A132" s="171"/>
      <c r="B132" s="172"/>
      <c r="C132" s="173" t="s">
        <v>242</v>
      </c>
      <c r="D132" s="174"/>
      <c r="E132" s="175"/>
      <c r="F132" s="169"/>
      <c r="G132" s="169"/>
      <c r="H132" s="169"/>
      <c r="I132" s="169"/>
      <c r="J132" s="169"/>
      <c r="K132" s="169"/>
      <c r="L132" s="169"/>
      <c r="M132" s="169"/>
      <c r="N132" s="176"/>
      <c r="O132" s="176"/>
      <c r="P132" s="176"/>
      <c r="Q132" s="176"/>
      <c r="R132" s="169"/>
      <c r="S132" s="169"/>
      <c r="T132" s="169"/>
      <c r="U132" s="169"/>
      <c r="V132" s="169"/>
      <c r="W132" s="169"/>
      <c r="X132" s="169"/>
      <c r="Y132" s="169"/>
      <c r="Z132" s="170"/>
      <c r="AA132" s="170"/>
      <c r="AB132" s="170"/>
      <c r="AC132" s="170"/>
      <c r="AD132" s="170"/>
      <c r="AE132" s="170"/>
      <c r="AF132" s="170"/>
      <c r="AG132" s="170" t="s">
        <v>156</v>
      </c>
      <c r="AH132" s="170">
        <v>0</v>
      </c>
      <c r="AI132" s="170"/>
      <c r="AJ132" s="170"/>
      <c r="AK132" s="170"/>
      <c r="AL132" s="170"/>
      <c r="AM132" s="170"/>
      <c r="AN132" s="170"/>
      <c r="AO132" s="170"/>
      <c r="AP132" s="170"/>
      <c r="AQ132" s="170"/>
      <c r="AR132" s="170"/>
      <c r="AS132" s="170"/>
      <c r="AT132" s="170"/>
      <c r="AU132" s="170"/>
      <c r="AV132" s="170"/>
      <c r="AW132" s="170"/>
      <c r="AX132" s="170"/>
      <c r="AY132" s="170"/>
      <c r="AZ132" s="170"/>
      <c r="BA132" s="170"/>
      <c r="BB132" s="170"/>
      <c r="BC132" s="170"/>
      <c r="BD132" s="170"/>
      <c r="BE132" s="170"/>
      <c r="BF132" s="170"/>
      <c r="BG132" s="170"/>
      <c r="BH132" s="170"/>
    </row>
    <row r="133" spans="1:60" outlineLevel="3" x14ac:dyDescent="0.25">
      <c r="A133" s="171"/>
      <c r="B133" s="172"/>
      <c r="C133" s="173" t="s">
        <v>243</v>
      </c>
      <c r="D133" s="174"/>
      <c r="E133" s="175"/>
      <c r="F133" s="169"/>
      <c r="G133" s="169"/>
      <c r="H133" s="169"/>
      <c r="I133" s="169"/>
      <c r="J133" s="169"/>
      <c r="K133" s="169"/>
      <c r="L133" s="169"/>
      <c r="M133" s="169"/>
      <c r="N133" s="176"/>
      <c r="O133" s="176"/>
      <c r="P133" s="176"/>
      <c r="Q133" s="176"/>
      <c r="R133" s="169"/>
      <c r="S133" s="169"/>
      <c r="T133" s="169"/>
      <c r="U133" s="169"/>
      <c r="V133" s="169"/>
      <c r="W133" s="169"/>
      <c r="X133" s="169"/>
      <c r="Y133" s="169"/>
      <c r="Z133" s="170"/>
      <c r="AA133" s="170"/>
      <c r="AB133" s="170"/>
      <c r="AC133" s="170"/>
      <c r="AD133" s="170"/>
      <c r="AE133" s="170"/>
      <c r="AF133" s="170"/>
      <c r="AG133" s="170" t="s">
        <v>156</v>
      </c>
      <c r="AH133" s="170">
        <v>0</v>
      </c>
      <c r="AI133" s="170"/>
      <c r="AJ133" s="170"/>
      <c r="AK133" s="170"/>
      <c r="AL133" s="170"/>
      <c r="AM133" s="170"/>
      <c r="AN133" s="170"/>
      <c r="AO133" s="170"/>
      <c r="AP133" s="170"/>
      <c r="AQ133" s="170"/>
      <c r="AR133" s="170"/>
      <c r="AS133" s="170"/>
      <c r="AT133" s="170"/>
      <c r="AU133" s="170"/>
      <c r="AV133" s="170"/>
      <c r="AW133" s="170"/>
      <c r="AX133" s="170"/>
      <c r="AY133" s="170"/>
      <c r="AZ133" s="170"/>
      <c r="BA133" s="170"/>
      <c r="BB133" s="170"/>
      <c r="BC133" s="170"/>
      <c r="BD133" s="170"/>
      <c r="BE133" s="170"/>
      <c r="BF133" s="170"/>
      <c r="BG133" s="170"/>
      <c r="BH133" s="170"/>
    </row>
    <row r="134" spans="1:60" outlineLevel="3" x14ac:dyDescent="0.25">
      <c r="A134" s="171"/>
      <c r="B134" s="172"/>
      <c r="C134" s="173" t="s">
        <v>545</v>
      </c>
      <c r="D134" s="174"/>
      <c r="E134" s="175">
        <v>156.80000000000001</v>
      </c>
      <c r="F134" s="169"/>
      <c r="G134" s="169"/>
      <c r="H134" s="169"/>
      <c r="I134" s="169"/>
      <c r="J134" s="169"/>
      <c r="K134" s="169"/>
      <c r="L134" s="169"/>
      <c r="M134" s="169"/>
      <c r="N134" s="176"/>
      <c r="O134" s="176"/>
      <c r="P134" s="176"/>
      <c r="Q134" s="176"/>
      <c r="R134" s="169"/>
      <c r="S134" s="169"/>
      <c r="T134" s="169"/>
      <c r="U134" s="169"/>
      <c r="V134" s="169"/>
      <c r="W134" s="169"/>
      <c r="X134" s="169"/>
      <c r="Y134" s="169"/>
      <c r="Z134" s="170"/>
      <c r="AA134" s="170"/>
      <c r="AB134" s="170"/>
      <c r="AC134" s="170"/>
      <c r="AD134" s="170"/>
      <c r="AE134" s="170"/>
      <c r="AF134" s="170"/>
      <c r="AG134" s="170" t="s">
        <v>156</v>
      </c>
      <c r="AH134" s="170">
        <v>0</v>
      </c>
      <c r="AI134" s="170"/>
      <c r="AJ134" s="170"/>
      <c r="AK134" s="170"/>
      <c r="AL134" s="170"/>
      <c r="AM134" s="170"/>
      <c r="AN134" s="170"/>
      <c r="AO134" s="170"/>
      <c r="AP134" s="170"/>
      <c r="AQ134" s="170"/>
      <c r="AR134" s="170"/>
      <c r="AS134" s="170"/>
      <c r="AT134" s="170"/>
      <c r="AU134" s="170"/>
      <c r="AV134" s="170"/>
      <c r="AW134" s="170"/>
      <c r="AX134" s="170"/>
      <c r="AY134" s="170"/>
      <c r="AZ134" s="170"/>
      <c r="BA134" s="170"/>
      <c r="BB134" s="170"/>
      <c r="BC134" s="170"/>
      <c r="BD134" s="170"/>
      <c r="BE134" s="170"/>
      <c r="BF134" s="170"/>
      <c r="BG134" s="170"/>
      <c r="BH134" s="170"/>
    </row>
    <row r="135" spans="1:60" ht="12.75" customHeight="1" outlineLevel="3" x14ac:dyDescent="0.25">
      <c r="A135" s="171"/>
      <c r="B135" s="172"/>
      <c r="C135" s="177" t="s">
        <v>164</v>
      </c>
      <c r="D135" s="178"/>
      <c r="E135" s="179">
        <v>156.80000000000001</v>
      </c>
      <c r="F135" s="169"/>
      <c r="G135" s="169"/>
      <c r="H135" s="169"/>
      <c r="I135" s="169"/>
      <c r="J135" s="169"/>
      <c r="K135" s="169"/>
      <c r="L135" s="169"/>
      <c r="M135" s="169"/>
      <c r="N135" s="176"/>
      <c r="O135" s="176"/>
      <c r="P135" s="176"/>
      <c r="Q135" s="176"/>
      <c r="R135" s="169"/>
      <c r="S135" s="169"/>
      <c r="T135" s="169"/>
      <c r="U135" s="169"/>
      <c r="V135" s="169"/>
      <c r="W135" s="169"/>
      <c r="X135" s="169"/>
      <c r="Y135" s="169"/>
      <c r="Z135" s="170"/>
      <c r="AA135" s="170"/>
      <c r="AB135" s="170"/>
      <c r="AC135" s="170"/>
      <c r="AD135" s="170"/>
      <c r="AE135" s="170"/>
      <c r="AF135" s="170"/>
      <c r="AG135" s="170" t="s">
        <v>156</v>
      </c>
      <c r="AH135" s="170">
        <v>1</v>
      </c>
      <c r="AI135" s="170"/>
      <c r="AJ135" s="170"/>
      <c r="AK135" s="170"/>
      <c r="AL135" s="170"/>
      <c r="AM135" s="170"/>
      <c r="AN135" s="170"/>
      <c r="AO135" s="170"/>
      <c r="AP135" s="170"/>
      <c r="AQ135" s="170"/>
      <c r="AR135" s="170"/>
      <c r="AS135" s="170"/>
      <c r="AT135" s="170"/>
      <c r="AU135" s="170"/>
      <c r="AV135" s="170"/>
      <c r="AW135" s="170"/>
      <c r="AX135" s="170"/>
      <c r="AY135" s="170"/>
      <c r="AZ135" s="170"/>
      <c r="BA135" s="170"/>
      <c r="BB135" s="170"/>
      <c r="BC135" s="170"/>
      <c r="BD135" s="170"/>
      <c r="BE135" s="170"/>
      <c r="BF135" s="170"/>
      <c r="BG135" s="170"/>
      <c r="BH135" s="170"/>
    </row>
    <row r="136" spans="1:60" outlineLevel="1" x14ac:dyDescent="0.25">
      <c r="A136" s="199">
        <v>18</v>
      </c>
      <c r="B136" s="200" t="s">
        <v>244</v>
      </c>
      <c r="C136" s="188" t="s">
        <v>245</v>
      </c>
      <c r="D136" s="189" t="s">
        <v>241</v>
      </c>
      <c r="E136" s="190">
        <v>0.84370000000000001</v>
      </c>
      <c r="F136" s="218"/>
      <c r="G136" s="197">
        <f>ROUND(E136*F136,2)</f>
        <v>0</v>
      </c>
      <c r="H136" s="197"/>
      <c r="I136" s="197">
        <f>ROUND(E136*H136,2)</f>
        <v>0</v>
      </c>
      <c r="J136" s="197"/>
      <c r="K136" s="197">
        <f>ROUND(E136*J136,2)</f>
        <v>0</v>
      </c>
      <c r="L136" s="197">
        <v>21</v>
      </c>
      <c r="M136" s="197">
        <f>G136*(1+L136/100)</f>
        <v>0</v>
      </c>
      <c r="N136" s="190">
        <v>1.05294</v>
      </c>
      <c r="O136" s="190">
        <f>ROUND(E136*N136,2)</f>
        <v>0.89</v>
      </c>
      <c r="P136" s="190">
        <v>0</v>
      </c>
      <c r="Q136" s="190">
        <f>ROUND(E136*P136,2)</f>
        <v>0</v>
      </c>
      <c r="R136" s="197"/>
      <c r="S136" s="197" t="s">
        <v>151</v>
      </c>
      <c r="T136" s="201" t="s">
        <v>151</v>
      </c>
      <c r="U136" s="169">
        <v>12.368</v>
      </c>
      <c r="V136" s="169">
        <f>ROUND(E136*U136,2)</f>
        <v>10.43</v>
      </c>
      <c r="W136" s="169"/>
      <c r="X136" s="169" t="s">
        <v>152</v>
      </c>
      <c r="Y136" s="169" t="s">
        <v>153</v>
      </c>
      <c r="Z136" s="170"/>
      <c r="AA136" s="170"/>
      <c r="AB136" s="170"/>
      <c r="AC136" s="170"/>
      <c r="AD136" s="170"/>
      <c r="AE136" s="170"/>
      <c r="AF136" s="170"/>
      <c r="AG136" s="170" t="s">
        <v>154</v>
      </c>
      <c r="AH136" s="170"/>
      <c r="AI136" s="170"/>
      <c r="AJ136" s="170"/>
      <c r="AK136" s="170"/>
      <c r="AL136" s="170"/>
      <c r="AM136" s="170"/>
      <c r="AN136" s="170"/>
      <c r="AO136" s="170"/>
      <c r="AP136" s="170"/>
      <c r="AQ136" s="170"/>
      <c r="AR136" s="170"/>
      <c r="AS136" s="170"/>
      <c r="AT136" s="170"/>
      <c r="AU136" s="170"/>
      <c r="AV136" s="170"/>
      <c r="AW136" s="170"/>
      <c r="AX136" s="170"/>
      <c r="AY136" s="170"/>
      <c r="AZ136" s="170"/>
      <c r="BA136" s="170"/>
      <c r="BB136" s="170"/>
      <c r="BC136" s="170"/>
      <c r="BD136" s="170"/>
      <c r="BE136" s="170"/>
      <c r="BF136" s="170"/>
      <c r="BG136" s="170"/>
      <c r="BH136" s="170"/>
    </row>
    <row r="137" spans="1:60" outlineLevel="2" x14ac:dyDescent="0.25">
      <c r="A137" s="171"/>
      <c r="B137" s="172"/>
      <c r="C137" s="173" t="s">
        <v>242</v>
      </c>
      <c r="D137" s="174"/>
      <c r="E137" s="175"/>
      <c r="F137" s="169"/>
      <c r="G137" s="169"/>
      <c r="H137" s="169"/>
      <c r="I137" s="169"/>
      <c r="J137" s="169"/>
      <c r="K137" s="169"/>
      <c r="L137" s="169"/>
      <c r="M137" s="169"/>
      <c r="N137" s="176"/>
      <c r="O137" s="176"/>
      <c r="P137" s="176"/>
      <c r="Q137" s="176"/>
      <c r="R137" s="169"/>
      <c r="S137" s="169"/>
      <c r="T137" s="169"/>
      <c r="U137" s="169"/>
      <c r="V137" s="169"/>
      <c r="W137" s="169"/>
      <c r="X137" s="169"/>
      <c r="Y137" s="169"/>
      <c r="Z137" s="170"/>
      <c r="AA137" s="170"/>
      <c r="AB137" s="170"/>
      <c r="AC137" s="170"/>
      <c r="AD137" s="170"/>
      <c r="AE137" s="170"/>
      <c r="AF137" s="170"/>
      <c r="AG137" s="170" t="s">
        <v>156</v>
      </c>
      <c r="AH137" s="170">
        <v>0</v>
      </c>
      <c r="AI137" s="170"/>
      <c r="AJ137" s="170"/>
      <c r="AK137" s="170"/>
      <c r="AL137" s="170"/>
      <c r="AM137" s="170"/>
      <c r="AN137" s="170"/>
      <c r="AO137" s="170"/>
      <c r="AP137" s="170"/>
      <c r="AQ137" s="170"/>
      <c r="AR137" s="170"/>
      <c r="AS137" s="170"/>
      <c r="AT137" s="170"/>
      <c r="AU137" s="170"/>
      <c r="AV137" s="170"/>
      <c r="AW137" s="170"/>
      <c r="AX137" s="170"/>
      <c r="AY137" s="170"/>
      <c r="AZ137" s="170"/>
      <c r="BA137" s="170"/>
      <c r="BB137" s="170"/>
      <c r="BC137" s="170"/>
      <c r="BD137" s="170"/>
      <c r="BE137" s="170"/>
      <c r="BF137" s="170"/>
      <c r="BG137" s="170"/>
      <c r="BH137" s="170"/>
    </row>
    <row r="138" spans="1:60" outlineLevel="3" x14ac:dyDescent="0.25">
      <c r="A138" s="171"/>
      <c r="B138" s="172"/>
      <c r="C138" s="173" t="s">
        <v>246</v>
      </c>
      <c r="D138" s="174"/>
      <c r="E138" s="175"/>
      <c r="F138" s="169"/>
      <c r="G138" s="169"/>
      <c r="H138" s="169"/>
      <c r="I138" s="169"/>
      <c r="J138" s="169"/>
      <c r="K138" s="169"/>
      <c r="L138" s="169"/>
      <c r="M138" s="169"/>
      <c r="N138" s="176"/>
      <c r="O138" s="176"/>
      <c r="P138" s="176"/>
      <c r="Q138" s="176"/>
      <c r="R138" s="169"/>
      <c r="S138" s="169"/>
      <c r="T138" s="169"/>
      <c r="U138" s="169"/>
      <c r="V138" s="169"/>
      <c r="W138" s="169"/>
      <c r="X138" s="169"/>
      <c r="Y138" s="169"/>
      <c r="Z138" s="170"/>
      <c r="AA138" s="170"/>
      <c r="AB138" s="170"/>
      <c r="AC138" s="170"/>
      <c r="AD138" s="170"/>
      <c r="AE138" s="170"/>
      <c r="AF138" s="170"/>
      <c r="AG138" s="170" t="s">
        <v>156</v>
      </c>
      <c r="AH138" s="170">
        <v>0</v>
      </c>
      <c r="AI138" s="170"/>
      <c r="AJ138" s="170"/>
      <c r="AK138" s="170"/>
      <c r="AL138" s="170"/>
      <c r="AM138" s="170"/>
      <c r="AN138" s="170"/>
      <c r="AO138" s="170"/>
      <c r="AP138" s="170"/>
      <c r="AQ138" s="170"/>
      <c r="AR138" s="170"/>
      <c r="AS138" s="170"/>
      <c r="AT138" s="170"/>
      <c r="AU138" s="170"/>
      <c r="AV138" s="170"/>
      <c r="AW138" s="170"/>
      <c r="AX138" s="170"/>
      <c r="AY138" s="170"/>
      <c r="AZ138" s="170"/>
      <c r="BA138" s="170"/>
      <c r="BB138" s="170"/>
      <c r="BC138" s="170"/>
      <c r="BD138" s="170"/>
      <c r="BE138" s="170"/>
      <c r="BF138" s="170"/>
      <c r="BG138" s="170"/>
      <c r="BH138" s="170"/>
    </row>
    <row r="139" spans="1:60" outlineLevel="3" x14ac:dyDescent="0.25">
      <c r="A139" s="171"/>
      <c r="B139" s="172"/>
      <c r="C139" s="173" t="s">
        <v>247</v>
      </c>
      <c r="D139" s="174"/>
      <c r="E139" s="175">
        <v>0.84370000000000001</v>
      </c>
      <c r="F139" s="169"/>
      <c r="G139" s="169"/>
      <c r="H139" s="169"/>
      <c r="I139" s="169"/>
      <c r="J139" s="169"/>
      <c r="K139" s="169"/>
      <c r="L139" s="169"/>
      <c r="M139" s="169"/>
      <c r="N139" s="176"/>
      <c r="O139" s="176"/>
      <c r="P139" s="176"/>
      <c r="Q139" s="176"/>
      <c r="R139" s="169"/>
      <c r="S139" s="169"/>
      <c r="T139" s="169"/>
      <c r="U139" s="169"/>
      <c r="V139" s="169"/>
      <c r="W139" s="169"/>
      <c r="X139" s="169"/>
      <c r="Y139" s="169"/>
      <c r="Z139" s="170"/>
      <c r="AA139" s="170"/>
      <c r="AB139" s="170"/>
      <c r="AC139" s="170"/>
      <c r="AD139" s="170"/>
      <c r="AE139" s="170"/>
      <c r="AF139" s="170"/>
      <c r="AG139" s="170" t="s">
        <v>156</v>
      </c>
      <c r="AH139" s="170">
        <v>0</v>
      </c>
      <c r="AI139" s="170"/>
      <c r="AJ139" s="170"/>
      <c r="AK139" s="170"/>
      <c r="AL139" s="170"/>
      <c r="AM139" s="170"/>
      <c r="AN139" s="170"/>
      <c r="AO139" s="170"/>
      <c r="AP139" s="170"/>
      <c r="AQ139" s="170"/>
      <c r="AR139" s="170"/>
      <c r="AS139" s="170"/>
      <c r="AT139" s="170"/>
      <c r="AU139" s="170"/>
      <c r="AV139" s="170"/>
      <c r="AW139" s="170"/>
      <c r="AX139" s="170"/>
      <c r="AY139" s="170"/>
      <c r="AZ139" s="170"/>
      <c r="BA139" s="170"/>
      <c r="BB139" s="170"/>
      <c r="BC139" s="170"/>
      <c r="BD139" s="170"/>
      <c r="BE139" s="170"/>
      <c r="BF139" s="170"/>
      <c r="BG139" s="170"/>
      <c r="BH139" s="170"/>
    </row>
    <row r="140" spans="1:60" outlineLevel="3" x14ac:dyDescent="0.25">
      <c r="A140" s="171"/>
      <c r="B140" s="172"/>
      <c r="C140" s="177" t="s">
        <v>164</v>
      </c>
      <c r="D140" s="178"/>
      <c r="E140" s="179">
        <v>0.84370000000000001</v>
      </c>
      <c r="F140" s="169"/>
      <c r="G140" s="169"/>
      <c r="H140" s="169"/>
      <c r="I140" s="169"/>
      <c r="J140" s="169"/>
      <c r="K140" s="169"/>
      <c r="L140" s="169"/>
      <c r="M140" s="169"/>
      <c r="N140" s="176"/>
      <c r="O140" s="176"/>
      <c r="P140" s="176"/>
      <c r="Q140" s="176"/>
      <c r="R140" s="169"/>
      <c r="S140" s="169"/>
      <c r="T140" s="169"/>
      <c r="U140" s="169"/>
      <c r="V140" s="169"/>
      <c r="W140" s="169"/>
      <c r="X140" s="169"/>
      <c r="Y140" s="169"/>
      <c r="Z140" s="170"/>
      <c r="AA140" s="170"/>
      <c r="AB140" s="170"/>
      <c r="AC140" s="170"/>
      <c r="AD140" s="170"/>
      <c r="AE140" s="170"/>
      <c r="AF140" s="170"/>
      <c r="AG140" s="170" t="s">
        <v>156</v>
      </c>
      <c r="AH140" s="170">
        <v>1</v>
      </c>
      <c r="AI140" s="170"/>
      <c r="AJ140" s="170"/>
      <c r="AK140" s="170"/>
      <c r="AL140" s="170"/>
      <c r="AM140" s="170"/>
      <c r="AN140" s="170"/>
      <c r="AO140" s="170"/>
      <c r="AP140" s="170"/>
      <c r="AQ140" s="170"/>
      <c r="AR140" s="170"/>
      <c r="AS140" s="170"/>
      <c r="AT140" s="170"/>
      <c r="AU140" s="170"/>
      <c r="AV140" s="170"/>
      <c r="AW140" s="170"/>
      <c r="AX140" s="170"/>
      <c r="AY140" s="170"/>
      <c r="AZ140" s="170"/>
      <c r="BA140" s="170"/>
      <c r="BB140" s="170"/>
      <c r="BC140" s="170"/>
      <c r="BD140" s="170"/>
      <c r="BE140" s="170"/>
      <c r="BF140" s="170"/>
      <c r="BG140" s="170"/>
      <c r="BH140" s="170"/>
    </row>
    <row r="141" spans="1:60" ht="20" outlineLevel="1" x14ac:dyDescent="0.25">
      <c r="A141" s="202">
        <v>19</v>
      </c>
      <c r="B141" s="203" t="s">
        <v>248</v>
      </c>
      <c r="C141" s="204" t="s">
        <v>249</v>
      </c>
      <c r="D141" s="205" t="s">
        <v>250</v>
      </c>
      <c r="E141" s="206">
        <v>1</v>
      </c>
      <c r="F141" s="140"/>
      <c r="G141" s="208">
        <f>ROUND(E141*F141,2)</f>
        <v>0</v>
      </c>
      <c r="H141" s="207"/>
      <c r="I141" s="208">
        <f>ROUND(E141*H141,2)</f>
        <v>0</v>
      </c>
      <c r="J141" s="207"/>
      <c r="K141" s="208">
        <f>ROUND(E141*J141,2)</f>
        <v>0</v>
      </c>
      <c r="L141" s="208">
        <v>21</v>
      </c>
      <c r="M141" s="208">
        <f>G141*(1+L141/100)</f>
        <v>0</v>
      </c>
      <c r="N141" s="206">
        <v>0</v>
      </c>
      <c r="O141" s="206">
        <f>ROUND(E141*N141,2)</f>
        <v>0</v>
      </c>
      <c r="P141" s="206">
        <v>0</v>
      </c>
      <c r="Q141" s="206">
        <f>ROUND(E141*P141,2)</f>
        <v>0</v>
      </c>
      <c r="R141" s="208"/>
      <c r="S141" s="208" t="s">
        <v>222</v>
      </c>
      <c r="T141" s="209" t="s">
        <v>223</v>
      </c>
      <c r="U141" s="169">
        <v>0.48</v>
      </c>
      <c r="V141" s="169">
        <f>ROUND(E141*U141,2)</f>
        <v>0.48</v>
      </c>
      <c r="W141" s="169"/>
      <c r="X141" s="169" t="s">
        <v>152</v>
      </c>
      <c r="Y141" s="169" t="s">
        <v>215</v>
      </c>
      <c r="Z141" s="170"/>
      <c r="AA141" s="170"/>
      <c r="AB141" s="170"/>
      <c r="AC141" s="170"/>
      <c r="AD141" s="170"/>
      <c r="AE141" s="170"/>
      <c r="AF141" s="170"/>
      <c r="AG141" s="170" t="s">
        <v>154</v>
      </c>
      <c r="AH141" s="170"/>
      <c r="AI141" s="170"/>
      <c r="AJ141" s="170"/>
      <c r="AK141" s="170"/>
      <c r="AL141" s="170"/>
      <c r="AM141" s="170"/>
      <c r="AN141" s="170"/>
      <c r="AO141" s="170"/>
      <c r="AP141" s="170"/>
      <c r="AQ141" s="170"/>
      <c r="AR141" s="170"/>
      <c r="AS141" s="170"/>
      <c r="AT141" s="170"/>
      <c r="AU141" s="170"/>
      <c r="AV141" s="170"/>
      <c r="AW141" s="170"/>
      <c r="AX141" s="170"/>
      <c r="AY141" s="170"/>
      <c r="AZ141" s="170"/>
      <c r="BA141" s="170"/>
      <c r="BB141" s="170"/>
      <c r="BC141" s="170"/>
      <c r="BD141" s="170"/>
      <c r="BE141" s="170"/>
      <c r="BF141" s="170"/>
      <c r="BG141" s="170"/>
      <c r="BH141" s="170"/>
    </row>
    <row r="142" spans="1:60" outlineLevel="1" x14ac:dyDescent="0.25">
      <c r="A142" s="161">
        <v>20</v>
      </c>
      <c r="B142" s="162" t="s">
        <v>251</v>
      </c>
      <c r="C142" s="163" t="s">
        <v>252</v>
      </c>
      <c r="D142" s="164" t="s">
        <v>253</v>
      </c>
      <c r="E142" s="165">
        <v>15</v>
      </c>
      <c r="F142" s="139"/>
      <c r="G142" s="167">
        <f>ROUND(E142*F142,2)</f>
        <v>0</v>
      </c>
      <c r="H142" s="166"/>
      <c r="I142" s="167">
        <f>ROUND(E142*H142,2)</f>
        <v>0</v>
      </c>
      <c r="J142" s="166"/>
      <c r="K142" s="167">
        <f>ROUND(E142*J142,2)</f>
        <v>0</v>
      </c>
      <c r="L142" s="167">
        <v>21</v>
      </c>
      <c r="M142" s="167">
        <f>G142*(1+L142/100)</f>
        <v>0</v>
      </c>
      <c r="N142" s="165">
        <v>0</v>
      </c>
      <c r="O142" s="165">
        <f>ROUND(E142*N142,2)</f>
        <v>0</v>
      </c>
      <c r="P142" s="165">
        <v>0</v>
      </c>
      <c r="Q142" s="165">
        <f>ROUND(E142*P142,2)</f>
        <v>0</v>
      </c>
      <c r="R142" s="167"/>
      <c r="S142" s="167" t="s">
        <v>222</v>
      </c>
      <c r="T142" s="168" t="s">
        <v>223</v>
      </c>
      <c r="U142" s="169">
        <v>0.48</v>
      </c>
      <c r="V142" s="169">
        <f>ROUND(E142*U142,2)</f>
        <v>7.2</v>
      </c>
      <c r="W142" s="169"/>
      <c r="X142" s="169" t="s">
        <v>152</v>
      </c>
      <c r="Y142" s="169" t="s">
        <v>215</v>
      </c>
      <c r="Z142" s="170"/>
      <c r="AA142" s="170"/>
      <c r="AB142" s="170"/>
      <c r="AC142" s="170"/>
      <c r="AD142" s="170"/>
      <c r="AE142" s="170"/>
      <c r="AF142" s="170"/>
      <c r="AG142" s="170" t="s">
        <v>154</v>
      </c>
      <c r="AH142" s="170"/>
      <c r="AI142" s="170"/>
      <c r="AJ142" s="170"/>
      <c r="AK142" s="170"/>
      <c r="AL142" s="170"/>
      <c r="AM142" s="170"/>
      <c r="AN142" s="170"/>
      <c r="AO142" s="170"/>
      <c r="AP142" s="170"/>
      <c r="AQ142" s="170"/>
      <c r="AR142" s="170"/>
      <c r="AS142" s="170"/>
      <c r="AT142" s="170"/>
      <c r="AU142" s="170"/>
      <c r="AV142" s="170"/>
      <c r="AW142" s="170"/>
      <c r="AX142" s="170"/>
      <c r="AY142" s="170"/>
      <c r="AZ142" s="170"/>
      <c r="BA142" s="170"/>
      <c r="BB142" s="170"/>
      <c r="BC142" s="170"/>
      <c r="BD142" s="170"/>
      <c r="BE142" s="170"/>
      <c r="BF142" s="170"/>
      <c r="BG142" s="170"/>
      <c r="BH142" s="170"/>
    </row>
    <row r="143" spans="1:60" outlineLevel="2" x14ac:dyDescent="0.25">
      <c r="A143" s="171"/>
      <c r="B143" s="172"/>
      <c r="C143" s="173" t="s">
        <v>254</v>
      </c>
      <c r="D143" s="174"/>
      <c r="E143" s="175"/>
      <c r="F143" s="169"/>
      <c r="G143" s="169"/>
      <c r="H143" s="169"/>
      <c r="I143" s="169"/>
      <c r="J143" s="169"/>
      <c r="K143" s="169"/>
      <c r="L143" s="169"/>
      <c r="M143" s="169"/>
      <c r="N143" s="176"/>
      <c r="O143" s="176"/>
      <c r="P143" s="176"/>
      <c r="Q143" s="176"/>
      <c r="R143" s="169"/>
      <c r="S143" s="169"/>
      <c r="T143" s="169"/>
      <c r="U143" s="169"/>
      <c r="V143" s="169"/>
      <c r="W143" s="169"/>
      <c r="X143" s="169"/>
      <c r="Y143" s="169"/>
      <c r="Z143" s="170"/>
      <c r="AA143" s="170"/>
      <c r="AB143" s="170"/>
      <c r="AC143" s="170"/>
      <c r="AD143" s="170"/>
      <c r="AE143" s="170"/>
      <c r="AF143" s="170"/>
      <c r="AG143" s="170" t="s">
        <v>156</v>
      </c>
      <c r="AH143" s="170">
        <v>0</v>
      </c>
      <c r="AI143" s="170"/>
      <c r="AJ143" s="170"/>
      <c r="AK143" s="170"/>
      <c r="AL143" s="170"/>
      <c r="AM143" s="170"/>
      <c r="AN143" s="170"/>
      <c r="AO143" s="170"/>
      <c r="AP143" s="170"/>
      <c r="AQ143" s="170"/>
      <c r="AR143" s="170"/>
      <c r="AS143" s="170"/>
      <c r="AT143" s="170"/>
      <c r="AU143" s="170"/>
      <c r="AV143" s="170"/>
      <c r="AW143" s="170"/>
      <c r="AX143" s="170"/>
      <c r="AY143" s="170"/>
      <c r="AZ143" s="170"/>
      <c r="BA143" s="170"/>
      <c r="BB143" s="170"/>
      <c r="BC143" s="170"/>
      <c r="BD143" s="170"/>
      <c r="BE143" s="170"/>
      <c r="BF143" s="170"/>
      <c r="BG143" s="170"/>
      <c r="BH143" s="170"/>
    </row>
    <row r="144" spans="1:60" outlineLevel="3" x14ac:dyDescent="0.25">
      <c r="A144" s="171"/>
      <c r="B144" s="172"/>
      <c r="C144" s="173" t="s">
        <v>255</v>
      </c>
      <c r="D144" s="174"/>
      <c r="E144" s="175"/>
      <c r="F144" s="169"/>
      <c r="G144" s="169"/>
      <c r="H144" s="169"/>
      <c r="I144" s="169"/>
      <c r="J144" s="169"/>
      <c r="K144" s="169"/>
      <c r="L144" s="169"/>
      <c r="M144" s="169"/>
      <c r="N144" s="176"/>
      <c r="O144" s="176"/>
      <c r="P144" s="176"/>
      <c r="Q144" s="176"/>
      <c r="R144" s="169"/>
      <c r="S144" s="169"/>
      <c r="T144" s="169"/>
      <c r="U144" s="169"/>
      <c r="V144" s="169"/>
      <c r="W144" s="169"/>
      <c r="X144" s="169"/>
      <c r="Y144" s="169"/>
      <c r="Z144" s="170"/>
      <c r="AA144" s="170"/>
      <c r="AB144" s="170"/>
      <c r="AC144" s="170"/>
      <c r="AD144" s="170"/>
      <c r="AE144" s="170"/>
      <c r="AF144" s="170"/>
      <c r="AG144" s="170" t="s">
        <v>156</v>
      </c>
      <c r="AH144" s="170">
        <v>0</v>
      </c>
      <c r="AI144" s="170"/>
      <c r="AJ144" s="170"/>
      <c r="AK144" s="170"/>
      <c r="AL144" s="170"/>
      <c r="AM144" s="170"/>
      <c r="AN144" s="170"/>
      <c r="AO144" s="170"/>
      <c r="AP144" s="170"/>
      <c r="AQ144" s="170"/>
      <c r="AR144" s="170"/>
      <c r="AS144" s="170"/>
      <c r="AT144" s="170"/>
      <c r="AU144" s="170"/>
      <c r="AV144" s="170"/>
      <c r="AW144" s="170"/>
      <c r="AX144" s="170"/>
      <c r="AY144" s="170"/>
      <c r="AZ144" s="170"/>
      <c r="BA144" s="170"/>
      <c r="BB144" s="170"/>
      <c r="BC144" s="170"/>
      <c r="BD144" s="170"/>
      <c r="BE144" s="170"/>
      <c r="BF144" s="170"/>
      <c r="BG144" s="170"/>
      <c r="BH144" s="170"/>
    </row>
    <row r="145" spans="1:60" outlineLevel="3" x14ac:dyDescent="0.25">
      <c r="A145" s="171"/>
      <c r="B145" s="172"/>
      <c r="C145" s="173" t="s">
        <v>256</v>
      </c>
      <c r="D145" s="174"/>
      <c r="E145" s="175">
        <v>15</v>
      </c>
      <c r="F145" s="169"/>
      <c r="G145" s="169"/>
      <c r="H145" s="169"/>
      <c r="I145" s="169"/>
      <c r="J145" s="169"/>
      <c r="K145" s="169"/>
      <c r="L145" s="169"/>
      <c r="M145" s="169"/>
      <c r="N145" s="176"/>
      <c r="O145" s="176"/>
      <c r="P145" s="176"/>
      <c r="Q145" s="176"/>
      <c r="R145" s="169"/>
      <c r="S145" s="169"/>
      <c r="T145" s="169"/>
      <c r="U145" s="169"/>
      <c r="V145" s="169"/>
      <c r="W145" s="169"/>
      <c r="X145" s="169"/>
      <c r="Y145" s="169"/>
      <c r="Z145" s="170"/>
      <c r="AA145" s="170"/>
      <c r="AB145" s="170"/>
      <c r="AC145" s="170"/>
      <c r="AD145" s="170"/>
      <c r="AE145" s="170"/>
      <c r="AF145" s="170"/>
      <c r="AG145" s="170" t="s">
        <v>156</v>
      </c>
      <c r="AH145" s="170">
        <v>0</v>
      </c>
      <c r="AI145" s="170"/>
      <c r="AJ145" s="170"/>
      <c r="AK145" s="170"/>
      <c r="AL145" s="170"/>
      <c r="AM145" s="170"/>
      <c r="AN145" s="170"/>
      <c r="AO145" s="170"/>
      <c r="AP145" s="170"/>
      <c r="AQ145" s="170"/>
      <c r="AR145" s="170"/>
      <c r="AS145" s="170"/>
      <c r="AT145" s="170"/>
      <c r="AU145" s="170"/>
      <c r="AV145" s="170"/>
      <c r="AW145" s="170"/>
      <c r="AX145" s="170"/>
      <c r="AY145" s="170"/>
      <c r="AZ145" s="170"/>
      <c r="BA145" s="170"/>
      <c r="BB145" s="170"/>
      <c r="BC145" s="170"/>
      <c r="BD145" s="170"/>
      <c r="BE145" s="170"/>
      <c r="BF145" s="170"/>
      <c r="BG145" s="170"/>
      <c r="BH145" s="170"/>
    </row>
    <row r="146" spans="1:60" outlineLevel="1" x14ac:dyDescent="0.25">
      <c r="A146" s="161">
        <v>21</v>
      </c>
      <c r="B146" s="162" t="s">
        <v>257</v>
      </c>
      <c r="C146" s="163" t="s">
        <v>258</v>
      </c>
      <c r="D146" s="164" t="s">
        <v>259</v>
      </c>
      <c r="E146" s="165">
        <v>3</v>
      </c>
      <c r="F146" s="139"/>
      <c r="G146" s="167">
        <f>ROUND(E146*F146,2)</f>
        <v>0</v>
      </c>
      <c r="H146" s="166"/>
      <c r="I146" s="167">
        <f>ROUND(E146*H146,2)</f>
        <v>0</v>
      </c>
      <c r="J146" s="166"/>
      <c r="K146" s="167">
        <f>ROUND(E146*J146,2)</f>
        <v>0</v>
      </c>
      <c r="L146" s="167">
        <v>21</v>
      </c>
      <c r="M146" s="167">
        <f>G146*(1+L146/100)</f>
        <v>0</v>
      </c>
      <c r="N146" s="165">
        <v>0</v>
      </c>
      <c r="O146" s="165">
        <f>ROUND(E146*N146,2)</f>
        <v>0</v>
      </c>
      <c r="P146" s="165">
        <v>0</v>
      </c>
      <c r="Q146" s="165">
        <f>ROUND(E146*P146,2)</f>
        <v>0</v>
      </c>
      <c r="R146" s="167"/>
      <c r="S146" s="167" t="s">
        <v>222</v>
      </c>
      <c r="T146" s="168" t="s">
        <v>223</v>
      </c>
      <c r="U146" s="169">
        <v>0.48</v>
      </c>
      <c r="V146" s="169">
        <f>ROUND(E146*U146,2)</f>
        <v>1.44</v>
      </c>
      <c r="W146" s="169"/>
      <c r="X146" s="169" t="s">
        <v>152</v>
      </c>
      <c r="Y146" s="169" t="s">
        <v>215</v>
      </c>
      <c r="Z146" s="170"/>
      <c r="AA146" s="170"/>
      <c r="AB146" s="170"/>
      <c r="AC146" s="170"/>
      <c r="AD146" s="170"/>
      <c r="AE146" s="170"/>
      <c r="AF146" s="170"/>
      <c r="AG146" s="170" t="s">
        <v>154</v>
      </c>
      <c r="AH146" s="170"/>
      <c r="AI146" s="170"/>
      <c r="AJ146" s="170"/>
      <c r="AK146" s="170"/>
      <c r="AL146" s="170"/>
      <c r="AM146" s="170"/>
      <c r="AN146" s="170"/>
      <c r="AO146" s="170"/>
      <c r="AP146" s="170"/>
      <c r="AQ146" s="170"/>
      <c r="AR146" s="170"/>
      <c r="AS146" s="170"/>
      <c r="AT146" s="170"/>
      <c r="AU146" s="170"/>
      <c r="AV146" s="170"/>
      <c r="AW146" s="170"/>
      <c r="AX146" s="170"/>
      <c r="AY146" s="170"/>
      <c r="AZ146" s="170"/>
      <c r="BA146" s="170"/>
      <c r="BB146" s="170"/>
      <c r="BC146" s="170"/>
      <c r="BD146" s="170"/>
      <c r="BE146" s="170"/>
      <c r="BF146" s="170"/>
      <c r="BG146" s="170"/>
      <c r="BH146" s="170"/>
    </row>
    <row r="147" spans="1:60" outlineLevel="2" x14ac:dyDescent="0.25">
      <c r="A147" s="171"/>
      <c r="B147" s="172"/>
      <c r="C147" s="173" t="s">
        <v>254</v>
      </c>
      <c r="D147" s="174"/>
      <c r="E147" s="175"/>
      <c r="F147" s="169"/>
      <c r="G147" s="169"/>
      <c r="H147" s="169"/>
      <c r="I147" s="169"/>
      <c r="J147" s="169"/>
      <c r="K147" s="169"/>
      <c r="L147" s="169"/>
      <c r="M147" s="169"/>
      <c r="N147" s="176"/>
      <c r="O147" s="176"/>
      <c r="P147" s="176"/>
      <c r="Q147" s="176"/>
      <c r="R147" s="169"/>
      <c r="S147" s="169"/>
      <c r="T147" s="169"/>
      <c r="U147" s="169"/>
      <c r="V147" s="169"/>
      <c r="W147" s="169"/>
      <c r="X147" s="169"/>
      <c r="Y147" s="169"/>
      <c r="Z147" s="170"/>
      <c r="AA147" s="170"/>
      <c r="AB147" s="170"/>
      <c r="AC147" s="170"/>
      <c r="AD147" s="170"/>
      <c r="AE147" s="170"/>
      <c r="AF147" s="170"/>
      <c r="AG147" s="170" t="s">
        <v>156</v>
      </c>
      <c r="AH147" s="170">
        <v>0</v>
      </c>
      <c r="AI147" s="170"/>
      <c r="AJ147" s="170"/>
      <c r="AK147" s="170"/>
      <c r="AL147" s="170"/>
      <c r="AM147" s="170"/>
      <c r="AN147" s="170"/>
      <c r="AO147" s="170"/>
      <c r="AP147" s="170"/>
      <c r="AQ147" s="170"/>
      <c r="AR147" s="170"/>
      <c r="AS147" s="170"/>
      <c r="AT147" s="170"/>
      <c r="AU147" s="170"/>
      <c r="AV147" s="170"/>
      <c r="AW147" s="170"/>
      <c r="AX147" s="170"/>
      <c r="AY147" s="170"/>
      <c r="AZ147" s="170"/>
      <c r="BA147" s="170"/>
      <c r="BB147" s="170"/>
      <c r="BC147" s="170"/>
      <c r="BD147" s="170"/>
      <c r="BE147" s="170"/>
      <c r="BF147" s="170"/>
      <c r="BG147" s="170"/>
      <c r="BH147" s="170"/>
    </row>
    <row r="148" spans="1:60" outlineLevel="3" x14ac:dyDescent="0.25">
      <c r="A148" s="171"/>
      <c r="B148" s="172"/>
      <c r="C148" s="173" t="s">
        <v>260</v>
      </c>
      <c r="D148" s="174"/>
      <c r="E148" s="175"/>
      <c r="F148" s="169"/>
      <c r="G148" s="169"/>
      <c r="H148" s="169"/>
      <c r="I148" s="169"/>
      <c r="J148" s="169"/>
      <c r="K148" s="169"/>
      <c r="L148" s="169"/>
      <c r="M148" s="169"/>
      <c r="N148" s="176"/>
      <c r="O148" s="176"/>
      <c r="P148" s="176"/>
      <c r="Q148" s="176"/>
      <c r="R148" s="169"/>
      <c r="S148" s="169"/>
      <c r="T148" s="169"/>
      <c r="U148" s="169"/>
      <c r="V148" s="169"/>
      <c r="W148" s="169"/>
      <c r="X148" s="169"/>
      <c r="Y148" s="169"/>
      <c r="Z148" s="170"/>
      <c r="AA148" s="170"/>
      <c r="AB148" s="170"/>
      <c r="AC148" s="170"/>
      <c r="AD148" s="170"/>
      <c r="AE148" s="170"/>
      <c r="AF148" s="170"/>
      <c r="AG148" s="170" t="s">
        <v>156</v>
      </c>
      <c r="AH148" s="170">
        <v>0</v>
      </c>
      <c r="AI148" s="170"/>
      <c r="AJ148" s="170"/>
      <c r="AK148" s="170"/>
      <c r="AL148" s="170"/>
      <c r="AM148" s="170"/>
      <c r="AN148" s="170"/>
      <c r="AO148" s="170"/>
      <c r="AP148" s="170"/>
      <c r="AQ148" s="170"/>
      <c r="AR148" s="170"/>
      <c r="AS148" s="170"/>
      <c r="AT148" s="170"/>
      <c r="AU148" s="170"/>
      <c r="AV148" s="170"/>
      <c r="AW148" s="170"/>
      <c r="AX148" s="170"/>
      <c r="AY148" s="170"/>
      <c r="AZ148" s="170"/>
      <c r="BA148" s="170"/>
      <c r="BB148" s="170"/>
      <c r="BC148" s="170"/>
      <c r="BD148" s="170"/>
      <c r="BE148" s="170"/>
      <c r="BF148" s="170"/>
      <c r="BG148" s="170"/>
      <c r="BH148" s="170"/>
    </row>
    <row r="149" spans="1:60" outlineLevel="3" x14ac:dyDescent="0.25">
      <c r="A149" s="171"/>
      <c r="B149" s="172"/>
      <c r="C149" s="173" t="s">
        <v>261</v>
      </c>
      <c r="D149" s="174"/>
      <c r="E149" s="175">
        <v>3</v>
      </c>
      <c r="F149" s="169"/>
      <c r="G149" s="169"/>
      <c r="H149" s="169"/>
      <c r="I149" s="169"/>
      <c r="J149" s="169"/>
      <c r="K149" s="169"/>
      <c r="L149" s="169"/>
      <c r="M149" s="169"/>
      <c r="N149" s="176"/>
      <c r="O149" s="176"/>
      <c r="P149" s="176"/>
      <c r="Q149" s="176"/>
      <c r="R149" s="169"/>
      <c r="S149" s="169"/>
      <c r="T149" s="169"/>
      <c r="U149" s="169"/>
      <c r="V149" s="169"/>
      <c r="W149" s="169"/>
      <c r="X149" s="169"/>
      <c r="Y149" s="169"/>
      <c r="Z149" s="170"/>
      <c r="AA149" s="170"/>
      <c r="AB149" s="170"/>
      <c r="AC149" s="170"/>
      <c r="AD149" s="170"/>
      <c r="AE149" s="170"/>
      <c r="AF149" s="170"/>
      <c r="AG149" s="170" t="s">
        <v>156</v>
      </c>
      <c r="AH149" s="170">
        <v>0</v>
      </c>
      <c r="AI149" s="170"/>
      <c r="AJ149" s="170"/>
      <c r="AK149" s="170"/>
      <c r="AL149" s="170"/>
      <c r="AM149" s="170"/>
      <c r="AN149" s="170"/>
      <c r="AO149" s="170"/>
      <c r="AP149" s="170"/>
      <c r="AQ149" s="170"/>
      <c r="AR149" s="170"/>
      <c r="AS149" s="170"/>
      <c r="AT149" s="170"/>
      <c r="AU149" s="170"/>
      <c r="AV149" s="170"/>
      <c r="AW149" s="170"/>
      <c r="AX149" s="170"/>
      <c r="AY149" s="170"/>
      <c r="AZ149" s="170"/>
      <c r="BA149" s="170"/>
      <c r="BB149" s="170"/>
      <c r="BC149" s="170"/>
      <c r="BD149" s="170"/>
      <c r="BE149" s="170"/>
      <c r="BF149" s="170"/>
      <c r="BG149" s="170"/>
      <c r="BH149" s="170"/>
    </row>
    <row r="150" spans="1:60" outlineLevel="1" x14ac:dyDescent="0.25">
      <c r="A150" s="161">
        <v>22</v>
      </c>
      <c r="B150" s="162" t="s">
        <v>262</v>
      </c>
      <c r="C150" s="163" t="s">
        <v>263</v>
      </c>
      <c r="D150" s="164" t="s">
        <v>259</v>
      </c>
      <c r="E150" s="165">
        <v>1</v>
      </c>
      <c r="F150" s="139"/>
      <c r="G150" s="167">
        <f>ROUND(E150*F150,2)</f>
        <v>0</v>
      </c>
      <c r="H150" s="166"/>
      <c r="I150" s="167">
        <f>ROUND(E150*H150,2)</f>
        <v>0</v>
      </c>
      <c r="J150" s="166"/>
      <c r="K150" s="167">
        <f>ROUND(E150*J150,2)</f>
        <v>0</v>
      </c>
      <c r="L150" s="167">
        <v>21</v>
      </c>
      <c r="M150" s="167">
        <f>G150*(1+L150/100)</f>
        <v>0</v>
      </c>
      <c r="N150" s="165">
        <v>0</v>
      </c>
      <c r="O150" s="165">
        <f>ROUND(E150*N150,2)</f>
        <v>0</v>
      </c>
      <c r="P150" s="165">
        <v>0</v>
      </c>
      <c r="Q150" s="165">
        <f>ROUND(E150*P150,2)</f>
        <v>0</v>
      </c>
      <c r="R150" s="167"/>
      <c r="S150" s="167" t="s">
        <v>222</v>
      </c>
      <c r="T150" s="168" t="s">
        <v>223</v>
      </c>
      <c r="U150" s="169">
        <v>0.48</v>
      </c>
      <c r="V150" s="169">
        <f>ROUND(E150*U150,2)</f>
        <v>0.48</v>
      </c>
      <c r="W150" s="169"/>
      <c r="X150" s="169" t="s">
        <v>152</v>
      </c>
      <c r="Y150" s="169" t="s">
        <v>215</v>
      </c>
      <c r="Z150" s="170"/>
      <c r="AA150" s="170"/>
      <c r="AB150" s="170"/>
      <c r="AC150" s="170"/>
      <c r="AD150" s="170"/>
      <c r="AE150" s="170"/>
      <c r="AF150" s="170"/>
      <c r="AG150" s="170" t="s">
        <v>154</v>
      </c>
      <c r="AH150" s="170"/>
      <c r="AI150" s="170"/>
      <c r="AJ150" s="170"/>
      <c r="AK150" s="170"/>
      <c r="AL150" s="170"/>
      <c r="AM150" s="170"/>
      <c r="AN150" s="170"/>
      <c r="AO150" s="170"/>
      <c r="AP150" s="170"/>
      <c r="AQ150" s="170"/>
      <c r="AR150" s="170"/>
      <c r="AS150" s="170"/>
      <c r="AT150" s="170"/>
      <c r="AU150" s="170"/>
      <c r="AV150" s="170"/>
      <c r="AW150" s="170"/>
      <c r="AX150" s="170"/>
      <c r="AY150" s="170"/>
      <c r="AZ150" s="170"/>
      <c r="BA150" s="170"/>
      <c r="BB150" s="170"/>
      <c r="BC150" s="170"/>
      <c r="BD150" s="170"/>
      <c r="BE150" s="170"/>
      <c r="BF150" s="170"/>
      <c r="BG150" s="170"/>
      <c r="BH150" s="170"/>
    </row>
    <row r="151" spans="1:60" outlineLevel="2" x14ac:dyDescent="0.25">
      <c r="A151" s="171"/>
      <c r="B151" s="172"/>
      <c r="C151" s="173" t="s">
        <v>254</v>
      </c>
      <c r="D151" s="174"/>
      <c r="E151" s="175"/>
      <c r="F151" s="169"/>
      <c r="G151" s="169"/>
      <c r="H151" s="169"/>
      <c r="I151" s="169"/>
      <c r="J151" s="169"/>
      <c r="K151" s="169"/>
      <c r="L151" s="169"/>
      <c r="M151" s="169"/>
      <c r="N151" s="176"/>
      <c r="O151" s="176"/>
      <c r="P151" s="176"/>
      <c r="Q151" s="176"/>
      <c r="R151" s="169"/>
      <c r="S151" s="169"/>
      <c r="T151" s="169"/>
      <c r="U151" s="169"/>
      <c r="V151" s="169"/>
      <c r="W151" s="169"/>
      <c r="X151" s="169"/>
      <c r="Y151" s="169"/>
      <c r="Z151" s="170"/>
      <c r="AA151" s="170"/>
      <c r="AB151" s="170"/>
      <c r="AC151" s="170"/>
      <c r="AD151" s="170"/>
      <c r="AE151" s="170"/>
      <c r="AF151" s="170"/>
      <c r="AG151" s="170" t="s">
        <v>156</v>
      </c>
      <c r="AH151" s="170">
        <v>0</v>
      </c>
      <c r="AI151" s="170"/>
      <c r="AJ151" s="170"/>
      <c r="AK151" s="170"/>
      <c r="AL151" s="170"/>
      <c r="AM151" s="170"/>
      <c r="AN151" s="170"/>
      <c r="AO151" s="170"/>
      <c r="AP151" s="170"/>
      <c r="AQ151" s="170"/>
      <c r="AR151" s="170"/>
      <c r="AS151" s="170"/>
      <c r="AT151" s="170"/>
      <c r="AU151" s="170"/>
      <c r="AV151" s="170"/>
      <c r="AW151" s="170"/>
      <c r="AX151" s="170"/>
      <c r="AY151" s="170"/>
      <c r="AZ151" s="170"/>
      <c r="BA151" s="170"/>
      <c r="BB151" s="170"/>
      <c r="BC151" s="170"/>
      <c r="BD151" s="170"/>
      <c r="BE151" s="170"/>
      <c r="BF151" s="170"/>
      <c r="BG151" s="170"/>
      <c r="BH151" s="170"/>
    </row>
    <row r="152" spans="1:60" outlineLevel="3" x14ac:dyDescent="0.25">
      <c r="A152" s="171"/>
      <c r="B152" s="172"/>
      <c r="C152" s="173" t="s">
        <v>264</v>
      </c>
      <c r="D152" s="174"/>
      <c r="E152" s="175"/>
      <c r="F152" s="169"/>
      <c r="G152" s="169"/>
      <c r="H152" s="169"/>
      <c r="I152" s="169"/>
      <c r="J152" s="169"/>
      <c r="K152" s="169"/>
      <c r="L152" s="169"/>
      <c r="M152" s="169"/>
      <c r="N152" s="176"/>
      <c r="O152" s="176"/>
      <c r="P152" s="176"/>
      <c r="Q152" s="176"/>
      <c r="R152" s="169"/>
      <c r="S152" s="169"/>
      <c r="T152" s="169"/>
      <c r="U152" s="169"/>
      <c r="V152" s="169"/>
      <c r="W152" s="169"/>
      <c r="X152" s="169"/>
      <c r="Y152" s="169"/>
      <c r="Z152" s="170"/>
      <c r="AA152" s="170"/>
      <c r="AB152" s="170"/>
      <c r="AC152" s="170"/>
      <c r="AD152" s="170"/>
      <c r="AE152" s="170"/>
      <c r="AF152" s="170"/>
      <c r="AG152" s="170" t="s">
        <v>156</v>
      </c>
      <c r="AH152" s="170">
        <v>0</v>
      </c>
      <c r="AI152" s="170"/>
      <c r="AJ152" s="170"/>
      <c r="AK152" s="170"/>
      <c r="AL152" s="170"/>
      <c r="AM152" s="170"/>
      <c r="AN152" s="170"/>
      <c r="AO152" s="170"/>
      <c r="AP152" s="170"/>
      <c r="AQ152" s="170"/>
      <c r="AR152" s="170"/>
      <c r="AS152" s="170"/>
      <c r="AT152" s="170"/>
      <c r="AU152" s="170"/>
      <c r="AV152" s="170"/>
      <c r="AW152" s="170"/>
      <c r="AX152" s="170"/>
      <c r="AY152" s="170"/>
      <c r="AZ152" s="170"/>
      <c r="BA152" s="170"/>
      <c r="BB152" s="170"/>
      <c r="BC152" s="170"/>
      <c r="BD152" s="170"/>
      <c r="BE152" s="170"/>
      <c r="BF152" s="170"/>
      <c r="BG152" s="170"/>
      <c r="BH152" s="170"/>
    </row>
    <row r="153" spans="1:60" outlineLevel="3" x14ac:dyDescent="0.25">
      <c r="A153" s="171"/>
      <c r="B153" s="172"/>
      <c r="C153" s="173" t="s">
        <v>103</v>
      </c>
      <c r="D153" s="174"/>
      <c r="E153" s="175">
        <v>1</v>
      </c>
      <c r="F153" s="169"/>
      <c r="G153" s="169"/>
      <c r="H153" s="169"/>
      <c r="I153" s="169"/>
      <c r="J153" s="169"/>
      <c r="K153" s="169"/>
      <c r="L153" s="169"/>
      <c r="M153" s="169"/>
      <c r="N153" s="176"/>
      <c r="O153" s="176"/>
      <c r="P153" s="176"/>
      <c r="Q153" s="176"/>
      <c r="R153" s="169"/>
      <c r="S153" s="169"/>
      <c r="T153" s="169"/>
      <c r="U153" s="169"/>
      <c r="V153" s="169"/>
      <c r="W153" s="169"/>
      <c r="X153" s="169"/>
      <c r="Y153" s="169"/>
      <c r="Z153" s="170"/>
      <c r="AA153" s="170"/>
      <c r="AB153" s="170"/>
      <c r="AC153" s="170"/>
      <c r="AD153" s="170"/>
      <c r="AE153" s="170"/>
      <c r="AF153" s="170"/>
      <c r="AG153" s="170" t="s">
        <v>156</v>
      </c>
      <c r="AH153" s="170">
        <v>0</v>
      </c>
      <c r="AI153" s="170"/>
      <c r="AJ153" s="170"/>
      <c r="AK153" s="170"/>
      <c r="AL153" s="170"/>
      <c r="AM153" s="170"/>
      <c r="AN153" s="170"/>
      <c r="AO153" s="170"/>
      <c r="AP153" s="170"/>
      <c r="AQ153" s="170"/>
      <c r="AR153" s="170"/>
      <c r="AS153" s="170"/>
      <c r="AT153" s="170"/>
      <c r="AU153" s="170"/>
      <c r="AV153" s="170"/>
      <c r="AW153" s="170"/>
      <c r="AX153" s="170"/>
      <c r="AY153" s="170"/>
      <c r="AZ153" s="170"/>
      <c r="BA153" s="170"/>
      <c r="BB153" s="170"/>
      <c r="BC153" s="170"/>
      <c r="BD153" s="170"/>
      <c r="BE153" s="170"/>
      <c r="BF153" s="170"/>
      <c r="BG153" s="170"/>
      <c r="BH153" s="170"/>
    </row>
    <row r="154" spans="1:60" x14ac:dyDescent="0.25">
      <c r="A154" s="3"/>
      <c r="B154" s="4"/>
      <c r="C154" s="210"/>
      <c r="D154" s="6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AE154">
        <v>12</v>
      </c>
      <c r="AF154">
        <v>21</v>
      </c>
      <c r="AG154" t="s">
        <v>132</v>
      </c>
    </row>
    <row r="155" spans="1:60" ht="13" x14ac:dyDescent="0.25">
      <c r="A155" s="211"/>
      <c r="B155" s="212" t="s">
        <v>31</v>
      </c>
      <c r="C155" s="213"/>
      <c r="D155" s="214"/>
      <c r="E155" s="215"/>
      <c r="F155" s="215"/>
      <c r="G155" s="216">
        <f>G8+G78</f>
        <v>0</v>
      </c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AE155">
        <f>SUMIF(L7:L153,AE154,G7:G153)</f>
        <v>0</v>
      </c>
      <c r="AF155">
        <f>SUMIF(L7:L153,AF154,G7:G153)</f>
        <v>0</v>
      </c>
      <c r="AG155" t="s">
        <v>265</v>
      </c>
    </row>
    <row r="156" spans="1:60" x14ac:dyDescent="0.25">
      <c r="A156" s="3"/>
      <c r="B156" s="4"/>
      <c r="C156" s="210"/>
      <c r="D156" s="6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1:60" x14ac:dyDescent="0.25">
      <c r="A157" s="3"/>
      <c r="B157" s="4"/>
      <c r="C157" s="210"/>
      <c r="D157" s="6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1:60" x14ac:dyDescent="0.25">
      <c r="A158" s="309" t="s">
        <v>266</v>
      </c>
      <c r="B158" s="309"/>
      <c r="C158" s="310"/>
      <c r="D158" s="6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1:60" x14ac:dyDescent="0.25">
      <c r="A159" s="286"/>
      <c r="B159" s="287"/>
      <c r="C159" s="288"/>
      <c r="D159" s="287"/>
      <c r="E159" s="287"/>
      <c r="F159" s="287"/>
      <c r="G159" s="289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AG159" t="s">
        <v>267</v>
      </c>
    </row>
    <row r="160" spans="1:60" x14ac:dyDescent="0.25">
      <c r="A160" s="290"/>
      <c r="B160" s="291"/>
      <c r="C160" s="292"/>
      <c r="D160" s="291"/>
      <c r="E160" s="291"/>
      <c r="F160" s="291"/>
      <c r="G160" s="29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</row>
    <row r="161" spans="1:33" x14ac:dyDescent="0.25">
      <c r="A161" s="290"/>
      <c r="B161" s="291"/>
      <c r="C161" s="292"/>
      <c r="D161" s="291"/>
      <c r="E161" s="291"/>
      <c r="F161" s="291"/>
      <c r="G161" s="29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spans="1:33" x14ac:dyDescent="0.25">
      <c r="A162" s="290"/>
      <c r="B162" s="291"/>
      <c r="C162" s="292"/>
      <c r="D162" s="291"/>
      <c r="E162" s="291"/>
      <c r="F162" s="291"/>
      <c r="G162" s="29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1:33" x14ac:dyDescent="0.25">
      <c r="A163" s="294"/>
      <c r="B163" s="295"/>
      <c r="C163" s="296"/>
      <c r="D163" s="295"/>
      <c r="E163" s="295"/>
      <c r="F163" s="295"/>
      <c r="G163" s="297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1:33" x14ac:dyDescent="0.25">
      <c r="A164" s="3"/>
      <c r="B164" s="4"/>
      <c r="C164" s="210"/>
      <c r="D164" s="6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1:33" x14ac:dyDescent="0.25">
      <c r="C165" s="217"/>
      <c r="D165" s="10"/>
      <c r="AG165" t="s">
        <v>268</v>
      </c>
    </row>
    <row r="166" spans="1:33" x14ac:dyDescent="0.25">
      <c r="D166" s="10"/>
    </row>
    <row r="167" spans="1:33" x14ac:dyDescent="0.25">
      <c r="D167" s="10"/>
    </row>
    <row r="168" spans="1:33" x14ac:dyDescent="0.25">
      <c r="D168" s="10"/>
    </row>
    <row r="169" spans="1:33" x14ac:dyDescent="0.25">
      <c r="D169" s="10"/>
    </row>
    <row r="170" spans="1:33" x14ac:dyDescent="0.25">
      <c r="D170" s="10"/>
    </row>
    <row r="171" spans="1:33" x14ac:dyDescent="0.25">
      <c r="D171" s="10"/>
    </row>
    <row r="172" spans="1:33" x14ac:dyDescent="0.25">
      <c r="D172" s="10"/>
    </row>
    <row r="173" spans="1:33" x14ac:dyDescent="0.25">
      <c r="D173" s="10"/>
    </row>
    <row r="174" spans="1:33" x14ac:dyDescent="0.25">
      <c r="D174" s="10"/>
    </row>
    <row r="175" spans="1:33" x14ac:dyDescent="0.25">
      <c r="D175" s="10"/>
    </row>
    <row r="176" spans="1:33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  <row r="5001" spans="4:4" x14ac:dyDescent="0.25">
      <c r="D5001" s="10"/>
    </row>
    <row r="5002" spans="4:4" x14ac:dyDescent="0.25">
      <c r="D5002" s="10"/>
    </row>
    <row r="5003" spans="4:4" x14ac:dyDescent="0.25">
      <c r="D5003" s="10"/>
    </row>
    <row r="5004" spans="4:4" x14ac:dyDescent="0.25">
      <c r="D5004" s="10"/>
    </row>
    <row r="5005" spans="4:4" x14ac:dyDescent="0.25">
      <c r="D5005" s="10"/>
    </row>
    <row r="5006" spans="4:4" x14ac:dyDescent="0.25">
      <c r="D5006" s="10"/>
    </row>
    <row r="5007" spans="4:4" x14ac:dyDescent="0.25">
      <c r="D5007" s="10"/>
    </row>
    <row r="5008" spans="4:4" x14ac:dyDescent="0.25">
      <c r="D5008" s="10"/>
    </row>
    <row r="5009" spans="4:4" x14ac:dyDescent="0.25">
      <c r="D5009" s="10"/>
    </row>
    <row r="5010" spans="4:4" x14ac:dyDescent="0.25">
      <c r="D5010" s="10"/>
    </row>
  </sheetData>
  <sheetProtection algorithmName="SHA-512" hashValue="fJOtWrLCSLsetZBazcBBXNWZq9MX29M2RW8q1ZAl564Zark4EgenLtkCHqD9gHNKfc3QU8U6acvB3mTwZY9isQ==" saltValue="WjPFHbEnGmbCDkDfRZFCOQ==" spinCount="100000" sheet="1" objects="1" scenarios="1"/>
  <mergeCells count="11">
    <mergeCell ref="A1:G1"/>
    <mergeCell ref="C2:G2"/>
    <mergeCell ref="C3:G3"/>
    <mergeCell ref="C4:G4"/>
    <mergeCell ref="A158:C158"/>
    <mergeCell ref="A159:G163"/>
    <mergeCell ref="C47:G47"/>
    <mergeCell ref="C65:G65"/>
    <mergeCell ref="C67:G67"/>
    <mergeCell ref="C73:G73"/>
    <mergeCell ref="C119:G11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E10F1-D769-4DEB-B65B-765AF93EE115}">
  <sheetPr codeName="List3">
    <outlinePr summaryBelow="0"/>
  </sheetPr>
  <dimension ref="A1:BH5000"/>
  <sheetViews>
    <sheetView workbookViewId="0">
      <pane ySplit="7" topLeftCell="A8" activePane="bottomLeft" state="frozen"/>
      <selection pane="bottomLeft" activeCell="A15" sqref="A15:G19"/>
    </sheetView>
  </sheetViews>
  <sheetFormatPr defaultRowHeight="12.5" outlineLevelRow="1" x14ac:dyDescent="0.25"/>
  <cols>
    <col min="1" max="1" width="3.453125" customWidth="1"/>
    <col min="2" max="2" width="12.54296875" style="143" customWidth="1"/>
    <col min="3" max="3" width="38.26953125" style="143" customWidth="1"/>
    <col min="4" max="4" width="4.81640625" customWidth="1"/>
    <col min="5" max="5" width="10.54296875" customWidth="1"/>
    <col min="6" max="6" width="9.81640625" customWidth="1"/>
    <col min="7" max="7" width="12.726562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5">
      <c r="A1" s="302" t="s">
        <v>7</v>
      </c>
      <c r="B1" s="302"/>
      <c r="C1" s="302"/>
      <c r="D1" s="302"/>
      <c r="E1" s="302"/>
      <c r="F1" s="302"/>
      <c r="G1" s="302"/>
      <c r="AG1" t="s">
        <v>120</v>
      </c>
    </row>
    <row r="2" spans="1:60" ht="25" customHeight="1" x14ac:dyDescent="0.25">
      <c r="A2" s="142" t="s">
        <v>8</v>
      </c>
      <c r="B2" s="48" t="s">
        <v>43</v>
      </c>
      <c r="C2" s="303" t="s">
        <v>44</v>
      </c>
      <c r="D2" s="304"/>
      <c r="E2" s="304"/>
      <c r="F2" s="304"/>
      <c r="G2" s="305"/>
      <c r="AG2" t="s">
        <v>121</v>
      </c>
    </row>
    <row r="3" spans="1:60" ht="25" customHeight="1" x14ac:dyDescent="0.25">
      <c r="A3" s="142" t="s">
        <v>9</v>
      </c>
      <c r="B3" s="48" t="s">
        <v>58</v>
      </c>
      <c r="C3" s="303" t="s">
        <v>59</v>
      </c>
      <c r="D3" s="304"/>
      <c r="E3" s="304"/>
      <c r="F3" s="304"/>
      <c r="G3" s="305"/>
      <c r="AC3" s="143" t="s">
        <v>121</v>
      </c>
      <c r="AG3" t="s">
        <v>122</v>
      </c>
    </row>
    <row r="4" spans="1:60" ht="25" customHeight="1" x14ac:dyDescent="0.25">
      <c r="A4" s="144" t="s">
        <v>10</v>
      </c>
      <c r="B4" s="145" t="s">
        <v>62</v>
      </c>
      <c r="C4" s="306" t="s">
        <v>519</v>
      </c>
      <c r="D4" s="307"/>
      <c r="E4" s="307"/>
      <c r="F4" s="307"/>
      <c r="G4" s="308"/>
      <c r="AG4" t="s">
        <v>123</v>
      </c>
    </row>
    <row r="5" spans="1:60" x14ac:dyDescent="0.25">
      <c r="D5" s="10"/>
    </row>
    <row r="6" spans="1:60" ht="37.5" x14ac:dyDescent="0.25">
      <c r="A6" s="146" t="s">
        <v>124</v>
      </c>
      <c r="B6" s="147" t="s">
        <v>125</v>
      </c>
      <c r="C6" s="147" t="s">
        <v>126</v>
      </c>
      <c r="D6" s="148" t="s">
        <v>127</v>
      </c>
      <c r="E6" s="146" t="s">
        <v>128</v>
      </c>
      <c r="F6" s="149" t="s">
        <v>129</v>
      </c>
      <c r="G6" s="146" t="s">
        <v>31</v>
      </c>
      <c r="H6" s="150" t="s">
        <v>32</v>
      </c>
      <c r="I6" s="150" t="s">
        <v>130</v>
      </c>
      <c r="J6" s="150" t="s">
        <v>33</v>
      </c>
      <c r="K6" s="150" t="s">
        <v>131</v>
      </c>
      <c r="L6" s="150" t="s">
        <v>132</v>
      </c>
      <c r="M6" s="150" t="s">
        <v>133</v>
      </c>
      <c r="N6" s="150" t="s">
        <v>134</v>
      </c>
      <c r="O6" s="150" t="s">
        <v>135</v>
      </c>
      <c r="P6" s="150" t="s">
        <v>136</v>
      </c>
      <c r="Q6" s="150" t="s">
        <v>137</v>
      </c>
      <c r="R6" s="150" t="s">
        <v>138</v>
      </c>
      <c r="S6" s="150" t="s">
        <v>139</v>
      </c>
      <c r="T6" s="150" t="s">
        <v>140</v>
      </c>
      <c r="U6" s="150" t="s">
        <v>141</v>
      </c>
      <c r="V6" s="150" t="s">
        <v>142</v>
      </c>
      <c r="W6" s="150" t="s">
        <v>143</v>
      </c>
      <c r="X6" s="150" t="s">
        <v>144</v>
      </c>
      <c r="Y6" s="150" t="s">
        <v>145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ht="13" x14ac:dyDescent="0.25">
      <c r="A8" s="153" t="s">
        <v>146</v>
      </c>
      <c r="B8" s="154" t="s">
        <v>116</v>
      </c>
      <c r="C8" s="155" t="s">
        <v>117</v>
      </c>
      <c r="D8" s="156"/>
      <c r="E8" s="157"/>
      <c r="F8" s="158"/>
      <c r="G8" s="158">
        <f>SUMIF(AG9:AG9,"&lt;&gt;NOR",G9:G9)</f>
        <v>0</v>
      </c>
      <c r="H8" s="158"/>
      <c r="I8" s="158">
        <f>SUM(I9:I9)</f>
        <v>0</v>
      </c>
      <c r="J8" s="158"/>
      <c r="K8" s="158">
        <f>SUM(K9:K9)</f>
        <v>0</v>
      </c>
      <c r="L8" s="158"/>
      <c r="M8" s="158">
        <f>SUM(M9:M9)</f>
        <v>0</v>
      </c>
      <c r="N8" s="157"/>
      <c r="O8" s="157">
        <f>SUM(O9:O9)</f>
        <v>0</v>
      </c>
      <c r="P8" s="157"/>
      <c r="Q8" s="157">
        <f>SUM(Q9:Q9)</f>
        <v>0</v>
      </c>
      <c r="R8" s="158"/>
      <c r="S8" s="158"/>
      <c r="T8" s="159"/>
      <c r="U8" s="160"/>
      <c r="V8" s="160">
        <f>SUM(V9:V9)</f>
        <v>0</v>
      </c>
      <c r="W8" s="160"/>
      <c r="X8" s="160"/>
      <c r="Y8" s="160"/>
      <c r="AG8" t="s">
        <v>147</v>
      </c>
    </row>
    <row r="9" spans="1:60" outlineLevel="1" x14ac:dyDescent="0.25">
      <c r="A9" s="161">
        <v>1</v>
      </c>
      <c r="B9" s="162" t="s">
        <v>269</v>
      </c>
      <c r="C9" s="163" t="s">
        <v>270</v>
      </c>
      <c r="D9" s="164" t="s">
        <v>250</v>
      </c>
      <c r="E9" s="165">
        <v>1</v>
      </c>
      <c r="F9" s="139"/>
      <c r="G9" s="167">
        <f>ROUND(E9*F9,2)</f>
        <v>0</v>
      </c>
      <c r="H9" s="166"/>
      <c r="I9" s="167">
        <f>ROUND(E9*H9,2)</f>
        <v>0</v>
      </c>
      <c r="J9" s="166"/>
      <c r="K9" s="167">
        <f>ROUND(E9*J9,2)</f>
        <v>0</v>
      </c>
      <c r="L9" s="167">
        <v>21</v>
      </c>
      <c r="M9" s="167">
        <f>G9*(1+L9/100)</f>
        <v>0</v>
      </c>
      <c r="N9" s="165">
        <v>0</v>
      </c>
      <c r="O9" s="165">
        <f>ROUND(E9*N9,2)</f>
        <v>0</v>
      </c>
      <c r="P9" s="165">
        <v>0</v>
      </c>
      <c r="Q9" s="165">
        <f>ROUND(E9*P9,2)</f>
        <v>0</v>
      </c>
      <c r="R9" s="167"/>
      <c r="S9" s="167" t="s">
        <v>222</v>
      </c>
      <c r="T9" s="168" t="s">
        <v>223</v>
      </c>
      <c r="U9" s="169">
        <v>0</v>
      </c>
      <c r="V9" s="169">
        <f>ROUND(E9*U9,2)</f>
        <v>0</v>
      </c>
      <c r="W9" s="169"/>
      <c r="X9" s="169" t="s">
        <v>152</v>
      </c>
      <c r="Y9" s="169" t="s">
        <v>153</v>
      </c>
      <c r="Z9" s="170"/>
      <c r="AA9" s="170"/>
      <c r="AB9" s="170"/>
      <c r="AC9" s="170"/>
      <c r="AD9" s="170"/>
      <c r="AE9" s="170"/>
      <c r="AF9" s="170"/>
      <c r="AG9" s="170" t="s">
        <v>154</v>
      </c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</row>
    <row r="10" spans="1:60" x14ac:dyDescent="0.25">
      <c r="A10" s="3"/>
      <c r="B10" s="4"/>
      <c r="C10" s="210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12</v>
      </c>
      <c r="AF10">
        <v>21</v>
      </c>
      <c r="AG10" t="s">
        <v>132</v>
      </c>
    </row>
    <row r="11" spans="1:60" ht="13" x14ac:dyDescent="0.25">
      <c r="A11" s="211"/>
      <c r="B11" s="212" t="s">
        <v>31</v>
      </c>
      <c r="C11" s="213"/>
      <c r="D11" s="214"/>
      <c r="E11" s="215"/>
      <c r="F11" s="215"/>
      <c r="G11" s="216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265</v>
      </c>
    </row>
    <row r="12" spans="1:60" x14ac:dyDescent="0.25">
      <c r="A12" s="3"/>
      <c r="B12" s="4"/>
      <c r="C12" s="210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 x14ac:dyDescent="0.25">
      <c r="A13" s="3"/>
      <c r="B13" s="4"/>
      <c r="C13" s="210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 x14ac:dyDescent="0.25">
      <c r="A14" s="309" t="s">
        <v>266</v>
      </c>
      <c r="B14" s="309"/>
      <c r="C14" s="310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 x14ac:dyDescent="0.25">
      <c r="A15" s="286"/>
      <c r="B15" s="287"/>
      <c r="C15" s="288"/>
      <c r="D15" s="287"/>
      <c r="E15" s="287"/>
      <c r="F15" s="287"/>
      <c r="G15" s="289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267</v>
      </c>
    </row>
    <row r="16" spans="1:60" x14ac:dyDescent="0.25">
      <c r="A16" s="290"/>
      <c r="B16" s="291"/>
      <c r="C16" s="292"/>
      <c r="D16" s="291"/>
      <c r="E16" s="291"/>
      <c r="F16" s="291"/>
      <c r="G16" s="29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 x14ac:dyDescent="0.25">
      <c r="A17" s="290"/>
      <c r="B17" s="291"/>
      <c r="C17" s="292"/>
      <c r="D17" s="291"/>
      <c r="E17" s="291"/>
      <c r="F17" s="291"/>
      <c r="G17" s="29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5">
      <c r="A18" s="290"/>
      <c r="B18" s="291"/>
      <c r="C18" s="292"/>
      <c r="D18" s="291"/>
      <c r="E18" s="291"/>
      <c r="F18" s="291"/>
      <c r="G18" s="29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5">
      <c r="A19" s="294"/>
      <c r="B19" s="295"/>
      <c r="C19" s="296"/>
      <c r="D19" s="295"/>
      <c r="E19" s="295"/>
      <c r="F19" s="295"/>
      <c r="G19" s="297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5">
      <c r="A20" s="3"/>
      <c r="B20" s="4"/>
      <c r="C20" s="210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5">
      <c r="C21" s="217"/>
      <c r="D21" s="10"/>
      <c r="AG21" t="s">
        <v>268</v>
      </c>
    </row>
    <row r="22" spans="1:33" x14ac:dyDescent="0.25">
      <c r="D22" s="10"/>
    </row>
    <row r="23" spans="1:33" x14ac:dyDescent="0.25">
      <c r="D23" s="10"/>
    </row>
    <row r="24" spans="1:33" x14ac:dyDescent="0.25">
      <c r="D24" s="10"/>
    </row>
    <row r="25" spans="1:33" x14ac:dyDescent="0.25">
      <c r="D25" s="10"/>
    </row>
    <row r="26" spans="1:33" x14ac:dyDescent="0.25">
      <c r="D26" s="10"/>
    </row>
    <row r="27" spans="1:33" x14ac:dyDescent="0.25">
      <c r="D27" s="10"/>
    </row>
    <row r="28" spans="1:33" x14ac:dyDescent="0.25">
      <c r="D28" s="10"/>
    </row>
    <row r="29" spans="1:33" x14ac:dyDescent="0.25">
      <c r="D29" s="10"/>
    </row>
    <row r="30" spans="1:33" x14ac:dyDescent="0.25">
      <c r="D30" s="10"/>
    </row>
    <row r="31" spans="1:33" x14ac:dyDescent="0.25">
      <c r="D31" s="10"/>
    </row>
    <row r="32" spans="1:33" x14ac:dyDescent="0.25">
      <c r="D32" s="10"/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TSiIdOWewwq85bwXZfGdMMnmpIAnjg9mO+quLTUNoTbs+i/MrasgiJ/JfT+QiQygN8CF6qvPEFsovYLFmKcNXA==" saltValue="VOnmfMMv0XLFn0moSgQL0A==" spinCount="100000" sheet="1" objects="1" scenarios="1"/>
  <mergeCells count="6">
    <mergeCell ref="A15:G19"/>
    <mergeCell ref="A1:G1"/>
    <mergeCell ref="C2:G2"/>
    <mergeCell ref="C3:G3"/>
    <mergeCell ref="C4:G4"/>
    <mergeCell ref="A14:C1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3CD41-D21E-446E-8076-CE5076CDB70D}">
  <sheetPr codeName="List5">
    <outlinePr summaryBelow="0"/>
  </sheetPr>
  <dimension ref="A1:BH5008"/>
  <sheetViews>
    <sheetView zoomScale="115" zoomScaleNormal="115" workbookViewId="0">
      <pane ySplit="7" topLeftCell="A8" activePane="bottomLeft" state="frozen"/>
      <selection pane="bottomLeft" activeCell="G15" sqref="G15"/>
    </sheetView>
  </sheetViews>
  <sheetFormatPr defaultRowHeight="12.5" outlineLevelRow="3" x14ac:dyDescent="0.25"/>
  <cols>
    <col min="1" max="1" width="3.453125" customWidth="1"/>
    <col min="2" max="2" width="12.54296875" style="143" customWidth="1"/>
    <col min="3" max="3" width="38.26953125" style="143" customWidth="1"/>
    <col min="4" max="4" width="4.81640625" customWidth="1"/>
    <col min="5" max="5" width="10.54296875" customWidth="1"/>
    <col min="6" max="6" width="9.81640625" customWidth="1"/>
    <col min="7" max="7" width="12.726562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5">
      <c r="A1" s="302" t="s">
        <v>7</v>
      </c>
      <c r="B1" s="302"/>
      <c r="C1" s="302"/>
      <c r="D1" s="302"/>
      <c r="E1" s="302"/>
      <c r="F1" s="302"/>
      <c r="G1" s="302"/>
      <c r="AG1" t="s">
        <v>120</v>
      </c>
    </row>
    <row r="2" spans="1:60" ht="25" customHeight="1" x14ac:dyDescent="0.25">
      <c r="A2" s="142" t="s">
        <v>8</v>
      </c>
      <c r="B2" s="48" t="s">
        <v>43</v>
      </c>
      <c r="C2" s="303" t="s">
        <v>44</v>
      </c>
      <c r="D2" s="304"/>
      <c r="E2" s="304"/>
      <c r="F2" s="304"/>
      <c r="G2" s="305"/>
      <c r="AG2" t="s">
        <v>121</v>
      </c>
    </row>
    <row r="3" spans="1:60" ht="25" customHeight="1" x14ac:dyDescent="0.25">
      <c r="A3" s="142" t="s">
        <v>9</v>
      </c>
      <c r="B3" s="48" t="s">
        <v>58</v>
      </c>
      <c r="C3" s="303" t="s">
        <v>59</v>
      </c>
      <c r="D3" s="304"/>
      <c r="E3" s="304"/>
      <c r="F3" s="304"/>
      <c r="G3" s="305"/>
      <c r="AC3" s="143" t="s">
        <v>121</v>
      </c>
      <c r="AG3" t="s">
        <v>122</v>
      </c>
    </row>
    <row r="4" spans="1:60" ht="25" customHeight="1" x14ac:dyDescent="0.25">
      <c r="A4" s="144" t="s">
        <v>10</v>
      </c>
      <c r="B4" s="145" t="s">
        <v>64</v>
      </c>
      <c r="C4" s="306" t="s">
        <v>65</v>
      </c>
      <c r="D4" s="307"/>
      <c r="E4" s="307"/>
      <c r="F4" s="307"/>
      <c r="G4" s="308"/>
      <c r="AG4" t="s">
        <v>123</v>
      </c>
    </row>
    <row r="5" spans="1:60" x14ac:dyDescent="0.25">
      <c r="D5" s="10"/>
    </row>
    <row r="6" spans="1:60" ht="37.5" x14ac:dyDescent="0.25">
      <c r="A6" s="146" t="s">
        <v>124</v>
      </c>
      <c r="B6" s="147" t="s">
        <v>125</v>
      </c>
      <c r="C6" s="147" t="s">
        <v>126</v>
      </c>
      <c r="D6" s="148" t="s">
        <v>127</v>
      </c>
      <c r="E6" s="219" t="s">
        <v>128</v>
      </c>
      <c r="F6" s="149" t="s">
        <v>129</v>
      </c>
      <c r="G6" s="146" t="s">
        <v>31</v>
      </c>
      <c r="H6" s="150" t="s">
        <v>32</v>
      </c>
      <c r="I6" s="150" t="s">
        <v>130</v>
      </c>
      <c r="J6" s="150" t="s">
        <v>33</v>
      </c>
      <c r="K6" s="150" t="s">
        <v>131</v>
      </c>
      <c r="L6" s="150" t="s">
        <v>132</v>
      </c>
      <c r="M6" s="150" t="s">
        <v>133</v>
      </c>
      <c r="N6" s="150" t="s">
        <v>134</v>
      </c>
      <c r="O6" s="150" t="s">
        <v>135</v>
      </c>
      <c r="P6" s="150" t="s">
        <v>136</v>
      </c>
      <c r="Q6" s="150" t="s">
        <v>137</v>
      </c>
      <c r="R6" s="150" t="s">
        <v>138</v>
      </c>
      <c r="S6" s="150" t="s">
        <v>139</v>
      </c>
      <c r="T6" s="150" t="s">
        <v>140</v>
      </c>
      <c r="U6" s="150" t="s">
        <v>141</v>
      </c>
      <c r="V6" s="150" t="s">
        <v>142</v>
      </c>
      <c r="W6" s="150" t="s">
        <v>143</v>
      </c>
      <c r="X6" s="150" t="s">
        <v>144</v>
      </c>
      <c r="Y6" s="150" t="s">
        <v>145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ht="13" x14ac:dyDescent="0.25">
      <c r="A8" s="153" t="s">
        <v>146</v>
      </c>
      <c r="B8" s="154" t="s">
        <v>103</v>
      </c>
      <c r="C8" s="155" t="s">
        <v>104</v>
      </c>
      <c r="D8" s="156"/>
      <c r="E8" s="220"/>
      <c r="F8" s="158"/>
      <c r="G8" s="158">
        <f>SUMIF(AG9:AG44,"&lt;&gt;NOR",G9:G44)</f>
        <v>0</v>
      </c>
      <c r="H8" s="158"/>
      <c r="I8" s="158">
        <f>SUM(I9:I44)</f>
        <v>0</v>
      </c>
      <c r="J8" s="158"/>
      <c r="K8" s="158">
        <f>SUM(K9:K44)</f>
        <v>0</v>
      </c>
      <c r="L8" s="158"/>
      <c r="M8" s="158">
        <f>SUM(M9:M44)</f>
        <v>0</v>
      </c>
      <c r="N8" s="157"/>
      <c r="O8" s="157">
        <f>SUM(O9:O44)</f>
        <v>0</v>
      </c>
      <c r="P8" s="157"/>
      <c r="Q8" s="157">
        <f>SUM(Q9:Q44)</f>
        <v>0</v>
      </c>
      <c r="R8" s="158"/>
      <c r="S8" s="158"/>
      <c r="T8" s="159"/>
      <c r="U8" s="160"/>
      <c r="V8" s="160">
        <f>SUM(V9:V44)</f>
        <v>1354.6200000000001</v>
      </c>
      <c r="W8" s="160"/>
      <c r="X8" s="160"/>
      <c r="Y8" s="160"/>
      <c r="AG8" t="s">
        <v>147</v>
      </c>
    </row>
    <row r="9" spans="1:60" outlineLevel="1" x14ac:dyDescent="0.25">
      <c r="A9" s="221">
        <v>1</v>
      </c>
      <c r="B9" s="162" t="s">
        <v>148</v>
      </c>
      <c r="C9" s="163" t="s">
        <v>521</v>
      </c>
      <c r="D9" s="164" t="s">
        <v>150</v>
      </c>
      <c r="E9" s="165">
        <f>E22*0.3</f>
        <v>3644.7</v>
      </c>
      <c r="F9" s="139"/>
      <c r="G9" s="167">
        <f>ROUND(E9*F9,2)</f>
        <v>0</v>
      </c>
      <c r="H9" s="166"/>
      <c r="I9" s="167">
        <f>ROUND(E9*H9,2)</f>
        <v>0</v>
      </c>
      <c r="J9" s="166"/>
      <c r="K9" s="167">
        <f>ROUND(E9*J9,2)</f>
        <v>0</v>
      </c>
      <c r="L9" s="167">
        <v>21</v>
      </c>
      <c r="M9" s="167">
        <f>G9*(1+L9/100)</f>
        <v>0</v>
      </c>
      <c r="N9" s="165">
        <v>0</v>
      </c>
      <c r="O9" s="165">
        <f>ROUND(E9*N9,2)</f>
        <v>0</v>
      </c>
      <c r="P9" s="165">
        <v>0</v>
      </c>
      <c r="Q9" s="165">
        <f>ROUND(E9*P9,2)</f>
        <v>0</v>
      </c>
      <c r="R9" s="167"/>
      <c r="S9" s="167" t="s">
        <v>151</v>
      </c>
      <c r="T9" s="168" t="s">
        <v>151</v>
      </c>
      <c r="U9" s="169">
        <v>9.7000000000000003E-2</v>
      </c>
      <c r="V9" s="169">
        <f>ROUND(E9*U9,2)</f>
        <v>353.54</v>
      </c>
      <c r="W9" s="169"/>
      <c r="X9" s="169" t="s">
        <v>152</v>
      </c>
      <c r="Y9" s="169" t="s">
        <v>153</v>
      </c>
      <c r="Z9" s="170"/>
      <c r="AA9" s="170"/>
      <c r="AB9" s="170"/>
      <c r="AC9" s="170"/>
      <c r="AD9" s="170"/>
      <c r="AE9" s="170"/>
      <c r="AF9" s="170"/>
      <c r="AG9" s="170" t="s">
        <v>154</v>
      </c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</row>
    <row r="10" spans="1:60" outlineLevel="2" x14ac:dyDescent="0.25">
      <c r="A10" s="171"/>
      <c r="B10" s="172"/>
      <c r="C10" s="298" t="s">
        <v>271</v>
      </c>
      <c r="D10" s="299"/>
      <c r="E10" s="299"/>
      <c r="F10" s="299"/>
      <c r="G10" s="299"/>
      <c r="H10" s="169"/>
      <c r="I10" s="169"/>
      <c r="J10" s="169"/>
      <c r="K10" s="169"/>
      <c r="L10" s="169"/>
      <c r="M10" s="169"/>
      <c r="N10" s="176"/>
      <c r="O10" s="176"/>
      <c r="P10" s="176"/>
      <c r="Q10" s="176"/>
      <c r="R10" s="169"/>
      <c r="S10" s="169"/>
      <c r="T10" s="169"/>
      <c r="U10" s="169"/>
      <c r="V10" s="169"/>
      <c r="W10" s="169"/>
      <c r="X10" s="169"/>
      <c r="Y10" s="169"/>
      <c r="Z10" s="170"/>
      <c r="AA10" s="170"/>
      <c r="AB10" s="170"/>
      <c r="AC10" s="170"/>
      <c r="AD10" s="170"/>
      <c r="AE10" s="170"/>
      <c r="AF10" s="170"/>
      <c r="AG10" s="170" t="s">
        <v>189</v>
      </c>
      <c r="AH10" s="170"/>
      <c r="AI10" s="170"/>
      <c r="AJ10" s="170"/>
      <c r="AK10" s="170"/>
      <c r="AL10" s="170"/>
      <c r="AM10" s="170"/>
      <c r="AN10" s="170"/>
      <c r="AO10" s="170"/>
      <c r="AP10" s="170"/>
      <c r="AQ10" s="170"/>
      <c r="AR10" s="170"/>
      <c r="AS10" s="170"/>
      <c r="AT10" s="170"/>
      <c r="AU10" s="170"/>
      <c r="AV10" s="170"/>
      <c r="AW10" s="170"/>
      <c r="AX10" s="170"/>
      <c r="AY10" s="170"/>
      <c r="AZ10" s="170"/>
      <c r="BA10" s="170"/>
      <c r="BB10" s="170"/>
      <c r="BC10" s="170"/>
      <c r="BD10" s="170"/>
      <c r="BE10" s="170"/>
      <c r="BF10" s="170"/>
      <c r="BG10" s="170"/>
      <c r="BH10" s="170"/>
    </row>
    <row r="11" spans="1:60" outlineLevel="2" x14ac:dyDescent="0.25">
      <c r="A11" s="171"/>
      <c r="B11" s="172"/>
      <c r="C11" s="191" t="s">
        <v>272</v>
      </c>
      <c r="D11" s="174"/>
      <c r="E11" s="175"/>
      <c r="F11" s="169"/>
      <c r="G11" s="169"/>
      <c r="H11" s="169"/>
      <c r="I11" s="169"/>
      <c r="J11" s="169"/>
      <c r="K11" s="169"/>
      <c r="L11" s="169"/>
      <c r="M11" s="169"/>
      <c r="N11" s="176"/>
      <c r="O11" s="176"/>
      <c r="P11" s="176"/>
      <c r="Q11" s="176"/>
      <c r="R11" s="169"/>
      <c r="S11" s="169"/>
      <c r="T11" s="169"/>
      <c r="U11" s="169"/>
      <c r="V11" s="169"/>
      <c r="W11" s="169"/>
      <c r="X11" s="169"/>
      <c r="Y11" s="169"/>
      <c r="Z11" s="170"/>
      <c r="AA11" s="170"/>
      <c r="AB11" s="170"/>
      <c r="AC11" s="170"/>
      <c r="AD11" s="170"/>
      <c r="AE11" s="170"/>
      <c r="AF11" s="170"/>
      <c r="AG11" s="170" t="s">
        <v>156</v>
      </c>
      <c r="AH11" s="170">
        <v>0</v>
      </c>
      <c r="AI11" s="170"/>
      <c r="AJ11" s="170"/>
      <c r="AK11" s="170"/>
      <c r="AL11" s="170"/>
      <c r="AM11" s="170"/>
      <c r="AN11" s="170"/>
      <c r="AO11" s="170"/>
      <c r="AP11" s="170"/>
      <c r="AQ11" s="170"/>
      <c r="AR11" s="170"/>
      <c r="AS11" s="170"/>
      <c r="AT11" s="170"/>
      <c r="AU11" s="170"/>
      <c r="AV11" s="170"/>
      <c r="AW11" s="170"/>
      <c r="AX11" s="170"/>
      <c r="AY11" s="170"/>
      <c r="AZ11" s="170"/>
      <c r="BA11" s="170"/>
      <c r="BB11" s="170"/>
      <c r="BC11" s="170"/>
      <c r="BD11" s="170"/>
      <c r="BE11" s="170"/>
      <c r="BF11" s="170"/>
      <c r="BG11" s="170"/>
      <c r="BH11" s="170"/>
    </row>
    <row r="12" spans="1:60" outlineLevel="3" x14ac:dyDescent="0.25">
      <c r="A12" s="171"/>
      <c r="B12" s="172"/>
      <c r="C12" s="191" t="s">
        <v>273</v>
      </c>
      <c r="D12" s="174"/>
      <c r="E12" s="175"/>
      <c r="F12" s="169"/>
      <c r="G12" s="169"/>
      <c r="H12" s="169"/>
      <c r="I12" s="169"/>
      <c r="J12" s="169"/>
      <c r="K12" s="169"/>
      <c r="L12" s="169"/>
      <c r="M12" s="169"/>
      <c r="N12" s="176"/>
      <c r="O12" s="176"/>
      <c r="P12" s="176"/>
      <c r="Q12" s="176"/>
      <c r="R12" s="169"/>
      <c r="S12" s="169"/>
      <c r="T12" s="169"/>
      <c r="U12" s="169"/>
      <c r="V12" s="169"/>
      <c r="W12" s="169"/>
      <c r="X12" s="169"/>
      <c r="Y12" s="169"/>
      <c r="Z12" s="170"/>
      <c r="AA12" s="170"/>
      <c r="AB12" s="170"/>
      <c r="AC12" s="170"/>
      <c r="AD12" s="170"/>
      <c r="AE12" s="170"/>
      <c r="AF12" s="170"/>
      <c r="AG12" s="170" t="s">
        <v>156</v>
      </c>
      <c r="AH12" s="170">
        <v>0</v>
      </c>
      <c r="AI12" s="170"/>
      <c r="AJ12" s="170"/>
      <c r="AK12" s="170"/>
      <c r="AL12" s="170"/>
      <c r="AM12" s="170"/>
      <c r="AN12" s="170"/>
      <c r="AO12" s="170"/>
      <c r="AP12" s="170"/>
      <c r="AQ12" s="170"/>
      <c r="AR12" s="170"/>
      <c r="AS12" s="170"/>
      <c r="AT12" s="170"/>
      <c r="AU12" s="170"/>
      <c r="AV12" s="170"/>
      <c r="AW12" s="170"/>
      <c r="AX12" s="170"/>
      <c r="AY12" s="170"/>
      <c r="AZ12" s="170"/>
      <c r="BA12" s="170"/>
      <c r="BB12" s="170"/>
      <c r="BC12" s="170"/>
      <c r="BD12" s="170"/>
      <c r="BE12" s="170"/>
      <c r="BF12" s="170"/>
      <c r="BG12" s="170"/>
      <c r="BH12" s="170"/>
    </row>
    <row r="13" spans="1:60" outlineLevel="3" x14ac:dyDescent="0.25">
      <c r="A13" s="171"/>
      <c r="B13" s="172"/>
      <c r="C13" s="191" t="s">
        <v>272</v>
      </c>
      <c r="D13" s="174"/>
      <c r="E13" s="175"/>
      <c r="F13" s="169"/>
      <c r="G13" s="169"/>
      <c r="H13" s="169"/>
      <c r="I13" s="169"/>
      <c r="J13" s="169"/>
      <c r="K13" s="169"/>
      <c r="L13" s="169"/>
      <c r="M13" s="169"/>
      <c r="N13" s="176"/>
      <c r="O13" s="176"/>
      <c r="P13" s="176"/>
      <c r="Q13" s="176"/>
      <c r="R13" s="169"/>
      <c r="S13" s="169"/>
      <c r="T13" s="169"/>
      <c r="U13" s="169"/>
      <c r="V13" s="169"/>
      <c r="W13" s="169"/>
      <c r="X13" s="169"/>
      <c r="Y13" s="169"/>
      <c r="Z13" s="170"/>
      <c r="AA13" s="170"/>
      <c r="AB13" s="170"/>
      <c r="AC13" s="170"/>
      <c r="AD13" s="170"/>
      <c r="AE13" s="170"/>
      <c r="AF13" s="170"/>
      <c r="AG13" s="170" t="s">
        <v>156</v>
      </c>
      <c r="AH13" s="170">
        <v>0</v>
      </c>
      <c r="AI13" s="170"/>
      <c r="AJ13" s="170"/>
      <c r="AK13" s="170"/>
      <c r="AL13" s="170"/>
      <c r="AM13" s="170"/>
      <c r="AN13" s="170"/>
      <c r="AO13" s="170"/>
      <c r="AP13" s="170"/>
      <c r="AQ13" s="170"/>
      <c r="AR13" s="170"/>
      <c r="AS13" s="170"/>
      <c r="AT13" s="170"/>
      <c r="AU13" s="170"/>
      <c r="AV13" s="170"/>
      <c r="AW13" s="170"/>
      <c r="AX13" s="170"/>
      <c r="AY13" s="170"/>
      <c r="AZ13" s="170"/>
      <c r="BA13" s="170"/>
      <c r="BB13" s="170"/>
      <c r="BC13" s="170"/>
      <c r="BD13" s="170"/>
      <c r="BE13" s="170"/>
      <c r="BF13" s="170"/>
      <c r="BG13" s="170"/>
      <c r="BH13" s="170"/>
    </row>
    <row r="14" spans="1:60" outlineLevel="3" x14ac:dyDescent="0.25">
      <c r="A14" s="171"/>
      <c r="B14" s="172"/>
      <c r="C14" s="191" t="s">
        <v>273</v>
      </c>
      <c r="D14" s="174"/>
      <c r="E14" s="175"/>
      <c r="F14" s="169"/>
      <c r="G14" s="169"/>
      <c r="H14" s="169"/>
      <c r="I14" s="169"/>
      <c r="J14" s="169"/>
      <c r="K14" s="169"/>
      <c r="L14" s="169"/>
      <c r="M14" s="169"/>
      <c r="N14" s="176"/>
      <c r="O14" s="176"/>
      <c r="P14" s="176"/>
      <c r="Q14" s="176"/>
      <c r="R14" s="169"/>
      <c r="S14" s="169"/>
      <c r="T14" s="169"/>
      <c r="U14" s="169"/>
      <c r="V14" s="169"/>
      <c r="W14" s="169"/>
      <c r="X14" s="169"/>
      <c r="Y14" s="169"/>
      <c r="Z14" s="170"/>
      <c r="AA14" s="170"/>
      <c r="AB14" s="170"/>
      <c r="AC14" s="170"/>
      <c r="AD14" s="170"/>
      <c r="AE14" s="170"/>
      <c r="AF14" s="170"/>
      <c r="AG14" s="170" t="s">
        <v>156</v>
      </c>
      <c r="AH14" s="170">
        <v>0</v>
      </c>
      <c r="AI14" s="170"/>
      <c r="AJ14" s="170"/>
      <c r="AK14" s="170"/>
      <c r="AL14" s="170"/>
      <c r="AM14" s="170"/>
      <c r="AN14" s="170"/>
      <c r="AO14" s="170"/>
      <c r="AP14" s="170"/>
      <c r="AQ14" s="170"/>
      <c r="AR14" s="170"/>
      <c r="AS14" s="170"/>
      <c r="AT14" s="170"/>
      <c r="AU14" s="170"/>
      <c r="AV14" s="170"/>
      <c r="AW14" s="170"/>
      <c r="AX14" s="170"/>
      <c r="AY14" s="170"/>
      <c r="AZ14" s="170"/>
      <c r="BA14" s="170"/>
      <c r="BB14" s="170"/>
      <c r="BC14" s="170"/>
      <c r="BD14" s="170"/>
      <c r="BE14" s="170"/>
      <c r="BF14" s="170"/>
      <c r="BG14" s="170"/>
      <c r="BH14" s="170"/>
    </row>
    <row r="15" spans="1:60" outlineLevel="3" x14ac:dyDescent="0.25">
      <c r="A15" s="171"/>
      <c r="B15" s="172"/>
      <c r="C15" s="191" t="s">
        <v>274</v>
      </c>
      <c r="D15" s="174"/>
      <c r="E15" s="175"/>
      <c r="F15" s="169"/>
      <c r="G15" s="169"/>
      <c r="H15" s="169"/>
      <c r="I15" s="169"/>
      <c r="J15" s="169"/>
      <c r="K15" s="169"/>
      <c r="L15" s="169"/>
      <c r="M15" s="169"/>
      <c r="N15" s="176"/>
      <c r="O15" s="176"/>
      <c r="P15" s="176"/>
      <c r="Q15" s="176"/>
      <c r="R15" s="169"/>
      <c r="S15" s="169"/>
      <c r="T15" s="169"/>
      <c r="U15" s="169"/>
      <c r="V15" s="169"/>
      <c r="W15" s="169"/>
      <c r="X15" s="169"/>
      <c r="Y15" s="169"/>
      <c r="Z15" s="170"/>
      <c r="AA15" s="170"/>
      <c r="AB15" s="170"/>
      <c r="AC15" s="170"/>
      <c r="AD15" s="170"/>
      <c r="AE15" s="170"/>
      <c r="AF15" s="170"/>
      <c r="AG15" s="170" t="s">
        <v>156</v>
      </c>
      <c r="AH15" s="170">
        <v>0</v>
      </c>
      <c r="AI15" s="170"/>
      <c r="AJ15" s="170"/>
      <c r="AK15" s="170"/>
      <c r="AL15" s="170"/>
      <c r="AM15" s="170"/>
      <c r="AN15" s="170"/>
      <c r="AO15" s="170"/>
      <c r="AP15" s="170"/>
      <c r="AQ15" s="170"/>
      <c r="AR15" s="170"/>
      <c r="AS15" s="170"/>
      <c r="AT15" s="170"/>
      <c r="AU15" s="170"/>
      <c r="AV15" s="170"/>
      <c r="AW15" s="170"/>
      <c r="AX15" s="170"/>
      <c r="AY15" s="170"/>
      <c r="AZ15" s="170"/>
      <c r="BA15" s="170"/>
      <c r="BB15" s="170"/>
      <c r="BC15" s="170"/>
      <c r="BD15" s="170"/>
      <c r="BE15" s="170"/>
      <c r="BF15" s="170"/>
      <c r="BG15" s="170"/>
      <c r="BH15" s="170"/>
    </row>
    <row r="16" spans="1:60" outlineLevel="3" x14ac:dyDescent="0.25">
      <c r="A16" s="171"/>
      <c r="B16" s="172"/>
      <c r="C16" s="191" t="s">
        <v>522</v>
      </c>
      <c r="D16" s="174"/>
      <c r="E16" s="175">
        <v>5006</v>
      </c>
      <c r="F16" s="169"/>
      <c r="G16" s="169"/>
      <c r="H16" s="169"/>
      <c r="I16" s="169"/>
      <c r="J16" s="169"/>
      <c r="K16" s="169"/>
      <c r="L16" s="169"/>
      <c r="M16" s="169"/>
      <c r="N16" s="176"/>
      <c r="O16" s="176"/>
      <c r="P16" s="176"/>
      <c r="Q16" s="176"/>
      <c r="R16" s="169"/>
      <c r="S16" s="169"/>
      <c r="T16" s="169"/>
      <c r="U16" s="169"/>
      <c r="V16" s="169"/>
      <c r="W16" s="169"/>
      <c r="X16" s="169"/>
      <c r="Y16" s="169"/>
      <c r="Z16" s="170"/>
      <c r="AA16" s="170"/>
      <c r="AB16" s="170"/>
      <c r="AC16" s="170"/>
      <c r="AD16" s="170"/>
      <c r="AE16" s="170"/>
      <c r="AF16" s="170"/>
      <c r="AG16" s="170" t="s">
        <v>156</v>
      </c>
      <c r="AH16" s="170">
        <v>1</v>
      </c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</row>
    <row r="17" spans="1:60" outlineLevel="3" x14ac:dyDescent="0.25">
      <c r="A17" s="171"/>
      <c r="B17" s="172"/>
      <c r="C17" s="191" t="s">
        <v>523</v>
      </c>
      <c r="D17" s="174"/>
      <c r="E17" s="175">
        <v>2099</v>
      </c>
      <c r="F17" s="169"/>
      <c r="G17" s="169"/>
      <c r="H17" s="169"/>
      <c r="I17" s="169"/>
      <c r="J17" s="169"/>
      <c r="K17" s="169"/>
      <c r="L17" s="169"/>
      <c r="M17" s="169"/>
      <c r="N17" s="176"/>
      <c r="O17" s="176"/>
      <c r="P17" s="176"/>
      <c r="Q17" s="176"/>
      <c r="R17" s="169"/>
      <c r="S17" s="169"/>
      <c r="T17" s="169"/>
      <c r="U17" s="169"/>
      <c r="V17" s="169"/>
      <c r="W17" s="169"/>
      <c r="X17" s="169"/>
      <c r="Y17" s="169"/>
      <c r="Z17" s="170"/>
      <c r="AA17" s="170"/>
      <c r="AB17" s="170"/>
      <c r="AC17" s="170"/>
      <c r="AD17" s="170"/>
      <c r="AE17" s="170"/>
      <c r="AF17" s="170"/>
      <c r="AG17" s="170" t="s">
        <v>156</v>
      </c>
      <c r="AH17" s="170">
        <v>0</v>
      </c>
      <c r="AI17" s="170"/>
      <c r="AJ17" s="170"/>
      <c r="AK17" s="170"/>
      <c r="AL17" s="170"/>
      <c r="AM17" s="170"/>
      <c r="AN17" s="170"/>
      <c r="AO17" s="170"/>
      <c r="AP17" s="170"/>
      <c r="AQ17" s="170"/>
      <c r="AR17" s="170"/>
      <c r="AS17" s="170"/>
      <c r="AT17" s="170"/>
      <c r="AU17" s="170"/>
      <c r="AV17" s="170"/>
      <c r="AW17" s="170"/>
      <c r="AX17" s="170"/>
      <c r="AY17" s="170"/>
      <c r="AZ17" s="170"/>
      <c r="BA17" s="170"/>
      <c r="BB17" s="170"/>
      <c r="BC17" s="170"/>
      <c r="BD17" s="170"/>
      <c r="BE17" s="170"/>
      <c r="BF17" s="170"/>
      <c r="BG17" s="170"/>
      <c r="BH17" s="170"/>
    </row>
    <row r="18" spans="1:60" outlineLevel="3" x14ac:dyDescent="0.25">
      <c r="A18" s="171"/>
      <c r="B18" s="172"/>
      <c r="C18" s="191" t="s">
        <v>524</v>
      </c>
      <c r="D18" s="178"/>
      <c r="E18" s="175">
        <v>1484</v>
      </c>
      <c r="F18" s="169"/>
      <c r="G18" s="169"/>
      <c r="H18" s="169"/>
      <c r="I18" s="169"/>
      <c r="J18" s="169"/>
      <c r="K18" s="169"/>
      <c r="L18" s="169"/>
      <c r="M18" s="169"/>
      <c r="N18" s="176"/>
      <c r="O18" s="176"/>
      <c r="P18" s="176"/>
      <c r="Q18" s="176"/>
      <c r="R18" s="169"/>
      <c r="S18" s="169"/>
      <c r="T18" s="169"/>
      <c r="U18" s="169"/>
      <c r="V18" s="169"/>
      <c r="W18" s="169"/>
      <c r="X18" s="169"/>
      <c r="Y18" s="169"/>
      <c r="Z18" s="170"/>
      <c r="AA18" s="170"/>
      <c r="AB18" s="170"/>
      <c r="AC18" s="170"/>
      <c r="AD18" s="170"/>
      <c r="AE18" s="170"/>
      <c r="AF18" s="170"/>
      <c r="AG18" s="170" t="s">
        <v>156</v>
      </c>
      <c r="AH18" s="170">
        <v>0</v>
      </c>
      <c r="AI18" s="170"/>
      <c r="AJ18" s="170"/>
      <c r="AK18" s="170"/>
      <c r="AL18" s="170"/>
      <c r="AM18" s="170"/>
      <c r="AN18" s="170"/>
      <c r="AO18" s="170"/>
      <c r="AP18" s="170"/>
      <c r="AQ18" s="170"/>
      <c r="AR18" s="170"/>
      <c r="AS18" s="170"/>
      <c r="AT18" s="170"/>
      <c r="AU18" s="170"/>
      <c r="AV18" s="170"/>
      <c r="AW18" s="170"/>
      <c r="AX18" s="170"/>
      <c r="AY18" s="170"/>
      <c r="AZ18" s="170"/>
      <c r="BA18" s="170"/>
      <c r="BB18" s="170"/>
      <c r="BC18" s="170"/>
      <c r="BD18" s="170"/>
      <c r="BE18" s="170"/>
      <c r="BF18" s="170"/>
      <c r="BG18" s="170"/>
      <c r="BH18" s="170"/>
    </row>
    <row r="19" spans="1:60" outlineLevel="3" x14ac:dyDescent="0.25">
      <c r="A19" s="171"/>
      <c r="B19" s="172"/>
      <c r="C19" s="191" t="s">
        <v>525</v>
      </c>
      <c r="D19" s="174"/>
      <c r="E19" s="175">
        <v>900</v>
      </c>
      <c r="F19" s="169"/>
      <c r="G19" s="169"/>
      <c r="H19" s="169"/>
      <c r="I19" s="169"/>
      <c r="J19" s="169"/>
      <c r="K19" s="169"/>
      <c r="L19" s="169"/>
      <c r="M19" s="169"/>
      <c r="N19" s="176"/>
      <c r="O19" s="176"/>
      <c r="P19" s="176"/>
      <c r="Q19" s="176"/>
      <c r="R19" s="169"/>
      <c r="S19" s="169"/>
      <c r="T19" s="169"/>
      <c r="U19" s="169"/>
      <c r="V19" s="169"/>
      <c r="W19" s="169"/>
      <c r="X19" s="169"/>
      <c r="Y19" s="169"/>
      <c r="Z19" s="170"/>
      <c r="AA19" s="170"/>
      <c r="AB19" s="170"/>
      <c r="AC19" s="170"/>
      <c r="AD19" s="170"/>
      <c r="AE19" s="170"/>
      <c r="AF19" s="170"/>
      <c r="AG19" s="170" t="s">
        <v>156</v>
      </c>
      <c r="AH19" s="170">
        <v>0</v>
      </c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</row>
    <row r="20" spans="1:60" outlineLevel="3" x14ac:dyDescent="0.25">
      <c r="A20" s="171"/>
      <c r="B20" s="172"/>
      <c r="C20" s="191" t="s">
        <v>526</v>
      </c>
      <c r="D20" s="174"/>
      <c r="E20" s="175">
        <v>2660</v>
      </c>
      <c r="F20" s="169"/>
      <c r="G20" s="169"/>
      <c r="H20" s="169"/>
      <c r="I20" s="169"/>
      <c r="J20" s="169"/>
      <c r="K20" s="169"/>
      <c r="L20" s="169"/>
      <c r="M20" s="169"/>
      <c r="N20" s="176"/>
      <c r="O20" s="176"/>
      <c r="P20" s="176"/>
      <c r="Q20" s="176"/>
      <c r="R20" s="169"/>
      <c r="S20" s="169"/>
      <c r="T20" s="169"/>
      <c r="U20" s="169"/>
      <c r="V20" s="169"/>
      <c r="W20" s="169"/>
      <c r="X20" s="169"/>
      <c r="Y20" s="169"/>
      <c r="Z20" s="170"/>
      <c r="AA20" s="170"/>
      <c r="AB20" s="170"/>
      <c r="AC20" s="170"/>
      <c r="AD20" s="170"/>
      <c r="AE20" s="170"/>
      <c r="AF20" s="170"/>
      <c r="AG20" s="170" t="s">
        <v>156</v>
      </c>
      <c r="AH20" s="170">
        <v>0</v>
      </c>
      <c r="AI20" s="170"/>
      <c r="AJ20" s="170"/>
      <c r="AK20" s="170"/>
      <c r="AL20" s="170"/>
      <c r="AM20" s="170"/>
      <c r="AN20" s="170"/>
      <c r="AO20" s="170"/>
      <c r="AP20" s="170"/>
      <c r="AQ20" s="170"/>
      <c r="AR20" s="170"/>
      <c r="AS20" s="170"/>
      <c r="AT20" s="170"/>
      <c r="AU20" s="170"/>
      <c r="AV20" s="170"/>
      <c r="AW20" s="170"/>
      <c r="AX20" s="170"/>
      <c r="AY20" s="170"/>
      <c r="AZ20" s="170"/>
      <c r="BA20" s="170"/>
      <c r="BB20" s="170"/>
      <c r="BC20" s="170"/>
      <c r="BD20" s="170"/>
      <c r="BE20" s="170"/>
      <c r="BF20" s="170"/>
      <c r="BG20" s="170"/>
      <c r="BH20" s="170"/>
    </row>
    <row r="21" spans="1:60" outlineLevel="3" x14ac:dyDescent="0.25">
      <c r="A21" s="171"/>
      <c r="B21" s="172"/>
      <c r="C21" s="191"/>
      <c r="D21" s="174"/>
      <c r="E21" s="175"/>
      <c r="F21" s="169"/>
      <c r="G21" s="169"/>
      <c r="H21" s="169"/>
      <c r="I21" s="169"/>
      <c r="J21" s="169"/>
      <c r="K21" s="169"/>
      <c r="L21" s="169"/>
      <c r="M21" s="169"/>
      <c r="N21" s="176"/>
      <c r="O21" s="176"/>
      <c r="P21" s="176"/>
      <c r="Q21" s="176"/>
      <c r="R21" s="169"/>
      <c r="S21" s="169"/>
      <c r="T21" s="169"/>
      <c r="U21" s="169"/>
      <c r="V21" s="169"/>
      <c r="W21" s="169"/>
      <c r="X21" s="169"/>
      <c r="Y21" s="169"/>
      <c r="Z21" s="170"/>
      <c r="AA21" s="170"/>
      <c r="AB21" s="170"/>
      <c r="AC21" s="170"/>
      <c r="AD21" s="170"/>
      <c r="AE21" s="170"/>
      <c r="AF21" s="170"/>
      <c r="AG21" s="170" t="s">
        <v>156</v>
      </c>
      <c r="AH21" s="170">
        <v>0</v>
      </c>
      <c r="AI21" s="170"/>
      <c r="AJ21" s="170"/>
      <c r="AK21" s="170"/>
      <c r="AL21" s="170"/>
      <c r="AM21" s="170"/>
      <c r="AN21" s="170"/>
      <c r="AO21" s="170"/>
      <c r="AP21" s="170"/>
      <c r="AQ21" s="170"/>
      <c r="AR21" s="170"/>
      <c r="AS21" s="170"/>
      <c r="AT21" s="170"/>
      <c r="AU21" s="170"/>
      <c r="AV21" s="170"/>
      <c r="AW21" s="170"/>
      <c r="AX21" s="170"/>
      <c r="AY21" s="170"/>
      <c r="AZ21" s="170"/>
      <c r="BA21" s="170"/>
      <c r="BB21" s="170"/>
      <c r="BC21" s="170"/>
      <c r="BD21" s="170"/>
      <c r="BE21" s="170"/>
      <c r="BF21" s="170"/>
      <c r="BG21" s="170"/>
      <c r="BH21" s="170"/>
    </row>
    <row r="22" spans="1:60" outlineLevel="3" x14ac:dyDescent="0.25">
      <c r="A22" s="171"/>
      <c r="B22" s="172"/>
      <c r="C22" s="191" t="s">
        <v>518</v>
      </c>
      <c r="D22" s="174"/>
      <c r="E22" s="175">
        <f>SUM(E16:E21)</f>
        <v>12149</v>
      </c>
      <c r="F22" s="169"/>
      <c r="G22" s="169"/>
      <c r="H22" s="169"/>
      <c r="I22" s="169"/>
      <c r="J22" s="169"/>
      <c r="K22" s="169"/>
      <c r="L22" s="169"/>
      <c r="M22" s="169"/>
      <c r="N22" s="176"/>
      <c r="O22" s="176"/>
      <c r="P22" s="176"/>
      <c r="Q22" s="176"/>
      <c r="R22" s="169"/>
      <c r="S22" s="169"/>
      <c r="T22" s="169"/>
      <c r="U22" s="169"/>
      <c r="V22" s="169"/>
      <c r="W22" s="169"/>
      <c r="X22" s="169"/>
      <c r="Y22" s="169"/>
      <c r="Z22" s="170"/>
      <c r="AA22" s="170"/>
      <c r="AB22" s="170"/>
      <c r="AC22" s="170"/>
      <c r="AD22" s="170"/>
      <c r="AE22" s="170"/>
      <c r="AF22" s="170"/>
      <c r="AG22" s="170"/>
      <c r="AH22" s="170"/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0"/>
      <c r="BB22" s="170"/>
      <c r="BC22" s="170"/>
      <c r="BD22" s="170"/>
      <c r="BE22" s="170"/>
      <c r="BF22" s="170"/>
      <c r="BG22" s="170"/>
      <c r="BH22" s="170"/>
    </row>
    <row r="23" spans="1:60" outlineLevel="1" x14ac:dyDescent="0.25">
      <c r="A23" s="221">
        <v>2</v>
      </c>
      <c r="B23" s="162" t="s">
        <v>275</v>
      </c>
      <c r="C23" s="163" t="s">
        <v>276</v>
      </c>
      <c r="D23" s="164" t="s">
        <v>150</v>
      </c>
      <c r="E23" s="165">
        <f>E9</f>
        <v>3644.7</v>
      </c>
      <c r="F23" s="139"/>
      <c r="G23" s="167">
        <f>ROUND(E23*F23,2)</f>
        <v>0</v>
      </c>
      <c r="H23" s="166"/>
      <c r="I23" s="167">
        <f>ROUND(E23*H23,2)</f>
        <v>0</v>
      </c>
      <c r="J23" s="166"/>
      <c r="K23" s="167">
        <f>ROUND(E23*J23,2)</f>
        <v>0</v>
      </c>
      <c r="L23" s="167">
        <v>21</v>
      </c>
      <c r="M23" s="167">
        <f>G23*(1+L23/100)</f>
        <v>0</v>
      </c>
      <c r="N23" s="165">
        <v>0</v>
      </c>
      <c r="O23" s="165">
        <f>ROUND(E23*N23,2)</f>
        <v>0</v>
      </c>
      <c r="P23" s="165">
        <v>0</v>
      </c>
      <c r="Q23" s="165">
        <f>ROUND(E23*P23,2)</f>
        <v>0</v>
      </c>
      <c r="R23" s="167"/>
      <c r="S23" s="167" t="s">
        <v>151</v>
      </c>
      <c r="T23" s="168" t="s">
        <v>151</v>
      </c>
      <c r="U23" s="169">
        <v>0.108</v>
      </c>
      <c r="V23" s="169">
        <f>ROUND(E23*U23,2)</f>
        <v>393.63</v>
      </c>
      <c r="W23" s="169"/>
      <c r="X23" s="169" t="s">
        <v>152</v>
      </c>
      <c r="Y23" s="169" t="s">
        <v>153</v>
      </c>
      <c r="Z23" s="170"/>
      <c r="AA23" s="170"/>
      <c r="AB23" s="170"/>
      <c r="AC23" s="170"/>
      <c r="AD23" s="170"/>
      <c r="AE23" s="170"/>
      <c r="AF23" s="170"/>
      <c r="AG23" s="170" t="s">
        <v>154</v>
      </c>
      <c r="AH23" s="170"/>
      <c r="AI23" s="170"/>
      <c r="AJ23" s="170"/>
      <c r="AK23" s="170"/>
      <c r="AL23" s="170"/>
      <c r="AM23" s="170"/>
      <c r="AN23" s="170"/>
      <c r="AO23" s="170"/>
      <c r="AP23" s="170"/>
      <c r="AQ23" s="170"/>
      <c r="AR23" s="170"/>
      <c r="AS23" s="170"/>
      <c r="AT23" s="170"/>
      <c r="AU23" s="170"/>
      <c r="AV23" s="170"/>
      <c r="AW23" s="170"/>
      <c r="AX23" s="170"/>
      <c r="AY23" s="170"/>
      <c r="AZ23" s="170"/>
      <c r="BA23" s="170"/>
      <c r="BB23" s="170"/>
      <c r="BC23" s="170"/>
      <c r="BD23" s="170"/>
      <c r="BE23" s="170"/>
      <c r="BF23" s="170"/>
      <c r="BG23" s="170"/>
      <c r="BH23" s="170"/>
    </row>
    <row r="24" spans="1:60" outlineLevel="2" x14ac:dyDescent="0.25">
      <c r="A24" s="171"/>
      <c r="B24" s="172"/>
      <c r="C24" s="173" t="s">
        <v>155</v>
      </c>
      <c r="D24" s="174"/>
      <c r="E24" s="175"/>
      <c r="F24" s="169"/>
      <c r="G24" s="169"/>
      <c r="H24" s="169"/>
      <c r="I24" s="169"/>
      <c r="J24" s="169"/>
      <c r="K24" s="169"/>
      <c r="L24" s="169"/>
      <c r="M24" s="169"/>
      <c r="N24" s="176"/>
      <c r="O24" s="176"/>
      <c r="P24" s="176"/>
      <c r="Q24" s="176"/>
      <c r="R24" s="169"/>
      <c r="S24" s="169"/>
      <c r="T24" s="169"/>
      <c r="U24" s="169"/>
      <c r="V24" s="169"/>
      <c r="W24" s="169"/>
      <c r="X24" s="169"/>
      <c r="Y24" s="169"/>
      <c r="Z24" s="170"/>
      <c r="AA24" s="170"/>
      <c r="AB24" s="170"/>
      <c r="AC24" s="170"/>
      <c r="AD24" s="170"/>
      <c r="AE24" s="170"/>
      <c r="AF24" s="170"/>
      <c r="AG24" s="170" t="s">
        <v>156</v>
      </c>
      <c r="AH24" s="170">
        <v>0</v>
      </c>
      <c r="AI24" s="170"/>
      <c r="AJ24" s="170"/>
      <c r="AK24" s="170"/>
      <c r="AL24" s="170"/>
      <c r="AM24" s="170"/>
      <c r="AN24" s="170"/>
      <c r="AO24" s="170"/>
      <c r="AP24" s="170"/>
      <c r="AQ24" s="170"/>
      <c r="AR24" s="170"/>
      <c r="AS24" s="170"/>
      <c r="AT24" s="170"/>
      <c r="AU24" s="170"/>
      <c r="AV24" s="170"/>
      <c r="AW24" s="170"/>
      <c r="AX24" s="170"/>
      <c r="AY24" s="170"/>
      <c r="AZ24" s="170"/>
      <c r="BA24" s="170"/>
      <c r="BB24" s="170"/>
      <c r="BC24" s="170"/>
      <c r="BD24" s="170"/>
      <c r="BE24" s="170"/>
      <c r="BF24" s="170"/>
      <c r="BG24" s="170"/>
      <c r="BH24" s="170"/>
    </row>
    <row r="25" spans="1:60" outlineLevel="3" x14ac:dyDescent="0.25">
      <c r="A25" s="171"/>
      <c r="B25" s="172"/>
      <c r="C25" s="173" t="s">
        <v>516</v>
      </c>
      <c r="D25" s="174"/>
      <c r="E25" s="175"/>
      <c r="F25" s="169"/>
      <c r="G25" s="169"/>
      <c r="H25" s="169"/>
      <c r="I25" s="169"/>
      <c r="J25" s="169"/>
      <c r="K25" s="169"/>
      <c r="L25" s="169"/>
      <c r="M25" s="169"/>
      <c r="N25" s="176"/>
      <c r="O25" s="176"/>
      <c r="P25" s="176"/>
      <c r="Q25" s="176"/>
      <c r="R25" s="169"/>
      <c r="S25" s="169"/>
      <c r="T25" s="169"/>
      <c r="U25" s="169"/>
      <c r="V25" s="169"/>
      <c r="W25" s="169"/>
      <c r="X25" s="169"/>
      <c r="Y25" s="169"/>
      <c r="Z25" s="170"/>
      <c r="AA25" s="170"/>
      <c r="AB25" s="170"/>
      <c r="AC25" s="170"/>
      <c r="AD25" s="170"/>
      <c r="AE25" s="170"/>
      <c r="AF25" s="170"/>
      <c r="AG25" s="170" t="s">
        <v>156</v>
      </c>
      <c r="AH25" s="170">
        <v>0</v>
      </c>
      <c r="AI25" s="170"/>
      <c r="AJ25" s="170"/>
      <c r="AK25" s="170"/>
      <c r="AL25" s="170"/>
      <c r="AM25" s="170"/>
      <c r="AN25" s="170"/>
      <c r="AO25" s="170"/>
      <c r="AP25" s="170"/>
      <c r="AQ25" s="170"/>
      <c r="AR25" s="170"/>
      <c r="AS25" s="170"/>
      <c r="AT25" s="170"/>
      <c r="AU25" s="170"/>
      <c r="AV25" s="170"/>
      <c r="AW25" s="170"/>
      <c r="AX25" s="170"/>
      <c r="AY25" s="170"/>
      <c r="AZ25" s="170"/>
      <c r="BA25" s="170"/>
      <c r="BB25" s="170"/>
      <c r="BC25" s="170"/>
      <c r="BD25" s="170"/>
      <c r="BE25" s="170"/>
      <c r="BF25" s="170"/>
      <c r="BG25" s="170"/>
      <c r="BH25" s="170"/>
    </row>
    <row r="26" spans="1:60" outlineLevel="3" x14ac:dyDescent="0.25">
      <c r="A26" s="171"/>
      <c r="B26" s="172"/>
      <c r="C26" s="173" t="s">
        <v>517</v>
      </c>
      <c r="D26" s="174"/>
      <c r="E26" s="175">
        <f>E9</f>
        <v>3644.7</v>
      </c>
      <c r="F26" s="169"/>
      <c r="G26" s="169"/>
      <c r="H26" s="169"/>
      <c r="I26" s="169"/>
      <c r="J26" s="169"/>
      <c r="K26" s="169"/>
      <c r="L26" s="169"/>
      <c r="M26" s="169"/>
      <c r="N26" s="176"/>
      <c r="O26" s="176"/>
      <c r="P26" s="176"/>
      <c r="Q26" s="176"/>
      <c r="R26" s="169"/>
      <c r="S26" s="169"/>
      <c r="T26" s="169"/>
      <c r="U26" s="169"/>
      <c r="V26" s="169"/>
      <c r="W26" s="169"/>
      <c r="X26" s="169"/>
      <c r="Y26" s="169"/>
      <c r="Z26" s="170"/>
      <c r="AA26" s="170"/>
      <c r="AB26" s="170"/>
      <c r="AC26" s="170"/>
      <c r="AD26" s="170"/>
      <c r="AE26" s="170"/>
      <c r="AF26" s="170"/>
      <c r="AG26" s="170" t="s">
        <v>156</v>
      </c>
      <c r="AH26" s="170">
        <v>5</v>
      </c>
      <c r="AI26" s="170"/>
      <c r="AJ26" s="170"/>
      <c r="AK26" s="170"/>
      <c r="AL26" s="170"/>
      <c r="AM26" s="170"/>
      <c r="AN26" s="170"/>
      <c r="AO26" s="170"/>
      <c r="AP26" s="170"/>
      <c r="AQ26" s="170"/>
      <c r="AR26" s="170"/>
      <c r="AS26" s="170"/>
      <c r="AT26" s="170"/>
      <c r="AU26" s="170"/>
      <c r="AV26" s="170"/>
      <c r="AW26" s="170"/>
      <c r="AX26" s="170"/>
      <c r="AY26" s="170"/>
      <c r="AZ26" s="170"/>
      <c r="BA26" s="170"/>
      <c r="BB26" s="170"/>
      <c r="BC26" s="170"/>
      <c r="BD26" s="170"/>
      <c r="BE26" s="170"/>
      <c r="BF26" s="170"/>
      <c r="BG26" s="170"/>
      <c r="BH26" s="170"/>
    </row>
    <row r="27" spans="1:60" outlineLevel="3" x14ac:dyDescent="0.25">
      <c r="A27" s="171"/>
      <c r="B27" s="172"/>
      <c r="C27" s="191"/>
      <c r="D27" s="174"/>
      <c r="E27" s="175"/>
      <c r="F27" s="169"/>
      <c r="G27" s="169"/>
      <c r="H27" s="169"/>
      <c r="I27" s="169"/>
      <c r="J27" s="169"/>
      <c r="K27" s="169"/>
      <c r="L27" s="169"/>
      <c r="M27" s="169"/>
      <c r="N27" s="176"/>
      <c r="O27" s="176"/>
      <c r="P27" s="176"/>
      <c r="Q27" s="176"/>
      <c r="R27" s="169"/>
      <c r="S27" s="169"/>
      <c r="T27" s="169"/>
      <c r="U27" s="169"/>
      <c r="V27" s="169"/>
      <c r="W27" s="169"/>
      <c r="X27" s="169"/>
      <c r="Y27" s="169"/>
      <c r="Z27" s="170"/>
      <c r="AA27" s="170"/>
      <c r="AB27" s="170"/>
      <c r="AC27" s="170"/>
      <c r="AD27" s="170"/>
      <c r="AE27" s="170"/>
      <c r="AF27" s="170"/>
      <c r="AG27" s="170"/>
      <c r="AH27" s="170"/>
      <c r="AI27" s="170"/>
      <c r="AJ27" s="170"/>
      <c r="AK27" s="170"/>
      <c r="AL27" s="170"/>
      <c r="AM27" s="170"/>
      <c r="AN27" s="170"/>
      <c r="AO27" s="170"/>
      <c r="AP27" s="170"/>
      <c r="AQ27" s="170"/>
      <c r="AR27" s="170"/>
      <c r="AS27" s="170"/>
      <c r="AT27" s="170"/>
      <c r="AU27" s="170"/>
      <c r="AV27" s="170"/>
      <c r="AW27" s="170"/>
      <c r="AX27" s="170"/>
      <c r="AY27" s="170"/>
      <c r="AZ27" s="170"/>
      <c r="BA27" s="170"/>
      <c r="BB27" s="170"/>
      <c r="BC27" s="170"/>
      <c r="BD27" s="170"/>
      <c r="BE27" s="170"/>
      <c r="BF27" s="170"/>
      <c r="BG27" s="170"/>
      <c r="BH27" s="170"/>
    </row>
    <row r="28" spans="1:60" outlineLevel="3" x14ac:dyDescent="0.25">
      <c r="A28" s="171"/>
      <c r="B28" s="172"/>
      <c r="C28" s="191"/>
      <c r="D28" s="174"/>
      <c r="E28" s="175"/>
      <c r="F28" s="169"/>
      <c r="G28" s="169"/>
      <c r="H28" s="169"/>
      <c r="I28" s="169"/>
      <c r="J28" s="169"/>
      <c r="K28" s="169"/>
      <c r="L28" s="169"/>
      <c r="M28" s="169"/>
      <c r="N28" s="176"/>
      <c r="O28" s="176"/>
      <c r="P28" s="176"/>
      <c r="Q28" s="176"/>
      <c r="R28" s="169"/>
      <c r="S28" s="169"/>
      <c r="T28" s="169"/>
      <c r="U28" s="169"/>
      <c r="V28" s="169"/>
      <c r="W28" s="169"/>
      <c r="X28" s="169"/>
      <c r="Y28" s="169"/>
      <c r="Z28" s="170"/>
      <c r="AA28" s="170"/>
      <c r="AB28" s="170"/>
      <c r="AC28" s="170"/>
      <c r="AD28" s="170"/>
      <c r="AE28" s="170"/>
      <c r="AF28" s="170"/>
      <c r="AG28" s="170"/>
      <c r="AH28" s="170"/>
      <c r="AI28" s="170"/>
      <c r="AJ28" s="170"/>
      <c r="AK28" s="170"/>
      <c r="AL28" s="170"/>
      <c r="AM28" s="170"/>
      <c r="AN28" s="170"/>
      <c r="AO28" s="170"/>
      <c r="AP28" s="170"/>
      <c r="AQ28" s="170"/>
      <c r="AR28" s="170"/>
      <c r="AS28" s="170"/>
      <c r="AT28" s="170"/>
      <c r="AU28" s="170"/>
      <c r="AV28" s="170"/>
      <c r="AW28" s="170"/>
      <c r="AX28" s="170"/>
      <c r="AY28" s="170"/>
      <c r="AZ28" s="170"/>
      <c r="BA28" s="170"/>
      <c r="BB28" s="170"/>
      <c r="BC28" s="170"/>
      <c r="BD28" s="170"/>
      <c r="BE28" s="170"/>
      <c r="BF28" s="170"/>
      <c r="BG28" s="170"/>
      <c r="BH28" s="170"/>
    </row>
    <row r="29" spans="1:60" outlineLevel="3" x14ac:dyDescent="0.25">
      <c r="A29" s="171"/>
      <c r="B29" s="172"/>
      <c r="C29" s="177"/>
      <c r="D29" s="178"/>
      <c r="E29" s="179"/>
      <c r="F29" s="169"/>
      <c r="G29" s="169"/>
      <c r="H29" s="169"/>
      <c r="I29" s="169"/>
      <c r="J29" s="169"/>
      <c r="K29" s="169"/>
      <c r="L29" s="169"/>
      <c r="M29" s="169"/>
      <c r="N29" s="176"/>
      <c r="O29" s="176"/>
      <c r="P29" s="176"/>
      <c r="Q29" s="176"/>
      <c r="R29" s="169"/>
      <c r="S29" s="169"/>
      <c r="T29" s="169"/>
      <c r="U29" s="169"/>
      <c r="V29" s="169"/>
      <c r="W29" s="169"/>
      <c r="X29" s="169"/>
      <c r="Y29" s="169"/>
      <c r="Z29" s="170"/>
      <c r="AA29" s="170"/>
      <c r="AB29" s="170"/>
      <c r="AC29" s="170"/>
      <c r="AD29" s="170"/>
      <c r="AE29" s="170"/>
      <c r="AF29" s="170"/>
      <c r="AG29" s="170" t="s">
        <v>156</v>
      </c>
      <c r="AH29" s="170">
        <v>1</v>
      </c>
      <c r="AI29" s="170"/>
      <c r="AJ29" s="170"/>
      <c r="AK29" s="170"/>
      <c r="AL29" s="170"/>
      <c r="AM29" s="170"/>
      <c r="AN29" s="170"/>
      <c r="AO29" s="170"/>
      <c r="AP29" s="170"/>
      <c r="AQ29" s="170"/>
      <c r="AR29" s="170"/>
      <c r="AS29" s="170"/>
      <c r="AT29" s="170"/>
      <c r="AU29" s="170"/>
      <c r="AV29" s="170"/>
      <c r="AW29" s="170"/>
      <c r="AX29" s="170"/>
      <c r="AY29" s="170"/>
      <c r="AZ29" s="170"/>
      <c r="BA29" s="170"/>
      <c r="BB29" s="170"/>
      <c r="BC29" s="170"/>
      <c r="BD29" s="170"/>
      <c r="BE29" s="170"/>
      <c r="BF29" s="170"/>
      <c r="BG29" s="170"/>
      <c r="BH29" s="170"/>
    </row>
    <row r="30" spans="1:60" outlineLevel="1" x14ac:dyDescent="0.25">
      <c r="A30" s="221">
        <v>3</v>
      </c>
      <c r="B30" s="162" t="s">
        <v>278</v>
      </c>
      <c r="C30" s="163" t="s">
        <v>279</v>
      </c>
      <c r="D30" s="164" t="s">
        <v>232</v>
      </c>
      <c r="E30" s="165">
        <f>E40</f>
        <v>12149</v>
      </c>
      <c r="F30" s="139"/>
      <c r="G30" s="167">
        <f>ROUND(E30*F30,2)</f>
        <v>0</v>
      </c>
      <c r="H30" s="166"/>
      <c r="I30" s="167">
        <f>ROUND(E30*H30,2)</f>
        <v>0</v>
      </c>
      <c r="J30" s="166"/>
      <c r="K30" s="167">
        <f>ROUND(E30*J30,2)</f>
        <v>0</v>
      </c>
      <c r="L30" s="167">
        <v>21</v>
      </c>
      <c r="M30" s="167">
        <f>G30*(1+L30/100)</f>
        <v>0</v>
      </c>
      <c r="N30" s="165">
        <v>0</v>
      </c>
      <c r="O30" s="165">
        <f>ROUND(E30*N30,2)</f>
        <v>0</v>
      </c>
      <c r="P30" s="165">
        <v>0</v>
      </c>
      <c r="Q30" s="165">
        <f>ROUND(E30*P30,2)</f>
        <v>0</v>
      </c>
      <c r="R30" s="167"/>
      <c r="S30" s="167" t="s">
        <v>151</v>
      </c>
      <c r="T30" s="168" t="s">
        <v>151</v>
      </c>
      <c r="U30" s="169">
        <v>0.05</v>
      </c>
      <c r="V30" s="169">
        <f>ROUND(E30*U30,2)</f>
        <v>607.45000000000005</v>
      </c>
      <c r="W30" s="169"/>
      <c r="X30" s="169" t="s">
        <v>152</v>
      </c>
      <c r="Y30" s="169" t="s">
        <v>153</v>
      </c>
      <c r="Z30" s="170"/>
      <c r="AA30" s="170"/>
      <c r="AB30" s="170"/>
      <c r="AC30" s="170"/>
      <c r="AD30" s="170"/>
      <c r="AE30" s="170"/>
      <c r="AF30" s="170"/>
      <c r="AG30" s="170" t="s">
        <v>154</v>
      </c>
      <c r="AH30" s="170"/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</row>
    <row r="31" spans="1:60" outlineLevel="2" x14ac:dyDescent="0.25">
      <c r="A31" s="171"/>
      <c r="B31" s="172"/>
      <c r="C31" s="173" t="s">
        <v>155</v>
      </c>
      <c r="D31" s="174"/>
      <c r="E31" s="175"/>
      <c r="F31" s="169"/>
      <c r="G31" s="169"/>
      <c r="H31" s="169"/>
      <c r="I31" s="169"/>
      <c r="J31" s="169"/>
      <c r="K31" s="169"/>
      <c r="L31" s="169"/>
      <c r="M31" s="169"/>
      <c r="N31" s="176"/>
      <c r="O31" s="176"/>
      <c r="P31" s="176"/>
      <c r="Q31" s="176"/>
      <c r="R31" s="169"/>
      <c r="S31" s="169"/>
      <c r="T31" s="169"/>
      <c r="U31" s="169"/>
      <c r="V31" s="169"/>
      <c r="W31" s="169"/>
      <c r="X31" s="169"/>
      <c r="Y31" s="169"/>
      <c r="Z31" s="170"/>
      <c r="AA31" s="170"/>
      <c r="AB31" s="170"/>
      <c r="AC31" s="170"/>
      <c r="AD31" s="170"/>
      <c r="AE31" s="170"/>
      <c r="AF31" s="170"/>
      <c r="AG31" s="170" t="s">
        <v>156</v>
      </c>
      <c r="AH31" s="170">
        <v>0</v>
      </c>
      <c r="AI31" s="170"/>
      <c r="AJ31" s="170"/>
      <c r="AK31" s="170"/>
      <c r="AL31" s="170"/>
      <c r="AM31" s="170"/>
      <c r="AN31" s="170"/>
      <c r="AO31" s="170"/>
      <c r="AP31" s="170"/>
      <c r="AQ31" s="170"/>
      <c r="AR31" s="170"/>
      <c r="AS31" s="170"/>
      <c r="AT31" s="170"/>
      <c r="AU31" s="170"/>
      <c r="AV31" s="170"/>
      <c r="AW31" s="170"/>
      <c r="AX31" s="170"/>
      <c r="AY31" s="170"/>
      <c r="AZ31" s="170"/>
      <c r="BA31" s="170"/>
      <c r="BB31" s="170"/>
      <c r="BC31" s="170"/>
      <c r="BD31" s="170"/>
      <c r="BE31" s="170"/>
      <c r="BF31" s="170"/>
      <c r="BG31" s="170"/>
      <c r="BH31" s="170"/>
    </row>
    <row r="32" spans="1:60" outlineLevel="3" x14ac:dyDescent="0.25">
      <c r="A32" s="171"/>
      <c r="B32" s="172"/>
      <c r="C32" s="173" t="s">
        <v>157</v>
      </c>
      <c r="D32" s="174"/>
      <c r="E32" s="175"/>
      <c r="F32" s="169"/>
      <c r="G32" s="169"/>
      <c r="H32" s="169"/>
      <c r="I32" s="169"/>
      <c r="J32" s="169"/>
      <c r="K32" s="169"/>
      <c r="L32" s="169"/>
      <c r="M32" s="169"/>
      <c r="N32" s="176"/>
      <c r="O32" s="176"/>
      <c r="P32" s="176"/>
      <c r="Q32" s="176"/>
      <c r="R32" s="169"/>
      <c r="S32" s="169"/>
      <c r="T32" s="169"/>
      <c r="U32" s="169"/>
      <c r="V32" s="169"/>
      <c r="W32" s="169"/>
      <c r="X32" s="169"/>
      <c r="Y32" s="169"/>
      <c r="Z32" s="170"/>
      <c r="AA32" s="170"/>
      <c r="AB32" s="170"/>
      <c r="AC32" s="170"/>
      <c r="AD32" s="170"/>
      <c r="AE32" s="170"/>
      <c r="AF32" s="170"/>
      <c r="AG32" s="170" t="s">
        <v>156</v>
      </c>
      <c r="AH32" s="170">
        <v>0</v>
      </c>
      <c r="AI32" s="170"/>
      <c r="AJ32" s="170"/>
      <c r="AK32" s="170"/>
      <c r="AL32" s="170"/>
      <c r="AM32" s="170"/>
      <c r="AN32" s="170"/>
      <c r="AO32" s="170"/>
      <c r="AP32" s="170"/>
      <c r="AQ32" s="170"/>
      <c r="AR32" s="170"/>
      <c r="AS32" s="170"/>
      <c r="AT32" s="170"/>
      <c r="AU32" s="170"/>
      <c r="AV32" s="170"/>
      <c r="AW32" s="170"/>
      <c r="AX32" s="170"/>
      <c r="AY32" s="170"/>
      <c r="AZ32" s="170"/>
      <c r="BA32" s="170"/>
      <c r="BB32" s="170"/>
      <c r="BC32" s="170"/>
      <c r="BD32" s="170"/>
      <c r="BE32" s="170"/>
      <c r="BF32" s="170"/>
      <c r="BG32" s="170"/>
      <c r="BH32" s="170"/>
    </row>
    <row r="33" spans="1:60" outlineLevel="3" x14ac:dyDescent="0.25">
      <c r="A33" s="171"/>
      <c r="B33" s="172"/>
      <c r="C33" s="191" t="s">
        <v>527</v>
      </c>
      <c r="D33" s="174"/>
      <c r="E33" s="175">
        <v>1203</v>
      </c>
      <c r="F33" s="169"/>
      <c r="G33" s="169"/>
      <c r="H33" s="169"/>
      <c r="I33" s="169"/>
      <c r="J33" s="169"/>
      <c r="K33" s="169"/>
      <c r="L33" s="169"/>
      <c r="M33" s="169"/>
      <c r="N33" s="176"/>
      <c r="O33" s="176"/>
      <c r="P33" s="176"/>
      <c r="Q33" s="176"/>
      <c r="R33" s="169"/>
      <c r="S33" s="169"/>
      <c r="T33" s="169"/>
      <c r="U33" s="169"/>
      <c r="V33" s="169"/>
      <c r="W33" s="169"/>
      <c r="X33" s="169"/>
      <c r="Y33" s="169"/>
      <c r="Z33" s="170"/>
      <c r="AA33" s="170"/>
      <c r="AB33" s="170"/>
      <c r="AC33" s="170"/>
      <c r="AD33" s="170"/>
      <c r="AE33" s="170"/>
      <c r="AF33" s="170"/>
      <c r="AG33" s="170" t="s">
        <v>156</v>
      </c>
      <c r="AH33" s="170">
        <v>0</v>
      </c>
      <c r="AI33" s="170"/>
      <c r="AJ33" s="170"/>
      <c r="AK33" s="170"/>
      <c r="AL33" s="170"/>
      <c r="AM33" s="170"/>
      <c r="AN33" s="170"/>
      <c r="AO33" s="170"/>
      <c r="AP33" s="170"/>
      <c r="AQ33" s="170"/>
      <c r="AR33" s="170"/>
      <c r="AS33" s="170"/>
      <c r="AT33" s="170"/>
      <c r="AU33" s="170"/>
      <c r="AV33" s="170"/>
      <c r="AW33" s="170"/>
      <c r="AX33" s="170"/>
      <c r="AY33" s="170"/>
      <c r="AZ33" s="170"/>
      <c r="BA33" s="170"/>
      <c r="BB33" s="170"/>
      <c r="BC33" s="170"/>
      <c r="BD33" s="170"/>
      <c r="BE33" s="170"/>
      <c r="BF33" s="170"/>
      <c r="BG33" s="170"/>
      <c r="BH33" s="170"/>
    </row>
    <row r="34" spans="1:60" outlineLevel="3" x14ac:dyDescent="0.25">
      <c r="A34" s="171"/>
      <c r="B34" s="172"/>
      <c r="C34" s="191" t="s">
        <v>528</v>
      </c>
      <c r="D34" s="174"/>
      <c r="E34" s="175">
        <v>3803</v>
      </c>
      <c r="F34" s="169"/>
      <c r="G34" s="169"/>
      <c r="H34" s="169"/>
      <c r="I34" s="169"/>
      <c r="J34" s="169"/>
      <c r="K34" s="169"/>
      <c r="L34" s="169"/>
      <c r="M34" s="169"/>
      <c r="N34" s="176"/>
      <c r="O34" s="176"/>
      <c r="P34" s="176"/>
      <c r="Q34" s="176"/>
      <c r="R34" s="169"/>
      <c r="S34" s="169"/>
      <c r="T34" s="169"/>
      <c r="U34" s="169"/>
      <c r="V34" s="169"/>
      <c r="W34" s="169"/>
      <c r="X34" s="169"/>
      <c r="Y34" s="169"/>
      <c r="Z34" s="170"/>
      <c r="AA34" s="170"/>
      <c r="AB34" s="170"/>
      <c r="AC34" s="170"/>
      <c r="AD34" s="170"/>
      <c r="AE34" s="170"/>
      <c r="AF34" s="170"/>
      <c r="AG34" s="170" t="s">
        <v>156</v>
      </c>
      <c r="AH34" s="170">
        <v>0</v>
      </c>
      <c r="AI34" s="170"/>
      <c r="AJ34" s="170"/>
      <c r="AK34" s="170"/>
      <c r="AL34" s="170"/>
      <c r="AM34" s="170"/>
      <c r="AN34" s="170"/>
      <c r="AO34" s="170"/>
      <c r="AP34" s="170"/>
      <c r="AQ34" s="170"/>
      <c r="AR34" s="170"/>
      <c r="AS34" s="170"/>
      <c r="AT34" s="170"/>
      <c r="AU34" s="170"/>
      <c r="AV34" s="170"/>
      <c r="AW34" s="170"/>
      <c r="AX34" s="170"/>
      <c r="AY34" s="170"/>
      <c r="AZ34" s="170"/>
      <c r="BA34" s="170"/>
      <c r="BB34" s="170"/>
      <c r="BC34" s="170"/>
      <c r="BD34" s="170"/>
      <c r="BE34" s="170"/>
      <c r="BF34" s="170"/>
      <c r="BG34" s="170"/>
      <c r="BH34" s="170"/>
    </row>
    <row r="35" spans="1:60" outlineLevel="3" x14ac:dyDescent="0.25">
      <c r="A35" s="171"/>
      <c r="B35" s="172"/>
      <c r="C35" s="191" t="s">
        <v>529</v>
      </c>
      <c r="D35" s="174"/>
      <c r="E35" s="175">
        <v>2099</v>
      </c>
      <c r="F35" s="169"/>
      <c r="G35" s="169"/>
      <c r="H35" s="169"/>
      <c r="I35" s="169"/>
      <c r="J35" s="169"/>
      <c r="K35" s="169"/>
      <c r="L35" s="169"/>
      <c r="M35" s="169"/>
      <c r="N35" s="176"/>
      <c r="O35" s="176"/>
      <c r="P35" s="176"/>
      <c r="Q35" s="176"/>
      <c r="R35" s="169"/>
      <c r="S35" s="169"/>
      <c r="T35" s="169"/>
      <c r="U35" s="169"/>
      <c r="V35" s="169"/>
      <c r="W35" s="169"/>
      <c r="X35" s="169"/>
      <c r="Y35" s="169"/>
      <c r="Z35" s="170"/>
      <c r="AA35" s="170"/>
      <c r="AB35" s="170"/>
      <c r="AC35" s="170"/>
      <c r="AD35" s="170"/>
      <c r="AE35" s="170"/>
      <c r="AF35" s="170"/>
      <c r="AG35" s="170" t="s">
        <v>156</v>
      </c>
      <c r="AH35" s="170">
        <v>0</v>
      </c>
      <c r="AI35" s="170"/>
      <c r="AJ35" s="170"/>
      <c r="AK35" s="170"/>
      <c r="AL35" s="170"/>
      <c r="AM35" s="170"/>
      <c r="AN35" s="170"/>
      <c r="AO35" s="170"/>
      <c r="AP35" s="170"/>
      <c r="AQ35" s="170"/>
      <c r="AR35" s="170"/>
      <c r="AS35" s="170"/>
      <c r="AT35" s="170"/>
      <c r="AU35" s="170"/>
      <c r="AV35" s="170"/>
      <c r="AW35" s="170"/>
      <c r="AX35" s="170"/>
      <c r="AY35" s="170"/>
      <c r="AZ35" s="170"/>
      <c r="BA35" s="170"/>
      <c r="BB35" s="170"/>
      <c r="BC35" s="170"/>
      <c r="BD35" s="170"/>
      <c r="BE35" s="170"/>
      <c r="BF35" s="170"/>
      <c r="BG35" s="170"/>
      <c r="BH35" s="170"/>
    </row>
    <row r="36" spans="1:60" outlineLevel="3" x14ac:dyDescent="0.25">
      <c r="A36" s="171"/>
      <c r="B36" s="172"/>
      <c r="C36" s="191" t="s">
        <v>530</v>
      </c>
      <c r="D36" s="178"/>
      <c r="E36" s="175">
        <v>1484</v>
      </c>
      <c r="F36" s="169"/>
      <c r="G36" s="169"/>
      <c r="H36" s="169"/>
      <c r="I36" s="169"/>
      <c r="J36" s="169"/>
      <c r="K36" s="169"/>
      <c r="L36" s="169"/>
      <c r="M36" s="169"/>
      <c r="N36" s="176"/>
      <c r="O36" s="176"/>
      <c r="P36" s="176"/>
      <c r="Q36" s="176"/>
      <c r="R36" s="169"/>
      <c r="S36" s="169"/>
      <c r="T36" s="169"/>
      <c r="U36" s="169"/>
      <c r="V36" s="169"/>
      <c r="W36" s="169"/>
      <c r="X36" s="169"/>
      <c r="Y36" s="169"/>
      <c r="Z36" s="170"/>
      <c r="AA36" s="170"/>
      <c r="AB36" s="170"/>
      <c r="AC36" s="170"/>
      <c r="AD36" s="170"/>
      <c r="AE36" s="170"/>
      <c r="AF36" s="170"/>
      <c r="AG36" s="170"/>
      <c r="AH36" s="170"/>
      <c r="AI36" s="170"/>
      <c r="AJ36" s="170"/>
      <c r="AK36" s="170"/>
      <c r="AL36" s="170"/>
      <c r="AM36" s="170"/>
      <c r="AN36" s="170"/>
      <c r="AO36" s="170"/>
      <c r="AP36" s="170"/>
      <c r="AQ36" s="170"/>
      <c r="AR36" s="170"/>
      <c r="AS36" s="170"/>
      <c r="AT36" s="170"/>
      <c r="AU36" s="170"/>
      <c r="AV36" s="170"/>
      <c r="AW36" s="170"/>
      <c r="AX36" s="170"/>
      <c r="AY36" s="170"/>
      <c r="AZ36" s="170"/>
      <c r="BA36" s="170"/>
      <c r="BB36" s="170"/>
      <c r="BC36" s="170"/>
      <c r="BD36" s="170"/>
      <c r="BE36" s="170"/>
      <c r="BF36" s="170"/>
      <c r="BG36" s="170"/>
      <c r="BH36" s="170"/>
    </row>
    <row r="37" spans="1:60" outlineLevel="3" x14ac:dyDescent="0.25">
      <c r="A37" s="171"/>
      <c r="B37" s="172"/>
      <c r="C37" s="191" t="s">
        <v>531</v>
      </c>
      <c r="D37" s="174"/>
      <c r="E37" s="175">
        <v>900</v>
      </c>
      <c r="F37" s="169"/>
      <c r="G37" s="169"/>
      <c r="H37" s="169"/>
      <c r="I37" s="169"/>
      <c r="J37" s="169"/>
      <c r="K37" s="169"/>
      <c r="L37" s="169"/>
      <c r="M37" s="169"/>
      <c r="N37" s="176"/>
      <c r="O37" s="176"/>
      <c r="P37" s="176"/>
      <c r="Q37" s="176"/>
      <c r="R37" s="169"/>
      <c r="S37" s="169"/>
      <c r="T37" s="169"/>
      <c r="U37" s="169"/>
      <c r="V37" s="169"/>
      <c r="W37" s="169"/>
      <c r="X37" s="169"/>
      <c r="Y37" s="169"/>
      <c r="Z37" s="170"/>
      <c r="AA37" s="170"/>
      <c r="AB37" s="170"/>
      <c r="AC37" s="170"/>
      <c r="AD37" s="170"/>
      <c r="AE37" s="170"/>
      <c r="AF37" s="170"/>
      <c r="AG37" s="170"/>
      <c r="AH37" s="170"/>
      <c r="AI37" s="170"/>
      <c r="AJ37" s="170"/>
      <c r="AK37" s="170"/>
      <c r="AL37" s="170"/>
      <c r="AM37" s="170"/>
      <c r="AN37" s="170"/>
      <c r="AO37" s="170"/>
      <c r="AP37" s="170"/>
      <c r="AQ37" s="170"/>
      <c r="AR37" s="170"/>
      <c r="AS37" s="170"/>
      <c r="AT37" s="170"/>
      <c r="AU37" s="170"/>
      <c r="AV37" s="170"/>
      <c r="AW37" s="170"/>
      <c r="AX37" s="170"/>
      <c r="AY37" s="170"/>
      <c r="AZ37" s="170"/>
      <c r="BA37" s="170"/>
      <c r="BB37" s="170"/>
      <c r="BC37" s="170"/>
      <c r="BD37" s="170"/>
      <c r="BE37" s="170"/>
      <c r="BF37" s="170"/>
      <c r="BG37" s="170"/>
      <c r="BH37" s="170"/>
    </row>
    <row r="38" spans="1:60" outlineLevel="3" x14ac:dyDescent="0.25">
      <c r="A38" s="171"/>
      <c r="B38" s="172"/>
      <c r="C38" s="191" t="s">
        <v>532</v>
      </c>
      <c r="D38" s="174"/>
      <c r="E38" s="175">
        <v>2660</v>
      </c>
      <c r="F38" s="169"/>
      <c r="G38" s="169"/>
      <c r="H38" s="169"/>
      <c r="I38" s="169"/>
      <c r="J38" s="169"/>
      <c r="K38" s="169"/>
      <c r="L38" s="169"/>
      <c r="M38" s="169"/>
      <c r="N38" s="176"/>
      <c r="O38" s="176"/>
      <c r="P38" s="176"/>
      <c r="Q38" s="176"/>
      <c r="R38" s="169"/>
      <c r="S38" s="169"/>
      <c r="T38" s="169"/>
      <c r="U38" s="169"/>
      <c r="V38" s="169"/>
      <c r="W38" s="169"/>
      <c r="X38" s="169"/>
      <c r="Y38" s="169"/>
      <c r="Z38" s="170"/>
      <c r="AA38" s="170"/>
      <c r="AB38" s="170"/>
      <c r="AC38" s="170"/>
      <c r="AD38" s="170"/>
      <c r="AE38" s="170"/>
      <c r="AF38" s="170"/>
      <c r="AG38" s="170" t="s">
        <v>156</v>
      </c>
      <c r="AH38" s="170">
        <v>1</v>
      </c>
      <c r="AI38" s="170"/>
      <c r="AJ38" s="170"/>
      <c r="AK38" s="170"/>
      <c r="AL38" s="170"/>
      <c r="AM38" s="170"/>
      <c r="AN38" s="170"/>
      <c r="AO38" s="170"/>
      <c r="AP38" s="170"/>
      <c r="AQ38" s="170"/>
      <c r="AR38" s="170"/>
      <c r="AS38" s="170"/>
      <c r="AT38" s="170"/>
      <c r="AU38" s="170"/>
      <c r="AV38" s="170"/>
      <c r="AW38" s="170"/>
      <c r="AX38" s="170"/>
      <c r="AY38" s="170"/>
      <c r="AZ38" s="170"/>
      <c r="BA38" s="170"/>
      <c r="BB38" s="170"/>
      <c r="BC38" s="170"/>
      <c r="BD38" s="170"/>
      <c r="BE38" s="170"/>
      <c r="BF38" s="170"/>
      <c r="BG38" s="170"/>
      <c r="BH38" s="170"/>
    </row>
    <row r="39" spans="1:60" outlineLevel="3" x14ac:dyDescent="0.25">
      <c r="A39" s="171"/>
      <c r="B39" s="172"/>
      <c r="C39" s="173"/>
      <c r="D39" s="174"/>
      <c r="E39" s="175"/>
      <c r="F39" s="169"/>
      <c r="G39" s="169"/>
      <c r="H39" s="169"/>
      <c r="I39" s="169"/>
      <c r="J39" s="169"/>
      <c r="K39" s="169"/>
      <c r="L39" s="169"/>
      <c r="M39" s="169"/>
      <c r="N39" s="176"/>
      <c r="O39" s="176"/>
      <c r="P39" s="176"/>
      <c r="Q39" s="176"/>
      <c r="R39" s="169"/>
      <c r="S39" s="169"/>
      <c r="T39" s="169"/>
      <c r="U39" s="169"/>
      <c r="V39" s="169"/>
      <c r="W39" s="169"/>
      <c r="X39" s="169"/>
      <c r="Y39" s="169"/>
      <c r="Z39" s="170"/>
      <c r="AA39" s="170"/>
      <c r="AB39" s="170"/>
      <c r="AC39" s="170"/>
      <c r="AD39" s="170"/>
      <c r="AE39" s="170"/>
      <c r="AF39" s="170"/>
      <c r="AG39" s="170" t="s">
        <v>156</v>
      </c>
      <c r="AH39" s="170">
        <v>0</v>
      </c>
      <c r="AI39" s="170"/>
      <c r="AJ39" s="170"/>
      <c r="AK39" s="170"/>
      <c r="AL39" s="170"/>
      <c r="AM39" s="170"/>
      <c r="AN39" s="170"/>
      <c r="AO39" s="170"/>
      <c r="AP39" s="170"/>
      <c r="AQ39" s="170"/>
      <c r="AR39" s="170"/>
      <c r="AS39" s="170"/>
      <c r="AT39" s="170"/>
      <c r="AU39" s="170"/>
      <c r="AV39" s="170"/>
      <c r="AW39" s="170"/>
      <c r="AX39" s="170"/>
      <c r="AY39" s="170"/>
      <c r="AZ39" s="170"/>
      <c r="BA39" s="170"/>
      <c r="BB39" s="170"/>
      <c r="BC39" s="170"/>
      <c r="BD39" s="170"/>
      <c r="BE39" s="170"/>
      <c r="BF39" s="170"/>
      <c r="BG39" s="170"/>
      <c r="BH39" s="170"/>
    </row>
    <row r="40" spans="1:60" outlineLevel="3" x14ac:dyDescent="0.25">
      <c r="A40" s="171"/>
      <c r="B40" s="172"/>
      <c r="C40" s="173" t="s">
        <v>518</v>
      </c>
      <c r="D40" s="174"/>
      <c r="E40" s="175">
        <f>SUM(E33:E39)</f>
        <v>12149</v>
      </c>
      <c r="F40" s="169"/>
      <c r="G40" s="169"/>
      <c r="H40" s="169"/>
      <c r="I40" s="169"/>
      <c r="J40" s="169"/>
      <c r="K40" s="169"/>
      <c r="L40" s="169"/>
      <c r="M40" s="169"/>
      <c r="N40" s="176"/>
      <c r="O40" s="176"/>
      <c r="P40" s="176"/>
      <c r="Q40" s="176"/>
      <c r="R40" s="169"/>
      <c r="S40" s="169"/>
      <c r="T40" s="169"/>
      <c r="U40" s="169"/>
      <c r="V40" s="169"/>
      <c r="W40" s="169"/>
      <c r="X40" s="169"/>
      <c r="Y40" s="169"/>
      <c r="Z40" s="170"/>
      <c r="AA40" s="170"/>
      <c r="AB40" s="170"/>
      <c r="AC40" s="170"/>
      <c r="AD40" s="170"/>
      <c r="AE40" s="170"/>
      <c r="AF40" s="170"/>
      <c r="AG40" s="170" t="s">
        <v>156</v>
      </c>
      <c r="AH40" s="170">
        <v>0</v>
      </c>
      <c r="AI40" s="170"/>
      <c r="AJ40" s="170"/>
      <c r="AK40" s="170"/>
      <c r="AL40" s="170"/>
      <c r="AM40" s="170"/>
      <c r="AN40" s="170"/>
      <c r="AO40" s="170"/>
      <c r="AP40" s="170"/>
      <c r="AQ40" s="170"/>
      <c r="AR40" s="170"/>
      <c r="AS40" s="170"/>
      <c r="AT40" s="170"/>
      <c r="AU40" s="170"/>
      <c r="AV40" s="170"/>
      <c r="AW40" s="170"/>
      <c r="AX40" s="170"/>
      <c r="AY40" s="170"/>
      <c r="AZ40" s="170"/>
      <c r="BA40" s="170"/>
      <c r="BB40" s="170"/>
      <c r="BC40" s="170"/>
      <c r="BD40" s="170"/>
      <c r="BE40" s="170"/>
      <c r="BF40" s="170"/>
      <c r="BG40" s="170"/>
      <c r="BH40" s="170"/>
    </row>
    <row r="41" spans="1:60" outlineLevel="3" x14ac:dyDescent="0.25">
      <c r="A41" s="171"/>
      <c r="B41" s="172"/>
      <c r="C41" s="173"/>
      <c r="D41" s="174"/>
      <c r="E41" s="175"/>
      <c r="F41" s="169"/>
      <c r="G41" s="169"/>
      <c r="H41" s="169"/>
      <c r="I41" s="169"/>
      <c r="J41" s="169"/>
      <c r="K41" s="169"/>
      <c r="L41" s="169"/>
      <c r="M41" s="169"/>
      <c r="N41" s="176"/>
      <c r="O41" s="176"/>
      <c r="P41" s="176"/>
      <c r="Q41" s="176"/>
      <c r="R41" s="169"/>
      <c r="S41" s="169"/>
      <c r="T41" s="169"/>
      <c r="U41" s="169"/>
      <c r="V41" s="169"/>
      <c r="W41" s="169"/>
      <c r="X41" s="169"/>
      <c r="Y41" s="169"/>
      <c r="Z41" s="170"/>
      <c r="AA41" s="170"/>
      <c r="AB41" s="170"/>
      <c r="AC41" s="170"/>
      <c r="AD41" s="170"/>
      <c r="AE41" s="170"/>
      <c r="AF41" s="170"/>
      <c r="AG41" s="170" t="s">
        <v>156</v>
      </c>
      <c r="AH41" s="170">
        <v>0</v>
      </c>
      <c r="AI41" s="170"/>
      <c r="AJ41" s="170"/>
      <c r="AK41" s="170"/>
      <c r="AL41" s="170"/>
      <c r="AM41" s="170"/>
      <c r="AN41" s="170"/>
      <c r="AO41" s="170"/>
      <c r="AP41" s="170"/>
      <c r="AQ41" s="170"/>
      <c r="AR41" s="170"/>
      <c r="AS41" s="170"/>
      <c r="AT41" s="170"/>
      <c r="AU41" s="170"/>
      <c r="AV41" s="170"/>
      <c r="AW41" s="170"/>
      <c r="AX41" s="170"/>
      <c r="AY41" s="170"/>
      <c r="AZ41" s="170"/>
      <c r="BA41" s="170"/>
      <c r="BB41" s="170"/>
      <c r="BC41" s="170"/>
      <c r="BD41" s="170"/>
      <c r="BE41" s="170"/>
      <c r="BF41" s="170"/>
      <c r="BG41" s="170"/>
      <c r="BH41" s="170"/>
    </row>
    <row r="42" spans="1:60" outlineLevel="3" x14ac:dyDescent="0.25">
      <c r="A42" s="171"/>
      <c r="B42" s="172"/>
      <c r="C42" s="173"/>
      <c r="D42" s="174"/>
      <c r="E42" s="175"/>
      <c r="F42" s="169"/>
      <c r="G42" s="169"/>
      <c r="H42" s="169"/>
      <c r="I42" s="169"/>
      <c r="J42" s="169"/>
      <c r="K42" s="169"/>
      <c r="L42" s="169"/>
      <c r="M42" s="169"/>
      <c r="N42" s="176"/>
      <c r="O42" s="176"/>
      <c r="P42" s="176"/>
      <c r="Q42" s="176"/>
      <c r="R42" s="169"/>
      <c r="S42" s="169"/>
      <c r="T42" s="169"/>
      <c r="U42" s="169"/>
      <c r="V42" s="169"/>
      <c r="W42" s="169"/>
      <c r="X42" s="169"/>
      <c r="Y42" s="169"/>
      <c r="Z42" s="170"/>
      <c r="AA42" s="170"/>
      <c r="AB42" s="170"/>
      <c r="AC42" s="170"/>
      <c r="AD42" s="170"/>
      <c r="AE42" s="170"/>
      <c r="AF42" s="170"/>
      <c r="AG42" s="170" t="s">
        <v>156</v>
      </c>
      <c r="AH42" s="170">
        <v>0</v>
      </c>
      <c r="AI42" s="170"/>
      <c r="AJ42" s="170"/>
      <c r="AK42" s="170"/>
      <c r="AL42" s="170"/>
      <c r="AM42" s="170"/>
      <c r="AN42" s="170"/>
      <c r="AO42" s="170"/>
      <c r="AP42" s="170"/>
      <c r="AQ42" s="170"/>
      <c r="AR42" s="170"/>
      <c r="AS42" s="170"/>
      <c r="AT42" s="170"/>
      <c r="AU42" s="170"/>
      <c r="AV42" s="170"/>
      <c r="AW42" s="170"/>
      <c r="AX42" s="170"/>
      <c r="AY42" s="170"/>
      <c r="AZ42" s="170"/>
      <c r="BA42" s="170"/>
      <c r="BB42" s="170"/>
      <c r="BC42" s="170"/>
      <c r="BD42" s="170"/>
      <c r="BE42" s="170"/>
      <c r="BF42" s="170"/>
      <c r="BG42" s="170"/>
      <c r="BH42" s="170"/>
    </row>
    <row r="43" spans="1:60" outlineLevel="3" x14ac:dyDescent="0.25">
      <c r="A43" s="171"/>
      <c r="B43" s="172"/>
      <c r="C43" s="173"/>
      <c r="D43" s="174"/>
      <c r="E43" s="175"/>
      <c r="F43" s="169"/>
      <c r="G43" s="169"/>
      <c r="H43" s="169"/>
      <c r="I43" s="169"/>
      <c r="J43" s="169"/>
      <c r="K43" s="169"/>
      <c r="L43" s="169"/>
      <c r="M43" s="169"/>
      <c r="N43" s="176"/>
      <c r="O43" s="176"/>
      <c r="P43" s="176"/>
      <c r="Q43" s="176"/>
      <c r="R43" s="169"/>
      <c r="S43" s="169"/>
      <c r="T43" s="169"/>
      <c r="U43" s="169"/>
      <c r="V43" s="169"/>
      <c r="W43" s="169"/>
      <c r="X43" s="169"/>
      <c r="Y43" s="169"/>
      <c r="Z43" s="170"/>
      <c r="AA43" s="170"/>
      <c r="AB43" s="170"/>
      <c r="AC43" s="170"/>
      <c r="AD43" s="170"/>
      <c r="AE43" s="170"/>
      <c r="AF43" s="170"/>
      <c r="AG43" s="170" t="s">
        <v>156</v>
      </c>
      <c r="AH43" s="170">
        <v>0</v>
      </c>
      <c r="AI43" s="170"/>
      <c r="AJ43" s="170"/>
      <c r="AK43" s="170"/>
      <c r="AL43" s="170"/>
      <c r="AM43" s="170"/>
      <c r="AN43" s="170"/>
      <c r="AO43" s="170"/>
      <c r="AP43" s="170"/>
      <c r="AQ43" s="170"/>
      <c r="AR43" s="170"/>
      <c r="AS43" s="170"/>
      <c r="AT43" s="170"/>
      <c r="AU43" s="170"/>
      <c r="AV43" s="170"/>
      <c r="AW43" s="170"/>
      <c r="AX43" s="170"/>
      <c r="AY43" s="170"/>
      <c r="AZ43" s="170"/>
      <c r="BA43" s="170"/>
      <c r="BB43" s="170"/>
      <c r="BC43" s="170"/>
      <c r="BD43" s="170"/>
      <c r="BE43" s="170"/>
      <c r="BF43" s="170"/>
      <c r="BG43" s="170"/>
      <c r="BH43" s="170"/>
    </row>
    <row r="44" spans="1:60" outlineLevel="3" x14ac:dyDescent="0.25">
      <c r="A44" s="171"/>
      <c r="B44" s="172"/>
      <c r="C44" s="177"/>
      <c r="D44" s="178"/>
      <c r="E44" s="179"/>
      <c r="F44" s="169"/>
      <c r="G44" s="169"/>
      <c r="H44" s="169"/>
      <c r="I44" s="169"/>
      <c r="J44" s="169"/>
      <c r="K44" s="169"/>
      <c r="L44" s="169"/>
      <c r="M44" s="169"/>
      <c r="N44" s="176"/>
      <c r="O44" s="176"/>
      <c r="P44" s="176"/>
      <c r="Q44" s="176"/>
      <c r="R44" s="169"/>
      <c r="S44" s="169"/>
      <c r="T44" s="169"/>
      <c r="U44" s="169"/>
      <c r="V44" s="169"/>
      <c r="W44" s="169"/>
      <c r="X44" s="169"/>
      <c r="Y44" s="169"/>
      <c r="Z44" s="170"/>
      <c r="AA44" s="170"/>
      <c r="AB44" s="170"/>
      <c r="AC44" s="170"/>
      <c r="AD44" s="170"/>
      <c r="AE44" s="170"/>
      <c r="AF44" s="170"/>
      <c r="AG44" s="170" t="s">
        <v>156</v>
      </c>
      <c r="AH44" s="170">
        <v>1</v>
      </c>
      <c r="AI44" s="170"/>
      <c r="AJ44" s="170"/>
      <c r="AK44" s="170"/>
      <c r="AL44" s="170"/>
      <c r="AM44" s="170"/>
      <c r="AN44" s="170"/>
      <c r="AO44" s="170"/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0"/>
      <c r="BC44" s="170"/>
      <c r="BD44" s="170"/>
      <c r="BE44" s="170"/>
      <c r="BF44" s="170"/>
      <c r="BG44" s="170"/>
      <c r="BH44" s="170"/>
    </row>
    <row r="45" spans="1:60" ht="13" x14ac:dyDescent="0.25">
      <c r="A45" s="153" t="s">
        <v>146</v>
      </c>
      <c r="B45" s="154" t="s">
        <v>108</v>
      </c>
      <c r="C45" s="155" t="s">
        <v>109</v>
      </c>
      <c r="D45" s="156"/>
      <c r="E45" s="220"/>
      <c r="F45" s="158"/>
      <c r="G45" s="158">
        <f>SUMIF(AG46:AG54,"&lt;&gt;NOR",G46:G54)</f>
        <v>0</v>
      </c>
      <c r="H45" s="158"/>
      <c r="I45" s="158">
        <f>SUM(I46:I54)</f>
        <v>0</v>
      </c>
      <c r="J45" s="158"/>
      <c r="K45" s="158">
        <f>SUM(K46:K54)</f>
        <v>0</v>
      </c>
      <c r="L45" s="158"/>
      <c r="M45" s="158">
        <f>SUM(M46:M54)</f>
        <v>0</v>
      </c>
      <c r="N45" s="157"/>
      <c r="O45" s="157">
        <f>SUM(O46:O54)</f>
        <v>0</v>
      </c>
      <c r="P45" s="157"/>
      <c r="Q45" s="157">
        <f>SUM(Q46:Q54)</f>
        <v>0</v>
      </c>
      <c r="R45" s="158"/>
      <c r="S45" s="158"/>
      <c r="T45" s="159"/>
      <c r="U45" s="160"/>
      <c r="V45" s="160">
        <f>SUM(V46:V54)</f>
        <v>0</v>
      </c>
      <c r="W45" s="160"/>
      <c r="X45" s="160"/>
      <c r="Y45" s="160"/>
      <c r="AG45" t="s">
        <v>147</v>
      </c>
    </row>
    <row r="46" spans="1:60" ht="20" outlineLevel="1" x14ac:dyDescent="0.25">
      <c r="A46" s="221">
        <v>4</v>
      </c>
      <c r="B46" s="162" t="s">
        <v>280</v>
      </c>
      <c r="C46" s="163" t="s">
        <v>281</v>
      </c>
      <c r="D46" s="164" t="s">
        <v>232</v>
      </c>
      <c r="E46" s="165">
        <f>E54</f>
        <v>12149</v>
      </c>
      <c r="F46" s="139"/>
      <c r="G46" s="167">
        <f>ROUND(E46*F46,2)</f>
        <v>0</v>
      </c>
      <c r="H46" s="166"/>
      <c r="I46" s="167">
        <f>ROUND(E46*H46,2)</f>
        <v>0</v>
      </c>
      <c r="J46" s="166"/>
      <c r="K46" s="167">
        <f>ROUND(E46*J46,2)</f>
        <v>0</v>
      </c>
      <c r="L46" s="167">
        <v>21</v>
      </c>
      <c r="M46" s="167">
        <f>G46*(1+L46/100)</f>
        <v>0</v>
      </c>
      <c r="N46" s="165">
        <v>0</v>
      </c>
      <c r="O46" s="165">
        <f>ROUND(E46*N46,2)</f>
        <v>0</v>
      </c>
      <c r="P46" s="165">
        <v>0</v>
      </c>
      <c r="Q46" s="165">
        <f>ROUND(E46*P46,2)</f>
        <v>0</v>
      </c>
      <c r="R46" s="167"/>
      <c r="S46" s="167" t="s">
        <v>222</v>
      </c>
      <c r="T46" s="168" t="s">
        <v>223</v>
      </c>
      <c r="U46" s="169">
        <v>0</v>
      </c>
      <c r="V46" s="169">
        <f>ROUND(E46*U46,2)</f>
        <v>0</v>
      </c>
      <c r="W46" s="169"/>
      <c r="X46" s="169" t="s">
        <v>152</v>
      </c>
      <c r="Y46" s="169" t="s">
        <v>153</v>
      </c>
      <c r="Z46" s="170"/>
      <c r="AA46" s="170"/>
      <c r="AB46" s="170"/>
      <c r="AC46" s="170"/>
      <c r="AD46" s="170"/>
      <c r="AE46" s="170"/>
      <c r="AF46" s="170"/>
      <c r="AG46" s="170" t="s">
        <v>154</v>
      </c>
      <c r="AH46" s="170"/>
      <c r="AI46" s="170"/>
      <c r="AJ46" s="170"/>
      <c r="AK46" s="170"/>
      <c r="AL46" s="170"/>
      <c r="AM46" s="170"/>
      <c r="AN46" s="170"/>
      <c r="AO46" s="170"/>
      <c r="AP46" s="170"/>
      <c r="AQ46" s="170"/>
      <c r="AR46" s="170"/>
      <c r="AS46" s="170"/>
      <c r="AT46" s="170"/>
      <c r="AU46" s="170"/>
      <c r="AV46" s="170"/>
      <c r="AW46" s="170"/>
      <c r="AX46" s="170"/>
      <c r="AY46" s="170"/>
      <c r="AZ46" s="170"/>
      <c r="BA46" s="170"/>
      <c r="BB46" s="170"/>
      <c r="BC46" s="170"/>
      <c r="BD46" s="170"/>
      <c r="BE46" s="170"/>
      <c r="BF46" s="170"/>
      <c r="BG46" s="170"/>
      <c r="BH46" s="170"/>
    </row>
    <row r="47" spans="1:60" ht="20" outlineLevel="2" x14ac:dyDescent="0.25">
      <c r="A47" s="171"/>
      <c r="B47" s="172"/>
      <c r="C47" s="173" t="s">
        <v>282</v>
      </c>
      <c r="D47" s="174"/>
      <c r="E47" s="175"/>
      <c r="F47" s="169"/>
      <c r="G47" s="169"/>
      <c r="H47" s="169"/>
      <c r="I47" s="169"/>
      <c r="J47" s="169"/>
      <c r="K47" s="169"/>
      <c r="L47" s="169"/>
      <c r="M47" s="169"/>
      <c r="N47" s="176"/>
      <c r="O47" s="176"/>
      <c r="P47" s="176"/>
      <c r="Q47" s="176"/>
      <c r="R47" s="169"/>
      <c r="S47" s="169"/>
      <c r="T47" s="169"/>
      <c r="U47" s="169"/>
      <c r="V47" s="169"/>
      <c r="W47" s="169"/>
      <c r="X47" s="169"/>
      <c r="Y47" s="169"/>
      <c r="Z47" s="170"/>
      <c r="AA47" s="170"/>
      <c r="AB47" s="170"/>
      <c r="AC47" s="170"/>
      <c r="AD47" s="170"/>
      <c r="AE47" s="170"/>
      <c r="AF47" s="170"/>
      <c r="AG47" s="170" t="s">
        <v>156</v>
      </c>
      <c r="AH47" s="170">
        <v>0</v>
      </c>
      <c r="AI47" s="170"/>
      <c r="AJ47" s="170"/>
      <c r="AK47" s="170"/>
      <c r="AL47" s="170"/>
      <c r="AM47" s="170"/>
      <c r="AN47" s="170"/>
      <c r="AO47" s="170"/>
      <c r="AP47" s="170"/>
      <c r="AQ47" s="170"/>
      <c r="AR47" s="170"/>
      <c r="AS47" s="170"/>
      <c r="AT47" s="170"/>
      <c r="AU47" s="170"/>
      <c r="AV47" s="170"/>
      <c r="AW47" s="170"/>
      <c r="AX47" s="170"/>
      <c r="AY47" s="170"/>
      <c r="AZ47" s="170"/>
      <c r="BA47" s="170"/>
      <c r="BB47" s="170"/>
      <c r="BC47" s="170"/>
      <c r="BD47" s="170"/>
      <c r="BE47" s="170"/>
      <c r="BF47" s="170"/>
      <c r="BG47" s="170"/>
      <c r="BH47" s="170"/>
    </row>
    <row r="48" spans="1:60" outlineLevel="3" x14ac:dyDescent="0.25">
      <c r="A48" s="171"/>
      <c r="B48" s="172"/>
      <c r="C48" s="191" t="s">
        <v>527</v>
      </c>
      <c r="D48" s="174"/>
      <c r="E48" s="175">
        <v>1203</v>
      </c>
      <c r="F48" s="169"/>
      <c r="G48" s="169"/>
      <c r="H48" s="169"/>
      <c r="I48" s="169"/>
      <c r="J48" s="169"/>
      <c r="K48" s="169"/>
      <c r="L48" s="169"/>
      <c r="M48" s="169"/>
      <c r="N48" s="176"/>
      <c r="O48" s="176"/>
      <c r="P48" s="176"/>
      <c r="Q48" s="176"/>
      <c r="R48" s="169"/>
      <c r="S48" s="169"/>
      <c r="T48" s="169"/>
      <c r="U48" s="169"/>
      <c r="V48" s="169"/>
      <c r="W48" s="169"/>
      <c r="X48" s="169"/>
      <c r="Y48" s="169"/>
      <c r="Z48" s="170"/>
      <c r="AA48" s="170"/>
      <c r="AB48" s="170"/>
      <c r="AC48" s="170"/>
      <c r="AD48" s="170"/>
      <c r="AE48" s="170"/>
      <c r="AF48" s="170"/>
      <c r="AG48" s="170" t="s">
        <v>156</v>
      </c>
      <c r="AH48" s="170">
        <v>0</v>
      </c>
      <c r="AI48" s="170"/>
      <c r="AJ48" s="170"/>
      <c r="AK48" s="170"/>
      <c r="AL48" s="170"/>
      <c r="AM48" s="170"/>
      <c r="AN48" s="170"/>
      <c r="AO48" s="170"/>
      <c r="AP48" s="170"/>
      <c r="AQ48" s="170"/>
      <c r="AR48" s="170"/>
      <c r="AS48" s="170"/>
      <c r="AT48" s="170"/>
      <c r="AU48" s="170"/>
      <c r="AV48" s="170"/>
      <c r="AW48" s="170"/>
      <c r="AX48" s="170"/>
      <c r="AY48" s="170"/>
      <c r="AZ48" s="170"/>
      <c r="BA48" s="170"/>
      <c r="BB48" s="170"/>
      <c r="BC48" s="170"/>
      <c r="BD48" s="170"/>
      <c r="BE48" s="170"/>
      <c r="BF48" s="170"/>
      <c r="BG48" s="170"/>
      <c r="BH48" s="170"/>
    </row>
    <row r="49" spans="1:60" outlineLevel="3" x14ac:dyDescent="0.25">
      <c r="A49" s="171"/>
      <c r="B49" s="172"/>
      <c r="C49" s="191" t="s">
        <v>528</v>
      </c>
      <c r="D49" s="174"/>
      <c r="E49" s="175">
        <v>3803</v>
      </c>
      <c r="F49" s="169"/>
      <c r="G49" s="169"/>
      <c r="H49" s="169"/>
      <c r="I49" s="169"/>
      <c r="J49" s="169"/>
      <c r="K49" s="169"/>
      <c r="L49" s="169"/>
      <c r="M49" s="169"/>
      <c r="N49" s="176"/>
      <c r="O49" s="176"/>
      <c r="P49" s="176"/>
      <c r="Q49" s="176"/>
      <c r="R49" s="169"/>
      <c r="S49" s="169"/>
      <c r="T49" s="169"/>
      <c r="U49" s="169"/>
      <c r="V49" s="169"/>
      <c r="W49" s="169"/>
      <c r="X49" s="169"/>
      <c r="Y49" s="169"/>
      <c r="Z49" s="170"/>
      <c r="AA49" s="170"/>
      <c r="AB49" s="170"/>
      <c r="AC49" s="170"/>
      <c r="AD49" s="170"/>
      <c r="AE49" s="170"/>
      <c r="AF49" s="170"/>
      <c r="AG49" s="170" t="s">
        <v>156</v>
      </c>
      <c r="AH49" s="170">
        <v>0</v>
      </c>
      <c r="AI49" s="170"/>
      <c r="AJ49" s="170"/>
      <c r="AK49" s="170"/>
      <c r="AL49" s="170"/>
      <c r="AM49" s="170"/>
      <c r="AN49" s="170"/>
      <c r="AO49" s="170"/>
      <c r="AP49" s="170"/>
      <c r="AQ49" s="170"/>
      <c r="AR49" s="170"/>
      <c r="AS49" s="170"/>
      <c r="AT49" s="170"/>
      <c r="AU49" s="170"/>
      <c r="AV49" s="170"/>
      <c r="AW49" s="170"/>
      <c r="AX49" s="170"/>
      <c r="AY49" s="170"/>
      <c r="AZ49" s="170"/>
      <c r="BA49" s="170"/>
      <c r="BB49" s="170"/>
      <c r="BC49" s="170"/>
      <c r="BD49" s="170"/>
      <c r="BE49" s="170"/>
      <c r="BF49" s="170"/>
      <c r="BG49" s="170"/>
      <c r="BH49" s="170"/>
    </row>
    <row r="50" spans="1:60" outlineLevel="3" x14ac:dyDescent="0.25">
      <c r="A50" s="171"/>
      <c r="B50" s="172"/>
      <c r="C50" s="191" t="s">
        <v>529</v>
      </c>
      <c r="D50" s="174"/>
      <c r="E50" s="175">
        <v>2099</v>
      </c>
      <c r="F50" s="169"/>
      <c r="G50" s="169"/>
      <c r="H50" s="169"/>
      <c r="I50" s="169"/>
      <c r="J50" s="169"/>
      <c r="K50" s="169"/>
      <c r="L50" s="169"/>
      <c r="M50" s="169"/>
      <c r="N50" s="176"/>
      <c r="O50" s="176"/>
      <c r="P50" s="176"/>
      <c r="Q50" s="176"/>
      <c r="R50" s="169"/>
      <c r="S50" s="169"/>
      <c r="T50" s="169"/>
      <c r="U50" s="169"/>
      <c r="V50" s="169"/>
      <c r="W50" s="169"/>
      <c r="X50" s="169"/>
      <c r="Y50" s="169"/>
      <c r="Z50" s="170"/>
      <c r="AA50" s="170"/>
      <c r="AB50" s="170"/>
      <c r="AC50" s="170"/>
      <c r="AD50" s="170"/>
      <c r="AE50" s="170"/>
      <c r="AF50" s="170"/>
      <c r="AG50" s="170" t="s">
        <v>156</v>
      </c>
      <c r="AH50" s="170">
        <v>0</v>
      </c>
      <c r="AI50" s="170"/>
      <c r="AJ50" s="170"/>
      <c r="AK50" s="170"/>
      <c r="AL50" s="170"/>
      <c r="AM50" s="170"/>
      <c r="AN50" s="170"/>
      <c r="AO50" s="170"/>
      <c r="AP50" s="170"/>
      <c r="AQ50" s="170"/>
      <c r="AR50" s="170"/>
      <c r="AS50" s="170"/>
      <c r="AT50" s="170"/>
      <c r="AU50" s="170"/>
      <c r="AV50" s="170"/>
      <c r="AW50" s="170"/>
      <c r="AX50" s="170"/>
      <c r="AY50" s="170"/>
      <c r="AZ50" s="170"/>
      <c r="BA50" s="170"/>
      <c r="BB50" s="170"/>
      <c r="BC50" s="170"/>
      <c r="BD50" s="170"/>
      <c r="BE50" s="170"/>
      <c r="BF50" s="170"/>
      <c r="BG50" s="170"/>
      <c r="BH50" s="170"/>
    </row>
    <row r="51" spans="1:60" outlineLevel="3" x14ac:dyDescent="0.25">
      <c r="A51" s="171"/>
      <c r="B51" s="172"/>
      <c r="C51" s="191" t="s">
        <v>530</v>
      </c>
      <c r="D51" s="178"/>
      <c r="E51" s="175">
        <v>1484</v>
      </c>
      <c r="F51" s="169"/>
      <c r="G51" s="169"/>
      <c r="H51" s="169"/>
      <c r="I51" s="169"/>
      <c r="J51" s="169"/>
      <c r="K51" s="169"/>
      <c r="L51" s="169"/>
      <c r="M51" s="169"/>
      <c r="N51" s="176"/>
      <c r="O51" s="176"/>
      <c r="P51" s="176"/>
      <c r="Q51" s="176"/>
      <c r="R51" s="169"/>
      <c r="S51" s="169"/>
      <c r="T51" s="169"/>
      <c r="U51" s="169"/>
      <c r="V51" s="169"/>
      <c r="W51" s="169"/>
      <c r="X51" s="169"/>
      <c r="Y51" s="169"/>
      <c r="Z51" s="170"/>
      <c r="AA51" s="170"/>
      <c r="AB51" s="170"/>
      <c r="AC51" s="170"/>
      <c r="AD51" s="170"/>
      <c r="AE51" s="170"/>
      <c r="AF51" s="170"/>
      <c r="AG51" s="170" t="s">
        <v>156</v>
      </c>
      <c r="AH51" s="170">
        <v>0</v>
      </c>
      <c r="AI51" s="170"/>
      <c r="AJ51" s="170"/>
      <c r="AK51" s="170"/>
      <c r="AL51" s="170"/>
      <c r="AM51" s="170"/>
      <c r="AN51" s="170"/>
      <c r="AO51" s="170"/>
      <c r="AP51" s="170"/>
      <c r="AQ51" s="170"/>
      <c r="AR51" s="170"/>
      <c r="AS51" s="170"/>
      <c r="AT51" s="170"/>
      <c r="AU51" s="170"/>
      <c r="AV51" s="170"/>
      <c r="AW51" s="170"/>
      <c r="AX51" s="170"/>
      <c r="AY51" s="170"/>
      <c r="AZ51" s="170"/>
      <c r="BA51" s="170"/>
      <c r="BB51" s="170"/>
      <c r="BC51" s="170"/>
      <c r="BD51" s="170"/>
      <c r="BE51" s="170"/>
      <c r="BF51" s="170"/>
      <c r="BG51" s="170"/>
      <c r="BH51" s="170"/>
    </row>
    <row r="52" spans="1:60" outlineLevel="3" x14ac:dyDescent="0.25">
      <c r="A52" s="171"/>
      <c r="B52" s="172"/>
      <c r="C52" s="191" t="s">
        <v>531</v>
      </c>
      <c r="D52" s="174"/>
      <c r="E52" s="175">
        <v>900</v>
      </c>
      <c r="F52" s="169"/>
      <c r="G52" s="169"/>
      <c r="H52" s="169"/>
      <c r="I52" s="169"/>
      <c r="J52" s="169"/>
      <c r="K52" s="169"/>
      <c r="L52" s="169"/>
      <c r="M52" s="169"/>
      <c r="N52" s="176"/>
      <c r="O52" s="176"/>
      <c r="P52" s="176"/>
      <c r="Q52" s="176"/>
      <c r="R52" s="169"/>
      <c r="S52" s="169"/>
      <c r="T52" s="169"/>
      <c r="U52" s="169"/>
      <c r="V52" s="169"/>
      <c r="W52" s="169"/>
      <c r="X52" s="169"/>
      <c r="Y52" s="169"/>
      <c r="Z52" s="170"/>
      <c r="AA52" s="170"/>
      <c r="AB52" s="170"/>
      <c r="AC52" s="170"/>
      <c r="AD52" s="170"/>
      <c r="AE52" s="170"/>
      <c r="AF52" s="170"/>
      <c r="AG52" s="170" t="s">
        <v>156</v>
      </c>
      <c r="AH52" s="170">
        <v>0</v>
      </c>
      <c r="AI52" s="170"/>
      <c r="AJ52" s="170"/>
      <c r="AK52" s="170"/>
      <c r="AL52" s="170"/>
      <c r="AM52" s="170"/>
      <c r="AN52" s="170"/>
      <c r="AO52" s="170"/>
      <c r="AP52" s="170"/>
      <c r="AQ52" s="170"/>
      <c r="AR52" s="170"/>
      <c r="AS52" s="170"/>
      <c r="AT52" s="170"/>
      <c r="AU52" s="170"/>
      <c r="AV52" s="170"/>
      <c r="AW52" s="170"/>
      <c r="AX52" s="170"/>
      <c r="AY52" s="170"/>
      <c r="AZ52" s="170"/>
      <c r="BA52" s="170"/>
      <c r="BB52" s="170"/>
      <c r="BC52" s="170"/>
      <c r="BD52" s="170"/>
      <c r="BE52" s="170"/>
      <c r="BF52" s="170"/>
      <c r="BG52" s="170"/>
      <c r="BH52" s="170"/>
    </row>
    <row r="53" spans="1:60" outlineLevel="3" x14ac:dyDescent="0.25">
      <c r="A53" s="171"/>
      <c r="B53" s="172"/>
      <c r="C53" s="191" t="s">
        <v>532</v>
      </c>
      <c r="D53" s="174"/>
      <c r="E53" s="175">
        <v>2660</v>
      </c>
      <c r="F53" s="169"/>
      <c r="G53" s="169"/>
      <c r="H53" s="169"/>
      <c r="I53" s="169"/>
      <c r="J53" s="169"/>
      <c r="K53" s="169"/>
      <c r="L53" s="169"/>
      <c r="M53" s="169"/>
      <c r="N53" s="176"/>
      <c r="O53" s="176"/>
      <c r="P53" s="176"/>
      <c r="Q53" s="176"/>
      <c r="R53" s="169"/>
      <c r="S53" s="169"/>
      <c r="T53" s="169"/>
      <c r="U53" s="169"/>
      <c r="V53" s="169"/>
      <c r="W53" s="169"/>
      <c r="X53" s="169"/>
      <c r="Y53" s="169"/>
      <c r="Z53" s="170"/>
      <c r="AA53" s="170"/>
      <c r="AB53" s="170"/>
      <c r="AC53" s="170"/>
      <c r="AD53" s="170"/>
      <c r="AE53" s="170"/>
      <c r="AF53" s="170"/>
      <c r="AG53" s="170" t="s">
        <v>156</v>
      </c>
      <c r="AH53" s="170">
        <v>0</v>
      </c>
      <c r="AI53" s="170"/>
      <c r="AJ53" s="170"/>
      <c r="AK53" s="170"/>
      <c r="AL53" s="170"/>
      <c r="AM53" s="170"/>
      <c r="AN53" s="170"/>
      <c r="AO53" s="170"/>
      <c r="AP53" s="170"/>
      <c r="AQ53" s="170"/>
      <c r="AR53" s="170"/>
      <c r="AS53" s="170"/>
      <c r="AT53" s="170"/>
      <c r="AU53" s="170"/>
      <c r="AV53" s="170"/>
      <c r="AW53" s="170"/>
      <c r="AX53" s="170"/>
      <c r="AY53" s="170"/>
      <c r="AZ53" s="170"/>
      <c r="BA53" s="170"/>
      <c r="BB53" s="170"/>
      <c r="BC53" s="170"/>
      <c r="BD53" s="170"/>
      <c r="BE53" s="170"/>
      <c r="BF53" s="170"/>
      <c r="BG53" s="170"/>
      <c r="BH53" s="170"/>
    </row>
    <row r="54" spans="1:60" outlineLevel="3" x14ac:dyDescent="0.25">
      <c r="A54" s="171"/>
      <c r="B54" s="172"/>
      <c r="C54" s="177" t="s">
        <v>164</v>
      </c>
      <c r="D54" s="178"/>
      <c r="E54" s="179">
        <f>SUM(E48:E53)</f>
        <v>12149</v>
      </c>
      <c r="F54" s="169"/>
      <c r="G54" s="169"/>
      <c r="H54" s="169"/>
      <c r="I54" s="169"/>
      <c r="J54" s="169"/>
      <c r="K54" s="169"/>
      <c r="L54" s="169"/>
      <c r="M54" s="169"/>
      <c r="N54" s="176"/>
      <c r="O54" s="176"/>
      <c r="P54" s="176"/>
      <c r="Q54" s="176"/>
      <c r="R54" s="169"/>
      <c r="S54" s="169"/>
      <c r="T54" s="169"/>
      <c r="U54" s="169"/>
      <c r="V54" s="169"/>
      <c r="W54" s="169"/>
      <c r="X54" s="169"/>
      <c r="Y54" s="169"/>
      <c r="Z54" s="170"/>
      <c r="AA54" s="170"/>
      <c r="AB54" s="170"/>
      <c r="AC54" s="170"/>
      <c r="AD54" s="170"/>
      <c r="AE54" s="170"/>
      <c r="AF54" s="170"/>
      <c r="AG54" s="170" t="s">
        <v>156</v>
      </c>
      <c r="AH54" s="170">
        <v>1</v>
      </c>
      <c r="AI54" s="170"/>
      <c r="AJ54" s="170"/>
      <c r="AK54" s="170"/>
      <c r="AL54" s="170"/>
      <c r="AM54" s="170"/>
      <c r="AN54" s="170"/>
      <c r="AO54" s="170"/>
      <c r="AP54" s="170"/>
      <c r="AQ54" s="170"/>
      <c r="AR54" s="170"/>
      <c r="AS54" s="170"/>
      <c r="AT54" s="170"/>
      <c r="AU54" s="170"/>
      <c r="AV54" s="170"/>
      <c r="AW54" s="170"/>
      <c r="AX54" s="170"/>
      <c r="AY54" s="170"/>
      <c r="AZ54" s="170"/>
      <c r="BA54" s="170"/>
      <c r="BB54" s="170"/>
      <c r="BC54" s="170"/>
      <c r="BD54" s="170"/>
      <c r="BE54" s="170"/>
      <c r="BF54" s="170"/>
      <c r="BG54" s="170"/>
      <c r="BH54" s="170"/>
    </row>
    <row r="55" spans="1:60" outlineLevel="3" x14ac:dyDescent="0.25">
      <c r="A55" s="171"/>
      <c r="B55" s="172"/>
      <c r="C55" s="177"/>
      <c r="D55" s="178"/>
      <c r="E55" s="179"/>
      <c r="F55" s="169"/>
      <c r="G55" s="169"/>
      <c r="H55" s="169"/>
      <c r="I55" s="169"/>
      <c r="J55" s="169"/>
      <c r="K55" s="169"/>
      <c r="L55" s="169"/>
      <c r="M55" s="169"/>
      <c r="N55" s="176"/>
      <c r="O55" s="176"/>
      <c r="P55" s="176"/>
      <c r="Q55" s="176"/>
      <c r="R55" s="169"/>
      <c r="S55" s="169"/>
      <c r="T55" s="169"/>
      <c r="U55" s="169"/>
      <c r="V55" s="169"/>
      <c r="W55" s="169"/>
      <c r="X55" s="169"/>
      <c r="Y55" s="169"/>
      <c r="Z55" s="170"/>
      <c r="AA55" s="170"/>
      <c r="AB55" s="170"/>
      <c r="AC55" s="170"/>
      <c r="AD55" s="170"/>
      <c r="AE55" s="170"/>
      <c r="AF55" s="170"/>
      <c r="AG55" s="170"/>
      <c r="AH55" s="170"/>
      <c r="AI55" s="170"/>
      <c r="AJ55" s="170"/>
      <c r="AK55" s="170"/>
      <c r="AL55" s="170"/>
      <c r="AM55" s="170"/>
      <c r="AN55" s="170"/>
      <c r="AO55" s="170"/>
      <c r="AP55" s="170"/>
      <c r="AQ55" s="170"/>
      <c r="AR55" s="170"/>
      <c r="AS55" s="170"/>
      <c r="AT55" s="170"/>
      <c r="AU55" s="170"/>
      <c r="AV55" s="170"/>
      <c r="AW55" s="170"/>
      <c r="AX55" s="170"/>
      <c r="AY55" s="170"/>
      <c r="AZ55" s="170"/>
      <c r="BA55" s="170"/>
      <c r="BB55" s="170"/>
      <c r="BC55" s="170"/>
      <c r="BD55" s="170"/>
      <c r="BE55" s="170"/>
      <c r="BF55" s="170"/>
      <c r="BG55" s="170"/>
      <c r="BH55" s="170"/>
    </row>
    <row r="56" spans="1:60" outlineLevel="3" x14ac:dyDescent="0.25">
      <c r="A56" s="171"/>
      <c r="B56" s="172"/>
      <c r="C56" s="173" t="s">
        <v>536</v>
      </c>
      <c r="D56" s="178"/>
      <c r="E56" s="179"/>
      <c r="F56" s="169"/>
      <c r="G56" s="169"/>
      <c r="H56" s="169"/>
      <c r="I56" s="169"/>
      <c r="J56" s="169"/>
      <c r="K56" s="169"/>
      <c r="L56" s="169"/>
      <c r="M56" s="169"/>
      <c r="N56" s="176"/>
      <c r="O56" s="176"/>
      <c r="P56" s="176"/>
      <c r="Q56" s="176"/>
      <c r="R56" s="169"/>
      <c r="S56" s="169"/>
      <c r="T56" s="169"/>
      <c r="U56" s="169"/>
      <c r="V56" s="169"/>
      <c r="W56" s="169"/>
      <c r="X56" s="169"/>
      <c r="Y56" s="169"/>
      <c r="Z56" s="170"/>
      <c r="AA56" s="170"/>
      <c r="AB56" s="170"/>
      <c r="AC56" s="170"/>
      <c r="AD56" s="170"/>
      <c r="AE56" s="170"/>
      <c r="AF56" s="170"/>
      <c r="AG56" s="170"/>
      <c r="AH56" s="170"/>
      <c r="AI56" s="170"/>
      <c r="AJ56" s="170"/>
      <c r="AK56" s="170"/>
      <c r="AL56" s="170"/>
      <c r="AM56" s="170"/>
      <c r="AN56" s="170"/>
      <c r="AO56" s="170"/>
      <c r="AP56" s="170"/>
      <c r="AQ56" s="170"/>
      <c r="AR56" s="170"/>
      <c r="AS56" s="170"/>
      <c r="AT56" s="170"/>
      <c r="AU56" s="170"/>
      <c r="AV56" s="170"/>
      <c r="AW56" s="170"/>
      <c r="AX56" s="170"/>
      <c r="AY56" s="170"/>
      <c r="AZ56" s="170"/>
      <c r="BA56" s="170"/>
      <c r="BB56" s="170"/>
      <c r="BC56" s="170"/>
      <c r="BD56" s="170"/>
      <c r="BE56" s="170"/>
      <c r="BF56" s="170"/>
      <c r="BG56" s="170"/>
      <c r="BH56" s="170"/>
    </row>
    <row r="57" spans="1:60" outlineLevel="3" x14ac:dyDescent="0.25">
      <c r="A57" s="171"/>
      <c r="B57" s="172"/>
      <c r="C57" s="173" t="s">
        <v>537</v>
      </c>
      <c r="D57" s="178"/>
      <c r="E57" s="179"/>
      <c r="F57" s="169"/>
      <c r="G57" s="169"/>
      <c r="H57" s="169"/>
      <c r="I57" s="169"/>
      <c r="J57" s="169"/>
      <c r="K57" s="169"/>
      <c r="L57" s="169"/>
      <c r="M57" s="169"/>
      <c r="N57" s="176"/>
      <c r="O57" s="176"/>
      <c r="P57" s="176"/>
      <c r="Q57" s="176"/>
      <c r="R57" s="169"/>
      <c r="S57" s="169"/>
      <c r="T57" s="169"/>
      <c r="U57" s="169"/>
      <c r="V57" s="169"/>
      <c r="W57" s="169"/>
      <c r="X57" s="169"/>
      <c r="Y57" s="169"/>
      <c r="Z57" s="170"/>
      <c r="AA57" s="170"/>
      <c r="AB57" s="170"/>
      <c r="AC57" s="170"/>
      <c r="AD57" s="170"/>
      <c r="AE57" s="170"/>
      <c r="AF57" s="170"/>
      <c r="AG57" s="170"/>
      <c r="AH57" s="170"/>
      <c r="AI57" s="170"/>
      <c r="AJ57" s="170"/>
      <c r="AK57" s="170"/>
      <c r="AL57" s="170"/>
      <c r="AM57" s="170"/>
      <c r="AN57" s="170"/>
      <c r="AO57" s="170"/>
      <c r="AP57" s="170"/>
      <c r="AQ57" s="170"/>
      <c r="AR57" s="170"/>
      <c r="AS57" s="170"/>
      <c r="AT57" s="170"/>
      <c r="AU57" s="170"/>
      <c r="AV57" s="170"/>
      <c r="AW57" s="170"/>
      <c r="AX57" s="170"/>
      <c r="AY57" s="170"/>
      <c r="AZ57" s="170"/>
      <c r="BA57" s="170"/>
      <c r="BB57" s="170"/>
      <c r="BC57" s="170"/>
      <c r="BD57" s="170"/>
      <c r="BE57" s="170"/>
      <c r="BF57" s="170"/>
      <c r="BG57" s="170"/>
      <c r="BH57" s="170"/>
    </row>
    <row r="58" spans="1:60" outlineLevel="3" x14ac:dyDescent="0.25">
      <c r="A58" s="171"/>
      <c r="B58" s="172"/>
      <c r="C58" s="173" t="s">
        <v>538</v>
      </c>
      <c r="D58" s="178"/>
      <c r="E58" s="179"/>
      <c r="F58" s="169"/>
      <c r="G58" s="169"/>
      <c r="H58" s="169"/>
      <c r="I58" s="169"/>
      <c r="J58" s="169"/>
      <c r="K58" s="169"/>
      <c r="L58" s="169"/>
      <c r="M58" s="169"/>
      <c r="N58" s="176"/>
      <c r="O58" s="176"/>
      <c r="P58" s="176"/>
      <c r="Q58" s="176"/>
      <c r="R58" s="169"/>
      <c r="S58" s="169"/>
      <c r="T58" s="169"/>
      <c r="U58" s="169"/>
      <c r="V58" s="169"/>
      <c r="W58" s="169"/>
      <c r="X58" s="169"/>
      <c r="Y58" s="169"/>
      <c r="Z58" s="170"/>
      <c r="AA58" s="170"/>
      <c r="AB58" s="170"/>
      <c r="AC58" s="170"/>
      <c r="AD58" s="170"/>
      <c r="AE58" s="170"/>
      <c r="AF58" s="170"/>
      <c r="AG58" s="170"/>
      <c r="AH58" s="170"/>
      <c r="AI58" s="170"/>
      <c r="AJ58" s="170"/>
      <c r="AK58" s="170"/>
      <c r="AL58" s="170"/>
      <c r="AM58" s="170"/>
      <c r="AN58" s="170"/>
      <c r="AO58" s="170"/>
      <c r="AP58" s="170"/>
      <c r="AQ58" s="170"/>
      <c r="AR58" s="170"/>
      <c r="AS58" s="170"/>
      <c r="AT58" s="170"/>
      <c r="AU58" s="170"/>
      <c r="AV58" s="170"/>
      <c r="AW58" s="170"/>
      <c r="AX58" s="170"/>
      <c r="AY58" s="170"/>
      <c r="AZ58" s="170"/>
      <c r="BA58" s="170"/>
      <c r="BB58" s="170"/>
      <c r="BC58" s="170"/>
      <c r="BD58" s="170"/>
      <c r="BE58" s="170"/>
      <c r="BF58" s="170"/>
      <c r="BG58" s="170"/>
      <c r="BH58" s="170"/>
    </row>
    <row r="59" spans="1:60" outlineLevel="3" x14ac:dyDescent="0.25">
      <c r="A59" s="171"/>
      <c r="B59" s="172"/>
      <c r="C59" s="173" t="s">
        <v>539</v>
      </c>
      <c r="D59" s="178"/>
      <c r="E59" s="179"/>
      <c r="F59" s="169"/>
      <c r="G59" s="169"/>
      <c r="H59" s="169"/>
      <c r="I59" s="169"/>
      <c r="J59" s="169"/>
      <c r="K59" s="169"/>
      <c r="L59" s="169"/>
      <c r="M59" s="169"/>
      <c r="N59" s="176"/>
      <c r="O59" s="176"/>
      <c r="P59" s="176"/>
      <c r="Q59" s="176"/>
      <c r="R59" s="169"/>
      <c r="S59" s="169"/>
      <c r="T59" s="169"/>
      <c r="U59" s="169"/>
      <c r="V59" s="169"/>
      <c r="W59" s="169"/>
      <c r="X59" s="169"/>
      <c r="Y59" s="169"/>
      <c r="Z59" s="170"/>
      <c r="AA59" s="170"/>
      <c r="AB59" s="170"/>
      <c r="AC59" s="170"/>
      <c r="AD59" s="170"/>
      <c r="AE59" s="170"/>
      <c r="AF59" s="170"/>
      <c r="AG59" s="170"/>
      <c r="AH59" s="170"/>
      <c r="AI59" s="170"/>
      <c r="AJ59" s="170"/>
      <c r="AK59" s="170"/>
      <c r="AL59" s="170"/>
      <c r="AM59" s="170"/>
      <c r="AN59" s="170"/>
      <c r="AO59" s="170"/>
      <c r="AP59" s="170"/>
      <c r="AQ59" s="170"/>
      <c r="AR59" s="170"/>
      <c r="AS59" s="170"/>
      <c r="AT59" s="170"/>
      <c r="AU59" s="170"/>
      <c r="AV59" s="170"/>
      <c r="AW59" s="170"/>
      <c r="AX59" s="170"/>
      <c r="AY59" s="170"/>
      <c r="AZ59" s="170"/>
      <c r="BA59" s="170"/>
      <c r="BB59" s="170"/>
      <c r="BC59" s="170"/>
      <c r="BD59" s="170"/>
      <c r="BE59" s="170"/>
      <c r="BF59" s="170"/>
      <c r="BG59" s="170"/>
      <c r="BH59" s="170"/>
    </row>
    <row r="60" spans="1:60" outlineLevel="3" x14ac:dyDescent="0.25">
      <c r="A60" s="171"/>
      <c r="B60" s="172"/>
      <c r="C60" s="173" t="s">
        <v>540</v>
      </c>
      <c r="D60" s="178"/>
      <c r="E60" s="179"/>
      <c r="F60" s="169"/>
      <c r="G60" s="169"/>
      <c r="H60" s="169"/>
      <c r="I60" s="169"/>
      <c r="J60" s="169"/>
      <c r="K60" s="169"/>
      <c r="L60" s="169"/>
      <c r="M60" s="169"/>
      <c r="N60" s="176"/>
      <c r="O60" s="176"/>
      <c r="P60" s="176"/>
      <c r="Q60" s="176"/>
      <c r="R60" s="169"/>
      <c r="S60" s="169"/>
      <c r="T60" s="169"/>
      <c r="U60" s="169"/>
      <c r="V60" s="169"/>
      <c r="W60" s="169"/>
      <c r="X60" s="169"/>
      <c r="Y60" s="169"/>
      <c r="Z60" s="170"/>
      <c r="AA60" s="170"/>
      <c r="AB60" s="170"/>
      <c r="AC60" s="170"/>
      <c r="AD60" s="170"/>
      <c r="AE60" s="170"/>
      <c r="AF60" s="170"/>
      <c r="AG60" s="170"/>
      <c r="AH60" s="170"/>
      <c r="AI60" s="170"/>
      <c r="AJ60" s="170"/>
      <c r="AK60" s="170"/>
      <c r="AL60" s="170"/>
      <c r="AM60" s="170"/>
      <c r="AN60" s="170"/>
      <c r="AO60" s="170"/>
      <c r="AP60" s="170"/>
      <c r="AQ60" s="170"/>
      <c r="AR60" s="170"/>
      <c r="AS60" s="170"/>
      <c r="AT60" s="170"/>
      <c r="AU60" s="170"/>
      <c r="AV60" s="170"/>
      <c r="AW60" s="170"/>
      <c r="AX60" s="170"/>
      <c r="AY60" s="170"/>
      <c r="AZ60" s="170"/>
      <c r="BA60" s="170"/>
      <c r="BB60" s="170"/>
      <c r="BC60" s="170"/>
      <c r="BD60" s="170"/>
      <c r="BE60" s="170"/>
      <c r="BF60" s="170"/>
      <c r="BG60" s="170"/>
      <c r="BH60" s="170"/>
    </row>
    <row r="61" spans="1:60" x14ac:dyDescent="0.25">
      <c r="A61" s="3"/>
      <c r="B61" s="4"/>
      <c r="C61" s="210"/>
      <c r="D61" s="6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AE61">
        <v>12</v>
      </c>
      <c r="AF61">
        <v>21</v>
      </c>
      <c r="AG61" t="s">
        <v>132</v>
      </c>
    </row>
    <row r="62" spans="1:60" ht="13" x14ac:dyDescent="0.25">
      <c r="A62" s="211"/>
      <c r="B62" s="212" t="s">
        <v>31</v>
      </c>
      <c r="C62" s="213"/>
      <c r="D62" s="214"/>
      <c r="E62" s="222"/>
      <c r="F62" s="215"/>
      <c r="G62" s="216">
        <f>G8+G45</f>
        <v>0</v>
      </c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AE62">
        <f>SUMIF(L7:L54,AE61,G7:G54)</f>
        <v>0</v>
      </c>
      <c r="AF62">
        <f>SUMIF(L7:L54,AF61,G7:G54)</f>
        <v>0</v>
      </c>
      <c r="AG62" t="s">
        <v>265</v>
      </c>
    </row>
    <row r="63" spans="1:60" x14ac:dyDescent="0.25">
      <c r="A63" s="3"/>
      <c r="B63" s="4"/>
      <c r="C63" s="210"/>
      <c r="D63" s="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 x14ac:dyDescent="0.25">
      <c r="A64" s="3"/>
      <c r="B64" s="4"/>
      <c r="C64" s="210"/>
      <c r="D64" s="6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33" x14ac:dyDescent="0.25">
      <c r="A65" s="311" t="s">
        <v>266</v>
      </c>
      <c r="B65" s="311"/>
      <c r="C65" s="311"/>
      <c r="D65" s="6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33" x14ac:dyDescent="0.25">
      <c r="A66" s="286"/>
      <c r="B66" s="287"/>
      <c r="C66" s="287"/>
      <c r="D66" s="287"/>
      <c r="E66" s="287"/>
      <c r="F66" s="287"/>
      <c r="G66" s="289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AG66" t="s">
        <v>267</v>
      </c>
    </row>
    <row r="67" spans="1:33" x14ac:dyDescent="0.25">
      <c r="A67" s="290"/>
      <c r="B67" s="291"/>
      <c r="C67" s="291"/>
      <c r="D67" s="291"/>
      <c r="E67" s="291"/>
      <c r="F67" s="291"/>
      <c r="G67" s="29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33" x14ac:dyDescent="0.25">
      <c r="A68" s="290"/>
      <c r="B68" s="291"/>
      <c r="C68" s="291"/>
      <c r="D68" s="291"/>
      <c r="E68" s="291"/>
      <c r="F68" s="291"/>
      <c r="G68" s="29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33" x14ac:dyDescent="0.25">
      <c r="A69" s="290"/>
      <c r="B69" s="291"/>
      <c r="C69" s="291"/>
      <c r="D69" s="291"/>
      <c r="E69" s="291"/>
      <c r="F69" s="291"/>
      <c r="G69" s="29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33" x14ac:dyDescent="0.25">
      <c r="A70" s="294"/>
      <c r="B70" s="295"/>
      <c r="C70" s="295"/>
      <c r="D70" s="295"/>
      <c r="E70" s="295"/>
      <c r="F70" s="295"/>
      <c r="G70" s="297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33" x14ac:dyDescent="0.25">
      <c r="A71" s="3"/>
      <c r="B71" s="4"/>
      <c r="C71" s="210"/>
      <c r="D71" s="6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33" x14ac:dyDescent="0.25">
      <c r="C72" s="217"/>
      <c r="D72" s="10"/>
      <c r="AG72" t="s">
        <v>268</v>
      </c>
    </row>
    <row r="73" spans="1:33" x14ac:dyDescent="0.25">
      <c r="D73" s="10"/>
    </row>
    <row r="74" spans="1:33" x14ac:dyDescent="0.25">
      <c r="D74" s="10"/>
    </row>
    <row r="75" spans="1:33" x14ac:dyDescent="0.25">
      <c r="D75" s="10"/>
    </row>
    <row r="76" spans="1:33" x14ac:dyDescent="0.25">
      <c r="D76" s="10"/>
    </row>
    <row r="77" spans="1:33" x14ac:dyDescent="0.25">
      <c r="D77" s="10"/>
    </row>
    <row r="78" spans="1:33" x14ac:dyDescent="0.25">
      <c r="D78" s="10"/>
    </row>
    <row r="79" spans="1:33" x14ac:dyDescent="0.25">
      <c r="D79" s="10"/>
    </row>
    <row r="80" spans="1:33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  <row r="5001" spans="4:4" x14ac:dyDescent="0.25">
      <c r="D5001" s="10"/>
    </row>
    <row r="5002" spans="4:4" x14ac:dyDescent="0.25">
      <c r="D5002" s="10"/>
    </row>
    <row r="5003" spans="4:4" x14ac:dyDescent="0.25">
      <c r="D5003" s="10"/>
    </row>
    <row r="5004" spans="4:4" x14ac:dyDescent="0.25">
      <c r="D5004" s="10"/>
    </row>
    <row r="5005" spans="4:4" x14ac:dyDescent="0.25">
      <c r="D5005" s="10"/>
    </row>
    <row r="5006" spans="4:4" x14ac:dyDescent="0.25">
      <c r="D5006" s="10"/>
    </row>
    <row r="5007" spans="4:4" x14ac:dyDescent="0.25">
      <c r="D5007" s="10"/>
    </row>
    <row r="5008" spans="4:4" x14ac:dyDescent="0.25">
      <c r="D5008" s="10"/>
    </row>
  </sheetData>
  <sheetProtection algorithmName="SHA-512" hashValue="uc04g/7vpHaNh0Rky8ULbH9ksSdp1EBHt3p0Ahvt5xQoS0hZsbf/wF/GCctgnY7CYNJSL4ytYfhSEzufw9kFow==" saltValue="q8v6Etl7dpcCKRZ68iuZ9g==" spinCount="100000" sheet="1" objects="1" scenarios="1"/>
  <mergeCells count="7">
    <mergeCell ref="A66:G70"/>
    <mergeCell ref="C10:G10"/>
    <mergeCell ref="A1:G1"/>
    <mergeCell ref="C2:G2"/>
    <mergeCell ref="C3:G3"/>
    <mergeCell ref="C4:G4"/>
    <mergeCell ref="A65:C6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4A98C-2A1B-41EF-9531-172077FA661D}">
  <sheetPr codeName="List6">
    <outlinePr summaryBelow="0"/>
  </sheetPr>
  <dimension ref="A1:BH5010"/>
  <sheetViews>
    <sheetView zoomScale="145" zoomScaleNormal="145" workbookViewId="0">
      <pane ySplit="7" topLeftCell="A30" activePane="bottomLeft" state="frozen"/>
      <selection pane="bottomLeft" activeCell="AB96" sqref="AB96"/>
    </sheetView>
  </sheetViews>
  <sheetFormatPr defaultRowHeight="12.5" outlineLevelRow="3" x14ac:dyDescent="0.25"/>
  <cols>
    <col min="1" max="1" width="3.453125" customWidth="1"/>
    <col min="2" max="2" width="12.54296875" style="143" customWidth="1"/>
    <col min="3" max="3" width="38.26953125" style="143" customWidth="1"/>
    <col min="4" max="4" width="4.81640625" customWidth="1"/>
    <col min="5" max="5" width="10.54296875" customWidth="1"/>
    <col min="6" max="6" width="9.81640625" customWidth="1"/>
    <col min="7" max="7" width="12.726562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5">
      <c r="A1" s="302" t="s">
        <v>7</v>
      </c>
      <c r="B1" s="302"/>
      <c r="C1" s="302"/>
      <c r="D1" s="302"/>
      <c r="E1" s="302"/>
      <c r="F1" s="302"/>
      <c r="G1" s="302"/>
      <c r="AG1" t="s">
        <v>120</v>
      </c>
    </row>
    <row r="2" spans="1:60" ht="25" customHeight="1" x14ac:dyDescent="0.25">
      <c r="A2" s="142" t="s">
        <v>8</v>
      </c>
      <c r="B2" s="48" t="s">
        <v>43</v>
      </c>
      <c r="C2" s="303" t="s">
        <v>44</v>
      </c>
      <c r="D2" s="304"/>
      <c r="E2" s="304"/>
      <c r="F2" s="304"/>
      <c r="G2" s="305"/>
      <c r="AG2" t="s">
        <v>121</v>
      </c>
    </row>
    <row r="3" spans="1:60" ht="25" customHeight="1" x14ac:dyDescent="0.25">
      <c r="A3" s="142" t="s">
        <v>9</v>
      </c>
      <c r="B3" s="48" t="s">
        <v>58</v>
      </c>
      <c r="C3" s="303" t="s">
        <v>59</v>
      </c>
      <c r="D3" s="304"/>
      <c r="E3" s="304"/>
      <c r="F3" s="304"/>
      <c r="G3" s="305"/>
      <c r="AC3" s="143" t="s">
        <v>121</v>
      </c>
      <c r="AG3" t="s">
        <v>122</v>
      </c>
    </row>
    <row r="4" spans="1:60" ht="25" customHeight="1" x14ac:dyDescent="0.25">
      <c r="A4" s="144" t="s">
        <v>10</v>
      </c>
      <c r="B4" s="145" t="s">
        <v>66</v>
      </c>
      <c r="C4" s="306" t="s">
        <v>67</v>
      </c>
      <c r="D4" s="307"/>
      <c r="E4" s="307"/>
      <c r="F4" s="307"/>
      <c r="G4" s="308"/>
      <c r="AG4" t="s">
        <v>123</v>
      </c>
    </row>
    <row r="5" spans="1:60" x14ac:dyDescent="0.25">
      <c r="D5" s="10"/>
    </row>
    <row r="6" spans="1:60" ht="37.5" x14ac:dyDescent="0.25">
      <c r="A6" s="146" t="s">
        <v>124</v>
      </c>
      <c r="B6" s="147" t="s">
        <v>125</v>
      </c>
      <c r="C6" s="147" t="s">
        <v>126</v>
      </c>
      <c r="D6" s="148" t="s">
        <v>127</v>
      </c>
      <c r="E6" s="146" t="s">
        <v>128</v>
      </c>
      <c r="F6" s="149" t="s">
        <v>129</v>
      </c>
      <c r="G6" s="146" t="s">
        <v>31</v>
      </c>
      <c r="H6" s="150" t="s">
        <v>32</v>
      </c>
      <c r="I6" s="150" t="s">
        <v>130</v>
      </c>
      <c r="J6" s="150" t="s">
        <v>33</v>
      </c>
      <c r="K6" s="150" t="s">
        <v>131</v>
      </c>
      <c r="L6" s="150" t="s">
        <v>132</v>
      </c>
      <c r="M6" s="150" t="s">
        <v>133</v>
      </c>
      <c r="N6" s="150" t="s">
        <v>134</v>
      </c>
      <c r="O6" s="150" t="s">
        <v>135</v>
      </c>
      <c r="P6" s="150" t="s">
        <v>136</v>
      </c>
      <c r="Q6" s="150" t="s">
        <v>137</v>
      </c>
      <c r="R6" s="150" t="s">
        <v>138</v>
      </c>
      <c r="S6" s="150" t="s">
        <v>139</v>
      </c>
      <c r="T6" s="150" t="s">
        <v>140</v>
      </c>
      <c r="U6" s="150" t="s">
        <v>141</v>
      </c>
      <c r="V6" s="150" t="s">
        <v>142</v>
      </c>
      <c r="W6" s="150" t="s">
        <v>143</v>
      </c>
      <c r="X6" s="150" t="s">
        <v>144</v>
      </c>
      <c r="Y6" s="150" t="s">
        <v>145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ht="13" x14ac:dyDescent="0.25">
      <c r="A8" s="153" t="s">
        <v>146</v>
      </c>
      <c r="B8" s="154" t="s">
        <v>103</v>
      </c>
      <c r="C8" s="155" t="s">
        <v>104</v>
      </c>
      <c r="D8" s="156"/>
      <c r="E8" s="157"/>
      <c r="F8" s="158"/>
      <c r="G8" s="158">
        <f>SUMIF(AG9:AG86,"&lt;&gt;NOR",G9:G86)</f>
        <v>0</v>
      </c>
      <c r="H8" s="158"/>
      <c r="I8" s="158">
        <f>SUM(I9:I86)</f>
        <v>0</v>
      </c>
      <c r="J8" s="158"/>
      <c r="K8" s="158">
        <f>SUM(K9:K86)</f>
        <v>0</v>
      </c>
      <c r="L8" s="158"/>
      <c r="M8" s="158">
        <f>SUM(M9:M86)</f>
        <v>0</v>
      </c>
      <c r="N8" s="157"/>
      <c r="O8" s="157">
        <f>SUM(O9:O86)</f>
        <v>1017</v>
      </c>
      <c r="P8" s="157"/>
      <c r="Q8" s="157">
        <f>SUM(Q9:Q86)</f>
        <v>0</v>
      </c>
      <c r="R8" s="158"/>
      <c r="S8" s="158"/>
      <c r="T8" s="159"/>
      <c r="U8" s="160"/>
      <c r="V8" s="160">
        <f>SUM(V9:V86)</f>
        <v>1163.24</v>
      </c>
      <c r="W8" s="160"/>
      <c r="X8" s="160"/>
      <c r="Y8" s="160"/>
      <c r="AG8" t="s">
        <v>147</v>
      </c>
    </row>
    <row r="9" spans="1:60" outlineLevel="1" x14ac:dyDescent="0.25">
      <c r="A9" s="161">
        <v>1</v>
      </c>
      <c r="B9" s="162" t="s">
        <v>148</v>
      </c>
      <c r="C9" s="163" t="s">
        <v>149</v>
      </c>
      <c r="D9" s="164" t="s">
        <v>150</v>
      </c>
      <c r="E9" s="165">
        <v>434.52</v>
      </c>
      <c r="F9" s="139"/>
      <c r="G9" s="167">
        <f>ROUND(E9*F9,2)</f>
        <v>0</v>
      </c>
      <c r="H9" s="166"/>
      <c r="I9" s="167">
        <f>ROUND(E9*H9,2)</f>
        <v>0</v>
      </c>
      <c r="J9" s="166"/>
      <c r="K9" s="167">
        <f>ROUND(E9*J9,2)</f>
        <v>0</v>
      </c>
      <c r="L9" s="167">
        <v>21</v>
      </c>
      <c r="M9" s="167">
        <f>G9*(1+L9/100)</f>
        <v>0</v>
      </c>
      <c r="N9" s="165">
        <v>0</v>
      </c>
      <c r="O9" s="165">
        <f>ROUND(E9*N9,2)</f>
        <v>0</v>
      </c>
      <c r="P9" s="165">
        <v>0</v>
      </c>
      <c r="Q9" s="165">
        <f>ROUND(E9*P9,2)</f>
        <v>0</v>
      </c>
      <c r="R9" s="167"/>
      <c r="S9" s="167" t="s">
        <v>151</v>
      </c>
      <c r="T9" s="168" t="s">
        <v>151</v>
      </c>
      <c r="U9" s="169">
        <v>9.7000000000000003E-2</v>
      </c>
      <c r="V9" s="169">
        <f>ROUND(E9*U9,2)</f>
        <v>42.15</v>
      </c>
      <c r="W9" s="169"/>
      <c r="X9" s="169" t="s">
        <v>152</v>
      </c>
      <c r="Y9" s="169" t="s">
        <v>153</v>
      </c>
      <c r="Z9" s="170"/>
      <c r="AA9" s="170"/>
      <c r="AB9" s="170"/>
      <c r="AC9" s="170"/>
      <c r="AD9" s="170"/>
      <c r="AE9" s="170"/>
      <c r="AF9" s="170"/>
      <c r="AG9" s="170" t="s">
        <v>154</v>
      </c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</row>
    <row r="10" spans="1:60" outlineLevel="2" x14ac:dyDescent="0.25">
      <c r="A10" s="171"/>
      <c r="B10" s="172"/>
      <c r="C10" s="173" t="s">
        <v>272</v>
      </c>
      <c r="D10" s="174"/>
      <c r="E10" s="175"/>
      <c r="F10" s="169"/>
      <c r="G10" s="169"/>
      <c r="H10" s="169"/>
      <c r="I10" s="169"/>
      <c r="J10" s="169"/>
      <c r="K10" s="169"/>
      <c r="L10" s="169"/>
      <c r="M10" s="169"/>
      <c r="N10" s="176"/>
      <c r="O10" s="176"/>
      <c r="P10" s="176"/>
      <c r="Q10" s="176"/>
      <c r="R10" s="169"/>
      <c r="S10" s="169"/>
      <c r="T10" s="169"/>
      <c r="U10" s="169"/>
      <c r="V10" s="169"/>
      <c r="W10" s="169"/>
      <c r="X10" s="169"/>
      <c r="Y10" s="169"/>
      <c r="Z10" s="170"/>
      <c r="AA10" s="170"/>
      <c r="AB10" s="170"/>
      <c r="AC10" s="170"/>
      <c r="AD10" s="170"/>
      <c r="AE10" s="170"/>
      <c r="AF10" s="170"/>
      <c r="AG10" s="170" t="s">
        <v>156</v>
      </c>
      <c r="AH10" s="170">
        <v>0</v>
      </c>
      <c r="AI10" s="170"/>
      <c r="AJ10" s="170"/>
      <c r="AK10" s="170"/>
      <c r="AL10" s="170"/>
      <c r="AM10" s="170"/>
      <c r="AN10" s="170"/>
      <c r="AO10" s="170"/>
      <c r="AP10" s="170"/>
      <c r="AQ10" s="170"/>
      <c r="AR10" s="170"/>
      <c r="AS10" s="170"/>
      <c r="AT10" s="170"/>
      <c r="AU10" s="170"/>
      <c r="AV10" s="170"/>
      <c r="AW10" s="170"/>
      <c r="AX10" s="170"/>
      <c r="AY10" s="170"/>
      <c r="AZ10" s="170"/>
      <c r="BA10" s="170"/>
      <c r="BB10" s="170"/>
      <c r="BC10" s="170"/>
      <c r="BD10" s="170"/>
      <c r="BE10" s="170"/>
      <c r="BF10" s="170"/>
      <c r="BG10" s="170"/>
      <c r="BH10" s="170"/>
    </row>
    <row r="11" spans="1:60" outlineLevel="3" x14ac:dyDescent="0.25">
      <c r="A11" s="171"/>
      <c r="B11" s="172"/>
      <c r="C11" s="173" t="s">
        <v>283</v>
      </c>
      <c r="D11" s="174"/>
      <c r="E11" s="175"/>
      <c r="F11" s="169"/>
      <c r="G11" s="169"/>
      <c r="H11" s="169"/>
      <c r="I11" s="169"/>
      <c r="J11" s="169"/>
      <c r="K11" s="169"/>
      <c r="L11" s="169"/>
      <c r="M11" s="169"/>
      <c r="N11" s="176"/>
      <c r="O11" s="176"/>
      <c r="P11" s="176"/>
      <c r="Q11" s="176"/>
      <c r="R11" s="169"/>
      <c r="S11" s="169"/>
      <c r="T11" s="169"/>
      <c r="U11" s="169"/>
      <c r="V11" s="169"/>
      <c r="W11" s="169"/>
      <c r="X11" s="169"/>
      <c r="Y11" s="169"/>
      <c r="Z11" s="170"/>
      <c r="AA11" s="170"/>
      <c r="AB11" s="170"/>
      <c r="AC11" s="170"/>
      <c r="AD11" s="170"/>
      <c r="AE11" s="170"/>
      <c r="AF11" s="170"/>
      <c r="AG11" s="170" t="s">
        <v>156</v>
      </c>
      <c r="AH11" s="170">
        <v>0</v>
      </c>
      <c r="AI11" s="170"/>
      <c r="AJ11" s="170"/>
      <c r="AK11" s="170"/>
      <c r="AL11" s="170"/>
      <c r="AM11" s="170"/>
      <c r="AN11" s="170"/>
      <c r="AO11" s="170"/>
      <c r="AP11" s="170"/>
      <c r="AQ11" s="170"/>
      <c r="AR11" s="170"/>
      <c r="AS11" s="170"/>
      <c r="AT11" s="170"/>
      <c r="AU11" s="170"/>
      <c r="AV11" s="170"/>
      <c r="AW11" s="170"/>
      <c r="AX11" s="170"/>
      <c r="AY11" s="170"/>
      <c r="AZ11" s="170"/>
      <c r="BA11" s="170"/>
      <c r="BB11" s="170"/>
      <c r="BC11" s="170"/>
      <c r="BD11" s="170"/>
      <c r="BE11" s="170"/>
      <c r="BF11" s="170"/>
      <c r="BG11" s="170"/>
      <c r="BH11" s="170"/>
    </row>
    <row r="12" spans="1:60" ht="20" outlineLevel="3" x14ac:dyDescent="0.25">
      <c r="A12" s="171"/>
      <c r="B12" s="172"/>
      <c r="C12" s="173" t="s">
        <v>284</v>
      </c>
      <c r="D12" s="174"/>
      <c r="E12" s="175"/>
      <c r="F12" s="169"/>
      <c r="G12" s="169"/>
      <c r="H12" s="169"/>
      <c r="I12" s="169"/>
      <c r="J12" s="169"/>
      <c r="K12" s="169"/>
      <c r="L12" s="169"/>
      <c r="M12" s="169"/>
      <c r="N12" s="176"/>
      <c r="O12" s="176"/>
      <c r="P12" s="176"/>
      <c r="Q12" s="176"/>
      <c r="R12" s="169"/>
      <c r="S12" s="169"/>
      <c r="T12" s="169"/>
      <c r="U12" s="169"/>
      <c r="V12" s="169"/>
      <c r="W12" s="169"/>
      <c r="X12" s="169"/>
      <c r="Y12" s="169"/>
      <c r="Z12" s="170"/>
      <c r="AA12" s="170"/>
      <c r="AB12" s="170"/>
      <c r="AC12" s="170"/>
      <c r="AD12" s="170"/>
      <c r="AE12" s="170"/>
      <c r="AF12" s="170"/>
      <c r="AG12" s="170" t="s">
        <v>156</v>
      </c>
      <c r="AH12" s="170">
        <v>0</v>
      </c>
      <c r="AI12" s="170"/>
      <c r="AJ12" s="170"/>
      <c r="AK12" s="170"/>
      <c r="AL12" s="170"/>
      <c r="AM12" s="170"/>
      <c r="AN12" s="170"/>
      <c r="AO12" s="170"/>
      <c r="AP12" s="170"/>
      <c r="AQ12" s="170"/>
      <c r="AR12" s="170"/>
      <c r="AS12" s="170"/>
      <c r="AT12" s="170"/>
      <c r="AU12" s="170"/>
      <c r="AV12" s="170"/>
      <c r="AW12" s="170"/>
      <c r="AX12" s="170"/>
      <c r="AY12" s="170"/>
      <c r="AZ12" s="170"/>
      <c r="BA12" s="170"/>
      <c r="BB12" s="170"/>
      <c r="BC12" s="170"/>
      <c r="BD12" s="170"/>
      <c r="BE12" s="170"/>
      <c r="BF12" s="170"/>
      <c r="BG12" s="170"/>
      <c r="BH12" s="170"/>
    </row>
    <row r="13" spans="1:60" outlineLevel="3" x14ac:dyDescent="0.25">
      <c r="A13" s="171"/>
      <c r="B13" s="172"/>
      <c r="C13" s="173" t="s">
        <v>285</v>
      </c>
      <c r="D13" s="174"/>
      <c r="E13" s="175">
        <v>434.52</v>
      </c>
      <c r="F13" s="169"/>
      <c r="G13" s="169"/>
      <c r="H13" s="169"/>
      <c r="I13" s="169"/>
      <c r="J13" s="169"/>
      <c r="K13" s="169"/>
      <c r="L13" s="169"/>
      <c r="M13" s="169"/>
      <c r="N13" s="176"/>
      <c r="O13" s="176"/>
      <c r="P13" s="176"/>
      <c r="Q13" s="176"/>
      <c r="R13" s="169"/>
      <c r="S13" s="169"/>
      <c r="T13" s="169"/>
      <c r="U13" s="169"/>
      <c r="V13" s="169"/>
      <c r="W13" s="169"/>
      <c r="X13" s="169"/>
      <c r="Y13" s="169"/>
      <c r="Z13" s="170"/>
      <c r="AA13" s="170"/>
      <c r="AB13" s="170"/>
      <c r="AC13" s="170"/>
      <c r="AD13" s="170"/>
      <c r="AE13" s="170"/>
      <c r="AF13" s="170"/>
      <c r="AG13" s="170" t="s">
        <v>156</v>
      </c>
      <c r="AH13" s="170">
        <v>0</v>
      </c>
      <c r="AI13" s="170"/>
      <c r="AJ13" s="170"/>
      <c r="AK13" s="170"/>
      <c r="AL13" s="170"/>
      <c r="AM13" s="170"/>
      <c r="AN13" s="170"/>
      <c r="AO13" s="170"/>
      <c r="AP13" s="170"/>
      <c r="AQ13" s="170"/>
      <c r="AR13" s="170"/>
      <c r="AS13" s="170"/>
      <c r="AT13" s="170"/>
      <c r="AU13" s="170"/>
      <c r="AV13" s="170"/>
      <c r="AW13" s="170"/>
      <c r="AX13" s="170"/>
      <c r="AY13" s="170"/>
      <c r="AZ13" s="170"/>
      <c r="BA13" s="170"/>
      <c r="BB13" s="170"/>
      <c r="BC13" s="170"/>
      <c r="BD13" s="170"/>
      <c r="BE13" s="170"/>
      <c r="BF13" s="170"/>
      <c r="BG13" s="170"/>
      <c r="BH13" s="170"/>
    </row>
    <row r="14" spans="1:60" outlineLevel="3" x14ac:dyDescent="0.25">
      <c r="A14" s="171"/>
      <c r="B14" s="172"/>
      <c r="C14" s="177" t="s">
        <v>164</v>
      </c>
      <c r="D14" s="178"/>
      <c r="E14" s="179">
        <v>434.52</v>
      </c>
      <c r="F14" s="169"/>
      <c r="G14" s="169"/>
      <c r="H14" s="169"/>
      <c r="I14" s="169"/>
      <c r="J14" s="169"/>
      <c r="K14" s="169"/>
      <c r="L14" s="169"/>
      <c r="M14" s="169"/>
      <c r="N14" s="176"/>
      <c r="O14" s="176"/>
      <c r="P14" s="176"/>
      <c r="Q14" s="176"/>
      <c r="R14" s="169"/>
      <c r="S14" s="169"/>
      <c r="T14" s="169"/>
      <c r="U14" s="169"/>
      <c r="V14" s="169"/>
      <c r="W14" s="169"/>
      <c r="X14" s="169"/>
      <c r="Y14" s="169"/>
      <c r="Z14" s="170"/>
      <c r="AA14" s="170"/>
      <c r="AB14" s="170"/>
      <c r="AC14" s="170"/>
      <c r="AD14" s="170"/>
      <c r="AE14" s="170"/>
      <c r="AF14" s="170"/>
      <c r="AG14" s="170" t="s">
        <v>156</v>
      </c>
      <c r="AH14" s="170">
        <v>1</v>
      </c>
      <c r="AI14" s="170"/>
      <c r="AJ14" s="170"/>
      <c r="AK14" s="170"/>
      <c r="AL14" s="170"/>
      <c r="AM14" s="170"/>
      <c r="AN14" s="170"/>
      <c r="AO14" s="170"/>
      <c r="AP14" s="170"/>
      <c r="AQ14" s="170"/>
      <c r="AR14" s="170"/>
      <c r="AS14" s="170"/>
      <c r="AT14" s="170"/>
      <c r="AU14" s="170"/>
      <c r="AV14" s="170"/>
      <c r="AW14" s="170"/>
      <c r="AX14" s="170"/>
      <c r="AY14" s="170"/>
      <c r="AZ14" s="170"/>
      <c r="BA14" s="170"/>
      <c r="BB14" s="170"/>
      <c r="BC14" s="170"/>
      <c r="BD14" s="170"/>
      <c r="BE14" s="170"/>
      <c r="BF14" s="170"/>
      <c r="BG14" s="170"/>
      <c r="BH14" s="170"/>
    </row>
    <row r="15" spans="1:60" outlineLevel="1" x14ac:dyDescent="0.25">
      <c r="A15" s="161">
        <v>2</v>
      </c>
      <c r="B15" s="162" t="s">
        <v>165</v>
      </c>
      <c r="C15" s="163" t="s">
        <v>166</v>
      </c>
      <c r="D15" s="164" t="s">
        <v>150</v>
      </c>
      <c r="E15" s="165">
        <v>227.6</v>
      </c>
      <c r="F15" s="139"/>
      <c r="G15" s="167">
        <f>ROUND(E15*F15,2)</f>
        <v>0</v>
      </c>
      <c r="H15" s="166"/>
      <c r="I15" s="167">
        <f>ROUND(E15*H15,2)</f>
        <v>0</v>
      </c>
      <c r="J15" s="166"/>
      <c r="K15" s="167">
        <f>ROUND(E15*J15,2)</f>
        <v>0</v>
      </c>
      <c r="L15" s="167">
        <v>21</v>
      </c>
      <c r="M15" s="167">
        <f>G15*(1+L15/100)</f>
        <v>0</v>
      </c>
      <c r="N15" s="165">
        <v>0</v>
      </c>
      <c r="O15" s="165">
        <f>ROUND(E15*N15,2)</f>
        <v>0</v>
      </c>
      <c r="P15" s="165">
        <v>0</v>
      </c>
      <c r="Q15" s="165">
        <f>ROUND(E15*P15,2)</f>
        <v>0</v>
      </c>
      <c r="R15" s="167"/>
      <c r="S15" s="167" t="s">
        <v>151</v>
      </c>
      <c r="T15" s="168" t="s">
        <v>151</v>
      </c>
      <c r="U15" s="169">
        <v>9.2999999999999999E-2</v>
      </c>
      <c r="V15" s="169">
        <f>ROUND(E15*U15,2)</f>
        <v>21.17</v>
      </c>
      <c r="W15" s="169"/>
      <c r="X15" s="169" t="s">
        <v>152</v>
      </c>
      <c r="Y15" s="169" t="s">
        <v>153</v>
      </c>
      <c r="Z15" s="170"/>
      <c r="AA15" s="170"/>
      <c r="AB15" s="170"/>
      <c r="AC15" s="170"/>
      <c r="AD15" s="170"/>
      <c r="AE15" s="170"/>
      <c r="AF15" s="170"/>
      <c r="AG15" s="170" t="s">
        <v>154</v>
      </c>
      <c r="AH15" s="170"/>
      <c r="AI15" s="170"/>
      <c r="AJ15" s="170"/>
      <c r="AK15" s="170"/>
      <c r="AL15" s="170"/>
      <c r="AM15" s="170"/>
      <c r="AN15" s="170"/>
      <c r="AO15" s="170"/>
      <c r="AP15" s="170"/>
      <c r="AQ15" s="170"/>
      <c r="AR15" s="170"/>
      <c r="AS15" s="170"/>
      <c r="AT15" s="170"/>
      <c r="AU15" s="170"/>
      <c r="AV15" s="170"/>
      <c r="AW15" s="170"/>
      <c r="AX15" s="170"/>
      <c r="AY15" s="170"/>
      <c r="AZ15" s="170"/>
      <c r="BA15" s="170"/>
      <c r="BB15" s="170"/>
      <c r="BC15" s="170"/>
      <c r="BD15" s="170"/>
      <c r="BE15" s="170"/>
      <c r="BF15" s="170"/>
      <c r="BG15" s="170"/>
      <c r="BH15" s="170"/>
    </row>
    <row r="16" spans="1:60" outlineLevel="2" x14ac:dyDescent="0.25">
      <c r="A16" s="171"/>
      <c r="B16" s="172"/>
      <c r="C16" s="173" t="s">
        <v>286</v>
      </c>
      <c r="D16" s="174"/>
      <c r="E16" s="175"/>
      <c r="F16" s="169"/>
      <c r="G16" s="169"/>
      <c r="H16" s="169"/>
      <c r="I16" s="169"/>
      <c r="J16" s="169"/>
      <c r="K16" s="169"/>
      <c r="L16" s="169"/>
      <c r="M16" s="169"/>
      <c r="N16" s="176"/>
      <c r="O16" s="176"/>
      <c r="P16" s="176"/>
      <c r="Q16" s="176"/>
      <c r="R16" s="169"/>
      <c r="S16" s="169"/>
      <c r="T16" s="169"/>
      <c r="U16" s="169"/>
      <c r="V16" s="169"/>
      <c r="W16" s="169"/>
      <c r="X16" s="169"/>
      <c r="Y16" s="169"/>
      <c r="Z16" s="170"/>
      <c r="AA16" s="170"/>
      <c r="AB16" s="170"/>
      <c r="AC16" s="170"/>
      <c r="AD16" s="170"/>
      <c r="AE16" s="170"/>
      <c r="AF16" s="170"/>
      <c r="AG16" s="170" t="s">
        <v>156</v>
      </c>
      <c r="AH16" s="170">
        <v>0</v>
      </c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</row>
    <row r="17" spans="1:60" outlineLevel="3" x14ac:dyDescent="0.25">
      <c r="A17" s="171"/>
      <c r="B17" s="172"/>
      <c r="C17" s="173" t="s">
        <v>287</v>
      </c>
      <c r="D17" s="174"/>
      <c r="E17" s="175"/>
      <c r="F17" s="169"/>
      <c r="G17" s="169"/>
      <c r="H17" s="169"/>
      <c r="I17" s="169"/>
      <c r="J17" s="169"/>
      <c r="K17" s="169"/>
      <c r="L17" s="169"/>
      <c r="M17" s="169"/>
      <c r="N17" s="176"/>
      <c r="O17" s="176"/>
      <c r="P17" s="176"/>
      <c r="Q17" s="176"/>
      <c r="R17" s="169"/>
      <c r="S17" s="169"/>
      <c r="T17" s="169"/>
      <c r="U17" s="169"/>
      <c r="V17" s="169"/>
      <c r="W17" s="169"/>
      <c r="X17" s="169"/>
      <c r="Y17" s="169"/>
      <c r="Z17" s="170"/>
      <c r="AA17" s="170"/>
      <c r="AB17" s="170"/>
      <c r="AC17" s="170"/>
      <c r="AD17" s="170"/>
      <c r="AE17" s="170"/>
      <c r="AF17" s="170"/>
      <c r="AG17" s="170" t="s">
        <v>156</v>
      </c>
      <c r="AH17" s="170">
        <v>0</v>
      </c>
      <c r="AI17" s="170"/>
      <c r="AJ17" s="170"/>
      <c r="AK17" s="170"/>
      <c r="AL17" s="170"/>
      <c r="AM17" s="170"/>
      <c r="AN17" s="170"/>
      <c r="AO17" s="170"/>
      <c r="AP17" s="170"/>
      <c r="AQ17" s="170"/>
      <c r="AR17" s="170"/>
      <c r="AS17" s="170"/>
      <c r="AT17" s="170"/>
      <c r="AU17" s="170"/>
      <c r="AV17" s="170"/>
      <c r="AW17" s="170"/>
      <c r="AX17" s="170"/>
      <c r="AY17" s="170"/>
      <c r="AZ17" s="170"/>
      <c r="BA17" s="170"/>
      <c r="BB17" s="170"/>
      <c r="BC17" s="170"/>
      <c r="BD17" s="170"/>
      <c r="BE17" s="170"/>
      <c r="BF17" s="170"/>
      <c r="BG17" s="170"/>
      <c r="BH17" s="170"/>
    </row>
    <row r="18" spans="1:60" outlineLevel="3" x14ac:dyDescent="0.25">
      <c r="A18" s="171"/>
      <c r="B18" s="172"/>
      <c r="C18" s="173" t="s">
        <v>167</v>
      </c>
      <c r="D18" s="174"/>
      <c r="E18" s="175"/>
      <c r="F18" s="169"/>
      <c r="G18" s="169"/>
      <c r="H18" s="169"/>
      <c r="I18" s="169"/>
      <c r="J18" s="169"/>
      <c r="K18" s="169"/>
      <c r="L18" s="169"/>
      <c r="M18" s="169"/>
      <c r="N18" s="176"/>
      <c r="O18" s="176"/>
      <c r="P18" s="176"/>
      <c r="Q18" s="176"/>
      <c r="R18" s="169"/>
      <c r="S18" s="169"/>
      <c r="T18" s="169"/>
      <c r="U18" s="169"/>
      <c r="V18" s="169"/>
      <c r="W18" s="169"/>
      <c r="X18" s="169"/>
      <c r="Y18" s="169"/>
      <c r="Z18" s="170"/>
      <c r="AA18" s="170"/>
      <c r="AB18" s="170"/>
      <c r="AC18" s="170"/>
      <c r="AD18" s="170"/>
      <c r="AE18" s="170"/>
      <c r="AF18" s="170"/>
      <c r="AG18" s="170" t="s">
        <v>156</v>
      </c>
      <c r="AH18" s="170">
        <v>0</v>
      </c>
      <c r="AI18" s="170"/>
      <c r="AJ18" s="170"/>
      <c r="AK18" s="170"/>
      <c r="AL18" s="170"/>
      <c r="AM18" s="170"/>
      <c r="AN18" s="170"/>
      <c r="AO18" s="170"/>
      <c r="AP18" s="170"/>
      <c r="AQ18" s="170"/>
      <c r="AR18" s="170"/>
      <c r="AS18" s="170"/>
      <c r="AT18" s="170"/>
      <c r="AU18" s="170"/>
      <c r="AV18" s="170"/>
      <c r="AW18" s="170"/>
      <c r="AX18" s="170"/>
      <c r="AY18" s="170"/>
      <c r="AZ18" s="170"/>
      <c r="BA18" s="170"/>
      <c r="BB18" s="170"/>
      <c r="BC18" s="170"/>
      <c r="BD18" s="170"/>
      <c r="BE18" s="170"/>
      <c r="BF18" s="170"/>
      <c r="BG18" s="170"/>
      <c r="BH18" s="170"/>
    </row>
    <row r="19" spans="1:60" outlineLevel="3" x14ac:dyDescent="0.25">
      <c r="A19" s="171"/>
      <c r="B19" s="172"/>
      <c r="C19" s="173" t="s">
        <v>288</v>
      </c>
      <c r="D19" s="174"/>
      <c r="E19" s="175">
        <v>227.6</v>
      </c>
      <c r="F19" s="169"/>
      <c r="G19" s="169"/>
      <c r="H19" s="169"/>
      <c r="I19" s="169"/>
      <c r="J19" s="169"/>
      <c r="K19" s="169"/>
      <c r="L19" s="169"/>
      <c r="M19" s="169"/>
      <c r="N19" s="176"/>
      <c r="O19" s="176"/>
      <c r="P19" s="176"/>
      <c r="Q19" s="176"/>
      <c r="R19" s="169"/>
      <c r="S19" s="169"/>
      <c r="T19" s="169"/>
      <c r="U19" s="169"/>
      <c r="V19" s="169"/>
      <c r="W19" s="169"/>
      <c r="X19" s="169"/>
      <c r="Y19" s="169"/>
      <c r="Z19" s="170"/>
      <c r="AA19" s="170"/>
      <c r="AB19" s="170"/>
      <c r="AC19" s="170"/>
      <c r="AD19" s="170"/>
      <c r="AE19" s="170"/>
      <c r="AF19" s="170"/>
      <c r="AG19" s="170" t="s">
        <v>156</v>
      </c>
      <c r="AH19" s="170">
        <v>0</v>
      </c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</row>
    <row r="20" spans="1:60" outlineLevel="3" x14ac:dyDescent="0.25">
      <c r="A20" s="171"/>
      <c r="B20" s="172"/>
      <c r="C20" s="177" t="s">
        <v>164</v>
      </c>
      <c r="D20" s="178"/>
      <c r="E20" s="179">
        <v>227.6</v>
      </c>
      <c r="F20" s="169"/>
      <c r="G20" s="169"/>
      <c r="H20" s="169"/>
      <c r="I20" s="169"/>
      <c r="J20" s="169"/>
      <c r="K20" s="169"/>
      <c r="L20" s="169"/>
      <c r="M20" s="169"/>
      <c r="N20" s="176"/>
      <c r="O20" s="176"/>
      <c r="P20" s="176"/>
      <c r="Q20" s="176"/>
      <c r="R20" s="169"/>
      <c r="S20" s="169"/>
      <c r="T20" s="169"/>
      <c r="U20" s="169"/>
      <c r="V20" s="169"/>
      <c r="W20" s="169"/>
      <c r="X20" s="169"/>
      <c r="Y20" s="169"/>
      <c r="Z20" s="170"/>
      <c r="AA20" s="170"/>
      <c r="AB20" s="170"/>
      <c r="AC20" s="170"/>
      <c r="AD20" s="170"/>
      <c r="AE20" s="170"/>
      <c r="AF20" s="170"/>
      <c r="AG20" s="170" t="s">
        <v>156</v>
      </c>
      <c r="AH20" s="170">
        <v>1</v>
      </c>
      <c r="AI20" s="170"/>
      <c r="AJ20" s="170"/>
      <c r="AK20" s="170"/>
      <c r="AL20" s="170"/>
      <c r="AM20" s="170"/>
      <c r="AN20" s="170"/>
      <c r="AO20" s="170"/>
      <c r="AP20" s="170"/>
      <c r="AQ20" s="170"/>
      <c r="AR20" s="170"/>
      <c r="AS20" s="170"/>
      <c r="AT20" s="170"/>
      <c r="AU20" s="170"/>
      <c r="AV20" s="170"/>
      <c r="AW20" s="170"/>
      <c r="AX20" s="170"/>
      <c r="AY20" s="170"/>
      <c r="AZ20" s="170"/>
      <c r="BA20" s="170"/>
      <c r="BB20" s="170"/>
      <c r="BC20" s="170"/>
      <c r="BD20" s="170"/>
      <c r="BE20" s="170"/>
      <c r="BF20" s="170"/>
      <c r="BG20" s="170"/>
      <c r="BH20" s="170"/>
    </row>
    <row r="21" spans="1:60" outlineLevel="1" x14ac:dyDescent="0.25">
      <c r="A21" s="161">
        <v>3</v>
      </c>
      <c r="B21" s="162" t="s">
        <v>171</v>
      </c>
      <c r="C21" s="163" t="s">
        <v>172</v>
      </c>
      <c r="D21" s="164" t="s">
        <v>150</v>
      </c>
      <c r="E21" s="165">
        <v>3373.9</v>
      </c>
      <c r="F21" s="139"/>
      <c r="G21" s="167">
        <f>ROUND(E21*F21,2)</f>
        <v>0</v>
      </c>
      <c r="H21" s="166"/>
      <c r="I21" s="167">
        <f>ROUND(E21*H21,2)</f>
        <v>0</v>
      </c>
      <c r="J21" s="166"/>
      <c r="K21" s="167">
        <f>ROUND(E21*J21,2)</f>
        <v>0</v>
      </c>
      <c r="L21" s="167">
        <v>21</v>
      </c>
      <c r="M21" s="167">
        <f>G21*(1+L21/100)</f>
        <v>0</v>
      </c>
      <c r="N21" s="165">
        <v>0</v>
      </c>
      <c r="O21" s="165">
        <f>ROUND(E21*N21,2)</f>
        <v>0</v>
      </c>
      <c r="P21" s="165">
        <v>0</v>
      </c>
      <c r="Q21" s="165">
        <f>ROUND(E21*P21,2)</f>
        <v>0</v>
      </c>
      <c r="R21" s="167"/>
      <c r="S21" s="167" t="s">
        <v>151</v>
      </c>
      <c r="T21" s="168" t="s">
        <v>151</v>
      </c>
      <c r="U21" s="169">
        <v>0.13400000000000001</v>
      </c>
      <c r="V21" s="169">
        <f>ROUND(E21*U21,2)</f>
        <v>452.1</v>
      </c>
      <c r="W21" s="169"/>
      <c r="X21" s="169" t="s">
        <v>152</v>
      </c>
      <c r="Y21" s="169" t="s">
        <v>153</v>
      </c>
      <c r="Z21" s="170"/>
      <c r="AA21" s="170"/>
      <c r="AB21" s="170"/>
      <c r="AC21" s="170"/>
      <c r="AD21" s="170"/>
      <c r="AE21" s="170"/>
      <c r="AF21" s="170"/>
      <c r="AG21" s="170" t="s">
        <v>154</v>
      </c>
      <c r="AH21" s="170"/>
      <c r="AI21" s="170"/>
      <c r="AJ21" s="170"/>
      <c r="AK21" s="170"/>
      <c r="AL21" s="170"/>
      <c r="AM21" s="170"/>
      <c r="AN21" s="170"/>
      <c r="AO21" s="170"/>
      <c r="AP21" s="170"/>
      <c r="AQ21" s="170"/>
      <c r="AR21" s="170"/>
      <c r="AS21" s="170"/>
      <c r="AT21" s="170"/>
      <c r="AU21" s="170"/>
      <c r="AV21" s="170"/>
      <c r="AW21" s="170"/>
      <c r="AX21" s="170"/>
      <c r="AY21" s="170"/>
      <c r="AZ21" s="170"/>
      <c r="BA21" s="170"/>
      <c r="BB21" s="170"/>
      <c r="BC21" s="170"/>
      <c r="BD21" s="170"/>
      <c r="BE21" s="170"/>
      <c r="BF21" s="170"/>
      <c r="BG21" s="170"/>
      <c r="BH21" s="170"/>
    </row>
    <row r="22" spans="1:60" outlineLevel="2" x14ac:dyDescent="0.25">
      <c r="A22" s="171"/>
      <c r="B22" s="172"/>
      <c r="C22" s="173" t="s">
        <v>272</v>
      </c>
      <c r="D22" s="174"/>
      <c r="E22" s="175"/>
      <c r="F22" s="169"/>
      <c r="G22" s="169"/>
      <c r="H22" s="169"/>
      <c r="I22" s="169"/>
      <c r="J22" s="169"/>
      <c r="K22" s="169"/>
      <c r="L22" s="169"/>
      <c r="M22" s="169"/>
      <c r="N22" s="176"/>
      <c r="O22" s="176"/>
      <c r="P22" s="176"/>
      <c r="Q22" s="176"/>
      <c r="R22" s="169"/>
      <c r="S22" s="169"/>
      <c r="T22" s="169"/>
      <c r="U22" s="169"/>
      <c r="V22" s="169"/>
      <c r="W22" s="169"/>
      <c r="X22" s="169"/>
      <c r="Y22" s="169"/>
      <c r="Z22" s="170"/>
      <c r="AA22" s="170"/>
      <c r="AB22" s="170"/>
      <c r="AC22" s="170"/>
      <c r="AD22" s="170"/>
      <c r="AE22" s="170"/>
      <c r="AF22" s="170"/>
      <c r="AG22" s="170" t="s">
        <v>156</v>
      </c>
      <c r="AH22" s="170">
        <v>0</v>
      </c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0"/>
      <c r="BB22" s="170"/>
      <c r="BC22" s="170"/>
      <c r="BD22" s="170"/>
      <c r="BE22" s="170"/>
      <c r="BF22" s="170"/>
      <c r="BG22" s="170"/>
      <c r="BH22" s="170"/>
    </row>
    <row r="23" spans="1:60" outlineLevel="3" x14ac:dyDescent="0.25">
      <c r="A23" s="171"/>
      <c r="B23" s="172"/>
      <c r="C23" s="173" t="s">
        <v>283</v>
      </c>
      <c r="D23" s="174"/>
      <c r="E23" s="175"/>
      <c r="F23" s="169"/>
      <c r="G23" s="169"/>
      <c r="H23" s="169"/>
      <c r="I23" s="169"/>
      <c r="J23" s="169"/>
      <c r="K23" s="169"/>
      <c r="L23" s="169"/>
      <c r="M23" s="169"/>
      <c r="N23" s="176"/>
      <c r="O23" s="176"/>
      <c r="P23" s="176"/>
      <c r="Q23" s="176"/>
      <c r="R23" s="169"/>
      <c r="S23" s="169"/>
      <c r="T23" s="169"/>
      <c r="U23" s="169"/>
      <c r="V23" s="169"/>
      <c r="W23" s="169"/>
      <c r="X23" s="169"/>
      <c r="Y23" s="169"/>
      <c r="Z23" s="170"/>
      <c r="AA23" s="170"/>
      <c r="AB23" s="170"/>
      <c r="AC23" s="170"/>
      <c r="AD23" s="170"/>
      <c r="AE23" s="170"/>
      <c r="AF23" s="170"/>
      <c r="AG23" s="170" t="s">
        <v>156</v>
      </c>
      <c r="AH23" s="170">
        <v>0</v>
      </c>
      <c r="AI23" s="170"/>
      <c r="AJ23" s="170"/>
      <c r="AK23" s="170"/>
      <c r="AL23" s="170"/>
      <c r="AM23" s="170"/>
      <c r="AN23" s="170"/>
      <c r="AO23" s="170"/>
      <c r="AP23" s="170"/>
      <c r="AQ23" s="170"/>
      <c r="AR23" s="170"/>
      <c r="AS23" s="170"/>
      <c r="AT23" s="170"/>
      <c r="AU23" s="170"/>
      <c r="AV23" s="170"/>
      <c r="AW23" s="170"/>
      <c r="AX23" s="170"/>
      <c r="AY23" s="170"/>
      <c r="AZ23" s="170"/>
      <c r="BA23" s="170"/>
      <c r="BB23" s="170"/>
      <c r="BC23" s="170"/>
      <c r="BD23" s="170"/>
      <c r="BE23" s="170"/>
      <c r="BF23" s="170"/>
      <c r="BG23" s="170"/>
      <c r="BH23" s="170"/>
    </row>
    <row r="24" spans="1:60" outlineLevel="3" x14ac:dyDescent="0.25">
      <c r="A24" s="171"/>
      <c r="B24" s="172"/>
      <c r="C24" s="173" t="s">
        <v>289</v>
      </c>
      <c r="D24" s="174"/>
      <c r="E24" s="175"/>
      <c r="F24" s="169"/>
      <c r="G24" s="169"/>
      <c r="H24" s="169"/>
      <c r="I24" s="169"/>
      <c r="J24" s="169"/>
      <c r="K24" s="169"/>
      <c r="L24" s="169"/>
      <c r="M24" s="169"/>
      <c r="N24" s="176"/>
      <c r="O24" s="176"/>
      <c r="P24" s="176"/>
      <c r="Q24" s="176"/>
      <c r="R24" s="169"/>
      <c r="S24" s="169"/>
      <c r="T24" s="169"/>
      <c r="U24" s="169"/>
      <c r="V24" s="169"/>
      <c r="W24" s="169"/>
      <c r="X24" s="169"/>
      <c r="Y24" s="169"/>
      <c r="Z24" s="170"/>
      <c r="AA24" s="170"/>
      <c r="AB24" s="170"/>
      <c r="AC24" s="170"/>
      <c r="AD24" s="170"/>
      <c r="AE24" s="170"/>
      <c r="AF24" s="170"/>
      <c r="AG24" s="170" t="s">
        <v>156</v>
      </c>
      <c r="AH24" s="170">
        <v>0</v>
      </c>
      <c r="AI24" s="170"/>
      <c r="AJ24" s="170"/>
      <c r="AK24" s="170"/>
      <c r="AL24" s="170"/>
      <c r="AM24" s="170"/>
      <c r="AN24" s="170"/>
      <c r="AO24" s="170"/>
      <c r="AP24" s="170"/>
      <c r="AQ24" s="170"/>
      <c r="AR24" s="170"/>
      <c r="AS24" s="170"/>
      <c r="AT24" s="170"/>
      <c r="AU24" s="170"/>
      <c r="AV24" s="170"/>
      <c r="AW24" s="170"/>
      <c r="AX24" s="170"/>
      <c r="AY24" s="170"/>
      <c r="AZ24" s="170"/>
      <c r="BA24" s="170"/>
      <c r="BB24" s="170"/>
      <c r="BC24" s="170"/>
      <c r="BD24" s="170"/>
      <c r="BE24" s="170"/>
      <c r="BF24" s="170"/>
      <c r="BG24" s="170"/>
      <c r="BH24" s="170"/>
    </row>
    <row r="25" spans="1:60" outlineLevel="3" x14ac:dyDescent="0.25">
      <c r="A25" s="171"/>
      <c r="B25" s="172"/>
      <c r="C25" s="173" t="s">
        <v>290</v>
      </c>
      <c r="D25" s="174"/>
      <c r="E25" s="175">
        <v>3373.9</v>
      </c>
      <c r="F25" s="169"/>
      <c r="G25" s="169"/>
      <c r="H25" s="169"/>
      <c r="I25" s="169"/>
      <c r="J25" s="169"/>
      <c r="K25" s="169"/>
      <c r="L25" s="169"/>
      <c r="M25" s="169"/>
      <c r="N25" s="176"/>
      <c r="O25" s="176"/>
      <c r="P25" s="176"/>
      <c r="Q25" s="176"/>
      <c r="R25" s="169"/>
      <c r="S25" s="169"/>
      <c r="T25" s="169"/>
      <c r="U25" s="169"/>
      <c r="V25" s="169"/>
      <c r="W25" s="169"/>
      <c r="X25" s="169"/>
      <c r="Y25" s="169"/>
      <c r="Z25" s="170"/>
      <c r="AA25" s="170"/>
      <c r="AB25" s="170"/>
      <c r="AC25" s="170"/>
      <c r="AD25" s="170"/>
      <c r="AE25" s="170"/>
      <c r="AF25" s="170"/>
      <c r="AG25" s="170" t="s">
        <v>156</v>
      </c>
      <c r="AH25" s="170">
        <v>0</v>
      </c>
      <c r="AI25" s="170"/>
      <c r="AJ25" s="170"/>
      <c r="AK25" s="170"/>
      <c r="AL25" s="170"/>
      <c r="AM25" s="170"/>
      <c r="AN25" s="170"/>
      <c r="AO25" s="170"/>
      <c r="AP25" s="170"/>
      <c r="AQ25" s="170"/>
      <c r="AR25" s="170"/>
      <c r="AS25" s="170"/>
      <c r="AT25" s="170"/>
      <c r="AU25" s="170"/>
      <c r="AV25" s="170"/>
      <c r="AW25" s="170"/>
      <c r="AX25" s="170"/>
      <c r="AY25" s="170"/>
      <c r="AZ25" s="170"/>
      <c r="BA25" s="170"/>
      <c r="BB25" s="170"/>
      <c r="BC25" s="170"/>
      <c r="BD25" s="170"/>
      <c r="BE25" s="170"/>
      <c r="BF25" s="170"/>
      <c r="BG25" s="170"/>
      <c r="BH25" s="170"/>
    </row>
    <row r="26" spans="1:60" outlineLevel="3" x14ac:dyDescent="0.25">
      <c r="A26" s="171"/>
      <c r="B26" s="172"/>
      <c r="C26" s="177" t="s">
        <v>164</v>
      </c>
      <c r="D26" s="178"/>
      <c r="E26" s="179">
        <v>3373.9</v>
      </c>
      <c r="F26" s="169"/>
      <c r="G26" s="169"/>
      <c r="H26" s="169"/>
      <c r="I26" s="169"/>
      <c r="J26" s="169"/>
      <c r="K26" s="169"/>
      <c r="L26" s="169"/>
      <c r="M26" s="169"/>
      <c r="N26" s="176"/>
      <c r="O26" s="176"/>
      <c r="P26" s="176"/>
      <c r="Q26" s="176"/>
      <c r="R26" s="169"/>
      <c r="S26" s="169"/>
      <c r="T26" s="169"/>
      <c r="U26" s="169"/>
      <c r="V26" s="169"/>
      <c r="W26" s="169"/>
      <c r="X26" s="169"/>
      <c r="Y26" s="169"/>
      <c r="Z26" s="170"/>
      <c r="AA26" s="170"/>
      <c r="AB26" s="170"/>
      <c r="AC26" s="170"/>
      <c r="AD26" s="170"/>
      <c r="AE26" s="170"/>
      <c r="AF26" s="170"/>
      <c r="AG26" s="170" t="s">
        <v>156</v>
      </c>
      <c r="AH26" s="170">
        <v>1</v>
      </c>
      <c r="AI26" s="170"/>
      <c r="AJ26" s="170"/>
      <c r="AK26" s="170"/>
      <c r="AL26" s="170"/>
      <c r="AM26" s="170"/>
      <c r="AN26" s="170"/>
      <c r="AO26" s="170"/>
      <c r="AP26" s="170"/>
      <c r="AQ26" s="170"/>
      <c r="AR26" s="170"/>
      <c r="AS26" s="170"/>
      <c r="AT26" s="170"/>
      <c r="AU26" s="170"/>
      <c r="AV26" s="170"/>
      <c r="AW26" s="170"/>
      <c r="AX26" s="170"/>
      <c r="AY26" s="170"/>
      <c r="AZ26" s="170"/>
      <c r="BA26" s="170"/>
      <c r="BB26" s="170"/>
      <c r="BC26" s="170"/>
      <c r="BD26" s="170"/>
      <c r="BE26" s="170"/>
      <c r="BF26" s="170"/>
      <c r="BG26" s="170"/>
      <c r="BH26" s="170"/>
    </row>
    <row r="27" spans="1:60" outlineLevel="1" x14ac:dyDescent="0.25">
      <c r="A27" s="161">
        <v>4</v>
      </c>
      <c r="B27" s="162" t="s">
        <v>175</v>
      </c>
      <c r="C27" s="163" t="s">
        <v>176</v>
      </c>
      <c r="D27" s="164" t="s">
        <v>150</v>
      </c>
      <c r="E27" s="165">
        <v>3370.04</v>
      </c>
      <c r="F27" s="139"/>
      <c r="G27" s="167">
        <f>ROUND(E27*F27,2)</f>
        <v>0</v>
      </c>
      <c r="H27" s="166"/>
      <c r="I27" s="167">
        <f>ROUND(E27*H27,2)</f>
        <v>0</v>
      </c>
      <c r="J27" s="166"/>
      <c r="K27" s="167">
        <f>ROUND(E27*J27,2)</f>
        <v>0</v>
      </c>
      <c r="L27" s="167">
        <v>21</v>
      </c>
      <c r="M27" s="167">
        <f>G27*(1+L27/100)</f>
        <v>0</v>
      </c>
      <c r="N27" s="165">
        <v>0</v>
      </c>
      <c r="O27" s="165">
        <f>ROUND(E27*N27,2)</f>
        <v>0</v>
      </c>
      <c r="P27" s="165">
        <v>0</v>
      </c>
      <c r="Q27" s="165">
        <f>ROUND(E27*P27,2)</f>
        <v>0</v>
      </c>
      <c r="R27" s="167"/>
      <c r="S27" s="167" t="s">
        <v>151</v>
      </c>
      <c r="T27" s="168" t="s">
        <v>151</v>
      </c>
      <c r="U27" s="169">
        <v>1.0999999999999999E-2</v>
      </c>
      <c r="V27" s="169">
        <f>ROUND(E27*U27,2)</f>
        <v>37.07</v>
      </c>
      <c r="W27" s="169"/>
      <c r="X27" s="169" t="s">
        <v>152</v>
      </c>
      <c r="Y27" s="169" t="s">
        <v>153</v>
      </c>
      <c r="Z27" s="170"/>
      <c r="AA27" s="170"/>
      <c r="AB27" s="170"/>
      <c r="AC27" s="170"/>
      <c r="AD27" s="170"/>
      <c r="AE27" s="170"/>
      <c r="AF27" s="170"/>
      <c r="AG27" s="170" t="s">
        <v>154</v>
      </c>
      <c r="AH27" s="170"/>
      <c r="AI27" s="170"/>
      <c r="AJ27" s="170"/>
      <c r="AK27" s="170"/>
      <c r="AL27" s="170"/>
      <c r="AM27" s="170"/>
      <c r="AN27" s="170"/>
      <c r="AO27" s="170"/>
      <c r="AP27" s="170"/>
      <c r="AQ27" s="170"/>
      <c r="AR27" s="170"/>
      <c r="AS27" s="170"/>
      <c r="AT27" s="170"/>
      <c r="AU27" s="170"/>
      <c r="AV27" s="170"/>
      <c r="AW27" s="170"/>
      <c r="AX27" s="170"/>
      <c r="AY27" s="170"/>
      <c r="AZ27" s="170"/>
      <c r="BA27" s="170"/>
      <c r="BB27" s="170"/>
      <c r="BC27" s="170"/>
      <c r="BD27" s="170"/>
      <c r="BE27" s="170"/>
      <c r="BF27" s="170"/>
      <c r="BG27" s="170"/>
      <c r="BH27" s="170"/>
    </row>
    <row r="28" spans="1:60" outlineLevel="2" x14ac:dyDescent="0.25">
      <c r="A28" s="171"/>
      <c r="B28" s="172"/>
      <c r="C28" s="173" t="s">
        <v>272</v>
      </c>
      <c r="D28" s="174"/>
      <c r="E28" s="175"/>
      <c r="F28" s="169"/>
      <c r="G28" s="169"/>
      <c r="H28" s="169"/>
      <c r="I28" s="169"/>
      <c r="J28" s="169"/>
      <c r="K28" s="169"/>
      <c r="L28" s="169"/>
      <c r="M28" s="169"/>
      <c r="N28" s="176"/>
      <c r="O28" s="176"/>
      <c r="P28" s="176"/>
      <c r="Q28" s="176"/>
      <c r="R28" s="169"/>
      <c r="S28" s="169"/>
      <c r="T28" s="169"/>
      <c r="U28" s="169"/>
      <c r="V28" s="169"/>
      <c r="W28" s="169"/>
      <c r="X28" s="169"/>
      <c r="Y28" s="169"/>
      <c r="Z28" s="170"/>
      <c r="AA28" s="170"/>
      <c r="AB28" s="170"/>
      <c r="AC28" s="170"/>
      <c r="AD28" s="170"/>
      <c r="AE28" s="170"/>
      <c r="AF28" s="170"/>
      <c r="AG28" s="170" t="s">
        <v>156</v>
      </c>
      <c r="AH28" s="170">
        <v>0</v>
      </c>
      <c r="AI28" s="170"/>
      <c r="AJ28" s="170"/>
      <c r="AK28" s="170"/>
      <c r="AL28" s="170"/>
      <c r="AM28" s="170"/>
      <c r="AN28" s="170"/>
      <c r="AO28" s="170"/>
      <c r="AP28" s="170"/>
      <c r="AQ28" s="170"/>
      <c r="AR28" s="170"/>
      <c r="AS28" s="170"/>
      <c r="AT28" s="170"/>
      <c r="AU28" s="170"/>
      <c r="AV28" s="170"/>
      <c r="AW28" s="170"/>
      <c r="AX28" s="170"/>
      <c r="AY28" s="170"/>
      <c r="AZ28" s="170"/>
      <c r="BA28" s="170"/>
      <c r="BB28" s="170"/>
      <c r="BC28" s="170"/>
      <c r="BD28" s="170"/>
      <c r="BE28" s="170"/>
      <c r="BF28" s="170"/>
      <c r="BG28" s="170"/>
      <c r="BH28" s="170"/>
    </row>
    <row r="29" spans="1:60" outlineLevel="3" x14ac:dyDescent="0.25">
      <c r="A29" s="171"/>
      <c r="B29" s="172"/>
      <c r="C29" s="173" t="s">
        <v>289</v>
      </c>
      <c r="D29" s="174"/>
      <c r="E29" s="175"/>
      <c r="F29" s="169"/>
      <c r="G29" s="169"/>
      <c r="H29" s="169"/>
      <c r="I29" s="169"/>
      <c r="J29" s="169"/>
      <c r="K29" s="169"/>
      <c r="L29" s="169"/>
      <c r="M29" s="169"/>
      <c r="N29" s="176"/>
      <c r="O29" s="176"/>
      <c r="P29" s="176"/>
      <c r="Q29" s="176"/>
      <c r="R29" s="169"/>
      <c r="S29" s="169"/>
      <c r="T29" s="169"/>
      <c r="U29" s="169"/>
      <c r="V29" s="169"/>
      <c r="W29" s="169"/>
      <c r="X29" s="169"/>
      <c r="Y29" s="169"/>
      <c r="Z29" s="170"/>
      <c r="AA29" s="170"/>
      <c r="AB29" s="170"/>
      <c r="AC29" s="170"/>
      <c r="AD29" s="170"/>
      <c r="AE29" s="170"/>
      <c r="AF29" s="170"/>
      <c r="AG29" s="170" t="s">
        <v>156</v>
      </c>
      <c r="AH29" s="170">
        <v>0</v>
      </c>
      <c r="AI29" s="170"/>
      <c r="AJ29" s="170"/>
      <c r="AK29" s="170"/>
      <c r="AL29" s="170"/>
      <c r="AM29" s="170"/>
      <c r="AN29" s="170"/>
      <c r="AO29" s="170"/>
      <c r="AP29" s="170"/>
      <c r="AQ29" s="170"/>
      <c r="AR29" s="170"/>
      <c r="AS29" s="170"/>
      <c r="AT29" s="170"/>
      <c r="AU29" s="170"/>
      <c r="AV29" s="170"/>
      <c r="AW29" s="170"/>
      <c r="AX29" s="170"/>
      <c r="AY29" s="170"/>
      <c r="AZ29" s="170"/>
      <c r="BA29" s="170"/>
      <c r="BB29" s="170"/>
      <c r="BC29" s="170"/>
      <c r="BD29" s="170"/>
      <c r="BE29" s="170"/>
      <c r="BF29" s="170"/>
      <c r="BG29" s="170"/>
      <c r="BH29" s="170"/>
    </row>
    <row r="30" spans="1:60" outlineLevel="3" x14ac:dyDescent="0.25">
      <c r="A30" s="171"/>
      <c r="B30" s="172"/>
      <c r="C30" s="173" t="s">
        <v>291</v>
      </c>
      <c r="D30" s="174"/>
      <c r="E30" s="175"/>
      <c r="F30" s="169"/>
      <c r="G30" s="169"/>
      <c r="H30" s="169"/>
      <c r="I30" s="169"/>
      <c r="J30" s="169"/>
      <c r="K30" s="169"/>
      <c r="L30" s="169"/>
      <c r="M30" s="169"/>
      <c r="N30" s="176"/>
      <c r="O30" s="176"/>
      <c r="P30" s="176"/>
      <c r="Q30" s="176"/>
      <c r="R30" s="169"/>
      <c r="S30" s="169"/>
      <c r="T30" s="169"/>
      <c r="U30" s="169"/>
      <c r="V30" s="169"/>
      <c r="W30" s="169"/>
      <c r="X30" s="169"/>
      <c r="Y30" s="169"/>
      <c r="Z30" s="170"/>
      <c r="AA30" s="170"/>
      <c r="AB30" s="170"/>
      <c r="AC30" s="170"/>
      <c r="AD30" s="170"/>
      <c r="AE30" s="170"/>
      <c r="AF30" s="170"/>
      <c r="AG30" s="170" t="s">
        <v>156</v>
      </c>
      <c r="AH30" s="170">
        <v>0</v>
      </c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</row>
    <row r="31" spans="1:60" outlineLevel="3" x14ac:dyDescent="0.25">
      <c r="A31" s="171"/>
      <c r="B31" s="172"/>
      <c r="C31" s="173" t="s">
        <v>292</v>
      </c>
      <c r="D31" s="174"/>
      <c r="E31" s="175"/>
      <c r="F31" s="169"/>
      <c r="G31" s="169"/>
      <c r="H31" s="169"/>
      <c r="I31" s="169"/>
      <c r="J31" s="169"/>
      <c r="K31" s="169"/>
      <c r="L31" s="169"/>
      <c r="M31" s="169"/>
      <c r="N31" s="176"/>
      <c r="O31" s="176"/>
      <c r="P31" s="176"/>
      <c r="Q31" s="176"/>
      <c r="R31" s="169"/>
      <c r="S31" s="169"/>
      <c r="T31" s="169"/>
      <c r="U31" s="169"/>
      <c r="V31" s="169"/>
      <c r="W31" s="169"/>
      <c r="X31" s="169"/>
      <c r="Y31" s="169"/>
      <c r="Z31" s="170"/>
      <c r="AA31" s="170"/>
      <c r="AB31" s="170"/>
      <c r="AC31" s="170"/>
      <c r="AD31" s="170"/>
      <c r="AE31" s="170"/>
      <c r="AF31" s="170"/>
      <c r="AG31" s="170" t="s">
        <v>156</v>
      </c>
      <c r="AH31" s="170">
        <v>0</v>
      </c>
      <c r="AI31" s="170"/>
      <c r="AJ31" s="170"/>
      <c r="AK31" s="170"/>
      <c r="AL31" s="170"/>
      <c r="AM31" s="170"/>
      <c r="AN31" s="170"/>
      <c r="AO31" s="170"/>
      <c r="AP31" s="170"/>
      <c r="AQ31" s="170"/>
      <c r="AR31" s="170"/>
      <c r="AS31" s="170"/>
      <c r="AT31" s="170"/>
      <c r="AU31" s="170"/>
      <c r="AV31" s="170"/>
      <c r="AW31" s="170"/>
      <c r="AX31" s="170"/>
      <c r="AY31" s="170"/>
      <c r="AZ31" s="170"/>
      <c r="BA31" s="170"/>
      <c r="BB31" s="170"/>
      <c r="BC31" s="170"/>
      <c r="BD31" s="170"/>
      <c r="BE31" s="170"/>
      <c r="BF31" s="170"/>
      <c r="BG31" s="170"/>
      <c r="BH31" s="170"/>
    </row>
    <row r="32" spans="1:60" outlineLevel="3" x14ac:dyDescent="0.25">
      <c r="A32" s="171"/>
      <c r="B32" s="172"/>
      <c r="C32" s="173" t="s">
        <v>293</v>
      </c>
      <c r="D32" s="174"/>
      <c r="E32" s="175"/>
      <c r="F32" s="169"/>
      <c r="G32" s="169"/>
      <c r="H32" s="169"/>
      <c r="I32" s="169"/>
      <c r="J32" s="169"/>
      <c r="K32" s="169"/>
      <c r="L32" s="169"/>
      <c r="M32" s="169"/>
      <c r="N32" s="176"/>
      <c r="O32" s="176"/>
      <c r="P32" s="176"/>
      <c r="Q32" s="176"/>
      <c r="R32" s="169"/>
      <c r="S32" s="169"/>
      <c r="T32" s="169"/>
      <c r="U32" s="169"/>
      <c r="V32" s="169"/>
      <c r="W32" s="169"/>
      <c r="X32" s="169"/>
      <c r="Y32" s="169"/>
      <c r="Z32" s="170"/>
      <c r="AA32" s="170"/>
      <c r="AB32" s="170"/>
      <c r="AC32" s="170"/>
      <c r="AD32" s="170"/>
      <c r="AE32" s="170"/>
      <c r="AF32" s="170"/>
      <c r="AG32" s="170" t="s">
        <v>156</v>
      </c>
      <c r="AH32" s="170">
        <v>0</v>
      </c>
      <c r="AI32" s="170"/>
      <c r="AJ32" s="170"/>
      <c r="AK32" s="170"/>
      <c r="AL32" s="170"/>
      <c r="AM32" s="170"/>
      <c r="AN32" s="170"/>
      <c r="AO32" s="170"/>
      <c r="AP32" s="170"/>
      <c r="AQ32" s="170"/>
      <c r="AR32" s="170"/>
      <c r="AS32" s="170"/>
      <c r="AT32" s="170"/>
      <c r="AU32" s="170"/>
      <c r="AV32" s="170"/>
      <c r="AW32" s="170"/>
      <c r="AX32" s="170"/>
      <c r="AY32" s="170"/>
      <c r="AZ32" s="170"/>
      <c r="BA32" s="170"/>
      <c r="BB32" s="170"/>
      <c r="BC32" s="170"/>
      <c r="BD32" s="170"/>
      <c r="BE32" s="170"/>
      <c r="BF32" s="170"/>
      <c r="BG32" s="170"/>
      <c r="BH32" s="170"/>
    </row>
    <row r="33" spans="1:60" outlineLevel="3" x14ac:dyDescent="0.25">
      <c r="A33" s="171"/>
      <c r="B33" s="172"/>
      <c r="C33" s="173" t="s">
        <v>294</v>
      </c>
      <c r="D33" s="174"/>
      <c r="E33" s="175"/>
      <c r="F33" s="169"/>
      <c r="G33" s="169"/>
      <c r="H33" s="169"/>
      <c r="I33" s="169"/>
      <c r="J33" s="169"/>
      <c r="K33" s="169"/>
      <c r="L33" s="169"/>
      <c r="M33" s="169"/>
      <c r="N33" s="176"/>
      <c r="O33" s="176"/>
      <c r="P33" s="176"/>
      <c r="Q33" s="176"/>
      <c r="R33" s="169"/>
      <c r="S33" s="169"/>
      <c r="T33" s="169"/>
      <c r="U33" s="169"/>
      <c r="V33" s="169"/>
      <c r="W33" s="169"/>
      <c r="X33" s="169"/>
      <c r="Y33" s="169"/>
      <c r="Z33" s="170"/>
      <c r="AA33" s="170"/>
      <c r="AB33" s="170"/>
      <c r="AC33" s="170"/>
      <c r="AD33" s="170"/>
      <c r="AE33" s="170"/>
      <c r="AF33" s="170"/>
      <c r="AG33" s="170" t="s">
        <v>156</v>
      </c>
      <c r="AH33" s="170">
        <v>0</v>
      </c>
      <c r="AI33" s="170"/>
      <c r="AJ33" s="170"/>
      <c r="AK33" s="170"/>
      <c r="AL33" s="170"/>
      <c r="AM33" s="170"/>
      <c r="AN33" s="170"/>
      <c r="AO33" s="170"/>
      <c r="AP33" s="170"/>
      <c r="AQ33" s="170"/>
      <c r="AR33" s="170"/>
      <c r="AS33" s="170"/>
      <c r="AT33" s="170"/>
      <c r="AU33" s="170"/>
      <c r="AV33" s="170"/>
      <c r="AW33" s="170"/>
      <c r="AX33" s="170"/>
      <c r="AY33" s="170"/>
      <c r="AZ33" s="170"/>
      <c r="BA33" s="170"/>
      <c r="BB33" s="170"/>
      <c r="BC33" s="170"/>
      <c r="BD33" s="170"/>
      <c r="BE33" s="170"/>
      <c r="BF33" s="170"/>
      <c r="BG33" s="170"/>
      <c r="BH33" s="170"/>
    </row>
    <row r="34" spans="1:60" outlineLevel="3" x14ac:dyDescent="0.25">
      <c r="A34" s="171"/>
      <c r="B34" s="172"/>
      <c r="C34" s="173" t="s">
        <v>295</v>
      </c>
      <c r="D34" s="174"/>
      <c r="E34" s="175"/>
      <c r="F34" s="169"/>
      <c r="G34" s="169"/>
      <c r="H34" s="169"/>
      <c r="I34" s="169"/>
      <c r="J34" s="169"/>
      <c r="K34" s="169"/>
      <c r="L34" s="169"/>
      <c r="M34" s="169"/>
      <c r="N34" s="176"/>
      <c r="O34" s="176"/>
      <c r="P34" s="176"/>
      <c r="Q34" s="176"/>
      <c r="R34" s="169"/>
      <c r="S34" s="169"/>
      <c r="T34" s="169"/>
      <c r="U34" s="169"/>
      <c r="V34" s="169"/>
      <c r="W34" s="169"/>
      <c r="X34" s="169"/>
      <c r="Y34" s="169"/>
      <c r="Z34" s="170"/>
      <c r="AA34" s="170"/>
      <c r="AB34" s="170"/>
      <c r="AC34" s="170"/>
      <c r="AD34" s="170"/>
      <c r="AE34" s="170"/>
      <c r="AF34" s="170"/>
      <c r="AG34" s="170" t="s">
        <v>156</v>
      </c>
      <c r="AH34" s="170">
        <v>0</v>
      </c>
      <c r="AI34" s="170"/>
      <c r="AJ34" s="170"/>
      <c r="AK34" s="170"/>
      <c r="AL34" s="170"/>
      <c r="AM34" s="170"/>
      <c r="AN34" s="170"/>
      <c r="AO34" s="170"/>
      <c r="AP34" s="170"/>
      <c r="AQ34" s="170"/>
      <c r="AR34" s="170"/>
      <c r="AS34" s="170"/>
      <c r="AT34" s="170"/>
      <c r="AU34" s="170"/>
      <c r="AV34" s="170"/>
      <c r="AW34" s="170"/>
      <c r="AX34" s="170"/>
      <c r="AY34" s="170"/>
      <c r="AZ34" s="170"/>
      <c r="BA34" s="170"/>
      <c r="BB34" s="170"/>
      <c r="BC34" s="170"/>
      <c r="BD34" s="170"/>
      <c r="BE34" s="170"/>
      <c r="BF34" s="170"/>
      <c r="BG34" s="170"/>
      <c r="BH34" s="170"/>
    </row>
    <row r="35" spans="1:60" outlineLevel="3" x14ac:dyDescent="0.25">
      <c r="A35" s="171"/>
      <c r="B35" s="172"/>
      <c r="C35" s="173" t="s">
        <v>296</v>
      </c>
      <c r="D35" s="174"/>
      <c r="E35" s="175">
        <v>1685.02</v>
      </c>
      <c r="F35" s="169"/>
      <c r="G35" s="169"/>
      <c r="H35" s="169"/>
      <c r="I35" s="169"/>
      <c r="J35" s="169"/>
      <c r="K35" s="169"/>
      <c r="L35" s="169"/>
      <c r="M35" s="169"/>
      <c r="N35" s="176"/>
      <c r="O35" s="176"/>
      <c r="P35" s="176"/>
      <c r="Q35" s="176"/>
      <c r="R35" s="169"/>
      <c r="S35" s="169"/>
      <c r="T35" s="169"/>
      <c r="U35" s="169"/>
      <c r="V35" s="169"/>
      <c r="W35" s="169"/>
      <c r="X35" s="169"/>
      <c r="Y35" s="169"/>
      <c r="Z35" s="170"/>
      <c r="AA35" s="170"/>
      <c r="AB35" s="170"/>
      <c r="AC35" s="170"/>
      <c r="AD35" s="170"/>
      <c r="AE35" s="170"/>
      <c r="AF35" s="170"/>
      <c r="AG35" s="170" t="s">
        <v>156</v>
      </c>
      <c r="AH35" s="170">
        <v>0</v>
      </c>
      <c r="AI35" s="170"/>
      <c r="AJ35" s="170"/>
      <c r="AK35" s="170"/>
      <c r="AL35" s="170"/>
      <c r="AM35" s="170"/>
      <c r="AN35" s="170"/>
      <c r="AO35" s="170"/>
      <c r="AP35" s="170"/>
      <c r="AQ35" s="170"/>
      <c r="AR35" s="170"/>
      <c r="AS35" s="170"/>
      <c r="AT35" s="170"/>
      <c r="AU35" s="170"/>
      <c r="AV35" s="170"/>
      <c r="AW35" s="170"/>
      <c r="AX35" s="170"/>
      <c r="AY35" s="170"/>
      <c r="AZ35" s="170"/>
      <c r="BA35" s="170"/>
      <c r="BB35" s="170"/>
      <c r="BC35" s="170"/>
      <c r="BD35" s="170"/>
      <c r="BE35" s="170"/>
      <c r="BF35" s="170"/>
      <c r="BG35" s="170"/>
      <c r="BH35" s="170"/>
    </row>
    <row r="36" spans="1:60" outlineLevel="3" x14ac:dyDescent="0.25">
      <c r="A36" s="171"/>
      <c r="B36" s="172"/>
      <c r="C36" s="177" t="s">
        <v>164</v>
      </c>
      <c r="D36" s="178"/>
      <c r="E36" s="179">
        <v>1685.02</v>
      </c>
      <c r="F36" s="169"/>
      <c r="G36" s="169"/>
      <c r="H36" s="169"/>
      <c r="I36" s="169"/>
      <c r="J36" s="169"/>
      <c r="K36" s="169"/>
      <c r="L36" s="169"/>
      <c r="M36" s="169"/>
      <c r="N36" s="176"/>
      <c r="O36" s="176"/>
      <c r="P36" s="176"/>
      <c r="Q36" s="176"/>
      <c r="R36" s="169"/>
      <c r="S36" s="169"/>
      <c r="T36" s="169"/>
      <c r="U36" s="169"/>
      <c r="V36" s="169"/>
      <c r="W36" s="169"/>
      <c r="X36" s="169"/>
      <c r="Y36" s="169"/>
      <c r="Z36" s="170"/>
      <c r="AA36" s="170"/>
      <c r="AB36" s="170"/>
      <c r="AC36" s="170"/>
      <c r="AD36" s="170"/>
      <c r="AE36" s="170"/>
      <c r="AF36" s="170"/>
      <c r="AG36" s="170" t="s">
        <v>156</v>
      </c>
      <c r="AH36" s="170">
        <v>1</v>
      </c>
      <c r="AI36" s="170"/>
      <c r="AJ36" s="170"/>
      <c r="AK36" s="170"/>
      <c r="AL36" s="170"/>
      <c r="AM36" s="170"/>
      <c r="AN36" s="170"/>
      <c r="AO36" s="170"/>
      <c r="AP36" s="170"/>
      <c r="AQ36" s="170"/>
      <c r="AR36" s="170"/>
      <c r="AS36" s="170"/>
      <c r="AT36" s="170"/>
      <c r="AU36" s="170"/>
      <c r="AV36" s="170"/>
      <c r="AW36" s="170"/>
      <c r="AX36" s="170"/>
      <c r="AY36" s="170"/>
      <c r="AZ36" s="170"/>
      <c r="BA36" s="170"/>
      <c r="BB36" s="170"/>
      <c r="BC36" s="170"/>
      <c r="BD36" s="170"/>
      <c r="BE36" s="170"/>
      <c r="BF36" s="170"/>
      <c r="BG36" s="170"/>
      <c r="BH36" s="170"/>
    </row>
    <row r="37" spans="1:60" ht="30" outlineLevel="3" x14ac:dyDescent="0.25">
      <c r="A37" s="171"/>
      <c r="B37" s="172"/>
      <c r="C37" s="173" t="s">
        <v>297</v>
      </c>
      <c r="D37" s="174"/>
      <c r="E37" s="175"/>
      <c r="F37" s="169"/>
      <c r="G37" s="169"/>
      <c r="H37" s="169"/>
      <c r="I37" s="169"/>
      <c r="J37" s="169"/>
      <c r="K37" s="169"/>
      <c r="L37" s="169"/>
      <c r="M37" s="169"/>
      <c r="N37" s="176"/>
      <c r="O37" s="176"/>
      <c r="P37" s="176"/>
      <c r="Q37" s="176"/>
      <c r="R37" s="169"/>
      <c r="S37" s="169"/>
      <c r="T37" s="169"/>
      <c r="U37" s="169"/>
      <c r="V37" s="169"/>
      <c r="W37" s="169"/>
      <c r="X37" s="169"/>
      <c r="Y37" s="169"/>
      <c r="Z37" s="170"/>
      <c r="AA37" s="170"/>
      <c r="AB37" s="170"/>
      <c r="AC37" s="170"/>
      <c r="AD37" s="170"/>
      <c r="AE37" s="170"/>
      <c r="AF37" s="170"/>
      <c r="AG37" s="170" t="s">
        <v>156</v>
      </c>
      <c r="AH37" s="170">
        <v>0</v>
      </c>
      <c r="AI37" s="170"/>
      <c r="AJ37" s="170"/>
      <c r="AK37" s="170"/>
      <c r="AL37" s="170"/>
      <c r="AM37" s="170"/>
      <c r="AN37" s="170"/>
      <c r="AO37" s="170"/>
      <c r="AP37" s="170"/>
      <c r="AQ37" s="170"/>
      <c r="AR37" s="170"/>
      <c r="AS37" s="170"/>
      <c r="AT37" s="170"/>
      <c r="AU37" s="170"/>
      <c r="AV37" s="170"/>
      <c r="AW37" s="170"/>
      <c r="AX37" s="170"/>
      <c r="AY37" s="170"/>
      <c r="AZ37" s="170"/>
      <c r="BA37" s="170"/>
      <c r="BB37" s="170"/>
      <c r="BC37" s="170"/>
      <c r="BD37" s="170"/>
      <c r="BE37" s="170"/>
      <c r="BF37" s="170"/>
      <c r="BG37" s="170"/>
      <c r="BH37" s="170"/>
    </row>
    <row r="38" spans="1:60" outlineLevel="3" x14ac:dyDescent="0.25">
      <c r="A38" s="171"/>
      <c r="B38" s="172"/>
      <c r="C38" s="173" t="s">
        <v>298</v>
      </c>
      <c r="D38" s="174"/>
      <c r="E38" s="175"/>
      <c r="F38" s="169"/>
      <c r="G38" s="169"/>
      <c r="H38" s="169"/>
      <c r="I38" s="169"/>
      <c r="J38" s="169"/>
      <c r="K38" s="169"/>
      <c r="L38" s="169"/>
      <c r="M38" s="169"/>
      <c r="N38" s="176"/>
      <c r="O38" s="176"/>
      <c r="P38" s="176"/>
      <c r="Q38" s="176"/>
      <c r="R38" s="169"/>
      <c r="S38" s="169"/>
      <c r="T38" s="169"/>
      <c r="U38" s="169"/>
      <c r="V38" s="169"/>
      <c r="W38" s="169"/>
      <c r="X38" s="169"/>
      <c r="Y38" s="169"/>
      <c r="Z38" s="170"/>
      <c r="AA38" s="170"/>
      <c r="AB38" s="170"/>
      <c r="AC38" s="170"/>
      <c r="AD38" s="170"/>
      <c r="AE38" s="170"/>
      <c r="AF38" s="170"/>
      <c r="AG38" s="170" t="s">
        <v>156</v>
      </c>
      <c r="AH38" s="170">
        <v>0</v>
      </c>
      <c r="AI38" s="170"/>
      <c r="AJ38" s="170"/>
      <c r="AK38" s="170"/>
      <c r="AL38" s="170"/>
      <c r="AM38" s="170"/>
      <c r="AN38" s="170"/>
      <c r="AO38" s="170"/>
      <c r="AP38" s="170"/>
      <c r="AQ38" s="170"/>
      <c r="AR38" s="170"/>
      <c r="AS38" s="170"/>
      <c r="AT38" s="170"/>
      <c r="AU38" s="170"/>
      <c r="AV38" s="170"/>
      <c r="AW38" s="170"/>
      <c r="AX38" s="170"/>
      <c r="AY38" s="170"/>
      <c r="AZ38" s="170"/>
      <c r="BA38" s="170"/>
      <c r="BB38" s="170"/>
      <c r="BC38" s="170"/>
      <c r="BD38" s="170"/>
      <c r="BE38" s="170"/>
      <c r="BF38" s="170"/>
      <c r="BG38" s="170"/>
      <c r="BH38" s="170"/>
    </row>
    <row r="39" spans="1:60" outlineLevel="3" x14ac:dyDescent="0.25">
      <c r="A39" s="171"/>
      <c r="B39" s="172"/>
      <c r="C39" s="173" t="s">
        <v>299</v>
      </c>
      <c r="D39" s="174"/>
      <c r="E39" s="175">
        <v>1685.02</v>
      </c>
      <c r="F39" s="169"/>
      <c r="G39" s="169"/>
      <c r="H39" s="169"/>
      <c r="I39" s="169"/>
      <c r="J39" s="169"/>
      <c r="K39" s="169"/>
      <c r="L39" s="169"/>
      <c r="M39" s="169"/>
      <c r="N39" s="176"/>
      <c r="O39" s="176"/>
      <c r="P39" s="176"/>
      <c r="Q39" s="176"/>
      <c r="R39" s="169"/>
      <c r="S39" s="169"/>
      <c r="T39" s="169"/>
      <c r="U39" s="169"/>
      <c r="V39" s="169"/>
      <c r="W39" s="169"/>
      <c r="X39" s="169"/>
      <c r="Y39" s="169"/>
      <c r="Z39" s="170"/>
      <c r="AA39" s="170"/>
      <c r="AB39" s="170"/>
      <c r="AC39" s="170"/>
      <c r="AD39" s="170"/>
      <c r="AE39" s="170"/>
      <c r="AF39" s="170"/>
      <c r="AG39" s="170" t="s">
        <v>156</v>
      </c>
      <c r="AH39" s="170">
        <v>0</v>
      </c>
      <c r="AI39" s="170"/>
      <c r="AJ39" s="170"/>
      <c r="AK39" s="170"/>
      <c r="AL39" s="170"/>
      <c r="AM39" s="170"/>
      <c r="AN39" s="170"/>
      <c r="AO39" s="170"/>
      <c r="AP39" s="170"/>
      <c r="AQ39" s="170"/>
      <c r="AR39" s="170"/>
      <c r="AS39" s="170"/>
      <c r="AT39" s="170"/>
      <c r="AU39" s="170"/>
      <c r="AV39" s="170"/>
      <c r="AW39" s="170"/>
      <c r="AX39" s="170"/>
      <c r="AY39" s="170"/>
      <c r="AZ39" s="170"/>
      <c r="BA39" s="170"/>
      <c r="BB39" s="170"/>
      <c r="BC39" s="170"/>
      <c r="BD39" s="170"/>
      <c r="BE39" s="170"/>
      <c r="BF39" s="170"/>
      <c r="BG39" s="170"/>
      <c r="BH39" s="170"/>
    </row>
    <row r="40" spans="1:60" outlineLevel="3" x14ac:dyDescent="0.25">
      <c r="A40" s="171"/>
      <c r="B40" s="172"/>
      <c r="C40" s="177" t="s">
        <v>164</v>
      </c>
      <c r="D40" s="178"/>
      <c r="E40" s="179">
        <v>1685.02</v>
      </c>
      <c r="F40" s="169"/>
      <c r="G40" s="169"/>
      <c r="H40" s="169"/>
      <c r="I40" s="169"/>
      <c r="J40" s="169"/>
      <c r="K40" s="169"/>
      <c r="L40" s="169"/>
      <c r="M40" s="169"/>
      <c r="N40" s="176"/>
      <c r="O40" s="176"/>
      <c r="P40" s="176"/>
      <c r="Q40" s="176"/>
      <c r="R40" s="169"/>
      <c r="S40" s="169"/>
      <c r="T40" s="169"/>
      <c r="U40" s="169"/>
      <c r="V40" s="169"/>
      <c r="W40" s="169"/>
      <c r="X40" s="169"/>
      <c r="Y40" s="169"/>
      <c r="Z40" s="170"/>
      <c r="AA40" s="170"/>
      <c r="AB40" s="170"/>
      <c r="AC40" s="170"/>
      <c r="AD40" s="170"/>
      <c r="AE40" s="170"/>
      <c r="AF40" s="170"/>
      <c r="AG40" s="170" t="s">
        <v>156</v>
      </c>
      <c r="AH40" s="170">
        <v>1</v>
      </c>
      <c r="AI40" s="170"/>
      <c r="AJ40" s="170"/>
      <c r="AK40" s="170"/>
      <c r="AL40" s="170"/>
      <c r="AM40" s="170"/>
      <c r="AN40" s="170"/>
      <c r="AO40" s="170"/>
      <c r="AP40" s="170"/>
      <c r="AQ40" s="170"/>
      <c r="AR40" s="170"/>
      <c r="AS40" s="170"/>
      <c r="AT40" s="170"/>
      <c r="AU40" s="170"/>
      <c r="AV40" s="170"/>
      <c r="AW40" s="170"/>
      <c r="AX40" s="170"/>
      <c r="AY40" s="170"/>
      <c r="AZ40" s="170"/>
      <c r="BA40" s="170"/>
      <c r="BB40" s="170"/>
      <c r="BC40" s="170"/>
      <c r="BD40" s="170"/>
      <c r="BE40" s="170"/>
      <c r="BF40" s="170"/>
      <c r="BG40" s="170"/>
      <c r="BH40" s="170"/>
    </row>
    <row r="41" spans="1:60" outlineLevel="1" x14ac:dyDescent="0.25">
      <c r="A41" s="161">
        <v>5</v>
      </c>
      <c r="B41" s="162" t="s">
        <v>183</v>
      </c>
      <c r="C41" s="163" t="s">
        <v>184</v>
      </c>
      <c r="D41" s="164" t="s">
        <v>150</v>
      </c>
      <c r="E41" s="165">
        <v>1685.02</v>
      </c>
      <c r="F41" s="139"/>
      <c r="G41" s="167">
        <f>ROUND(E41*F41,2)</f>
        <v>0</v>
      </c>
      <c r="H41" s="166"/>
      <c r="I41" s="167">
        <f>ROUND(E41*H41,2)</f>
        <v>0</v>
      </c>
      <c r="J41" s="166"/>
      <c r="K41" s="167">
        <f>ROUND(E41*J41,2)</f>
        <v>0</v>
      </c>
      <c r="L41" s="167">
        <v>21</v>
      </c>
      <c r="M41" s="167">
        <f>G41*(1+L41/100)</f>
        <v>0</v>
      </c>
      <c r="N41" s="165">
        <v>0</v>
      </c>
      <c r="O41" s="165">
        <f>ROUND(E41*N41,2)</f>
        <v>0</v>
      </c>
      <c r="P41" s="165">
        <v>0</v>
      </c>
      <c r="Q41" s="165">
        <f>ROUND(E41*P41,2)</f>
        <v>0</v>
      </c>
      <c r="R41" s="167"/>
      <c r="S41" s="167" t="s">
        <v>151</v>
      </c>
      <c r="T41" s="168" t="s">
        <v>151</v>
      </c>
      <c r="U41" s="169">
        <v>5.2999999999999999E-2</v>
      </c>
      <c r="V41" s="169">
        <f>ROUND(E41*U41,2)</f>
        <v>89.31</v>
      </c>
      <c r="W41" s="169"/>
      <c r="X41" s="169" t="s">
        <v>152</v>
      </c>
      <c r="Y41" s="169" t="s">
        <v>153</v>
      </c>
      <c r="Z41" s="170"/>
      <c r="AA41" s="170"/>
      <c r="AB41" s="170"/>
      <c r="AC41" s="170"/>
      <c r="AD41" s="170"/>
      <c r="AE41" s="170"/>
      <c r="AF41" s="170"/>
      <c r="AG41" s="170" t="s">
        <v>154</v>
      </c>
      <c r="AH41" s="170"/>
      <c r="AI41" s="170"/>
      <c r="AJ41" s="170"/>
      <c r="AK41" s="170"/>
      <c r="AL41" s="170"/>
      <c r="AM41" s="170"/>
      <c r="AN41" s="170"/>
      <c r="AO41" s="170"/>
      <c r="AP41" s="170"/>
      <c r="AQ41" s="170"/>
      <c r="AR41" s="170"/>
      <c r="AS41" s="170"/>
      <c r="AT41" s="170"/>
      <c r="AU41" s="170"/>
      <c r="AV41" s="170"/>
      <c r="AW41" s="170"/>
      <c r="AX41" s="170"/>
      <c r="AY41" s="170"/>
      <c r="AZ41" s="170"/>
      <c r="BA41" s="170"/>
      <c r="BB41" s="170"/>
      <c r="BC41" s="170"/>
      <c r="BD41" s="170"/>
      <c r="BE41" s="170"/>
      <c r="BF41" s="170"/>
      <c r="BG41" s="170"/>
      <c r="BH41" s="170"/>
    </row>
    <row r="42" spans="1:60" outlineLevel="2" x14ac:dyDescent="0.25">
      <c r="A42" s="171"/>
      <c r="B42" s="172"/>
      <c r="C42" s="173" t="s">
        <v>272</v>
      </c>
      <c r="D42" s="174"/>
      <c r="E42" s="175"/>
      <c r="F42" s="169"/>
      <c r="G42" s="169"/>
      <c r="H42" s="169"/>
      <c r="I42" s="169"/>
      <c r="J42" s="169"/>
      <c r="K42" s="169"/>
      <c r="L42" s="169"/>
      <c r="M42" s="169"/>
      <c r="N42" s="176"/>
      <c r="O42" s="176"/>
      <c r="P42" s="176"/>
      <c r="Q42" s="176"/>
      <c r="R42" s="169"/>
      <c r="S42" s="169"/>
      <c r="T42" s="169"/>
      <c r="U42" s="169"/>
      <c r="V42" s="169"/>
      <c r="W42" s="169"/>
      <c r="X42" s="169"/>
      <c r="Y42" s="169"/>
      <c r="Z42" s="170"/>
      <c r="AA42" s="170"/>
      <c r="AB42" s="170"/>
      <c r="AC42" s="170"/>
      <c r="AD42" s="170"/>
      <c r="AE42" s="170"/>
      <c r="AF42" s="170"/>
      <c r="AG42" s="170" t="s">
        <v>156</v>
      </c>
      <c r="AH42" s="170">
        <v>0</v>
      </c>
      <c r="AI42" s="170"/>
      <c r="AJ42" s="170"/>
      <c r="AK42" s="170"/>
      <c r="AL42" s="170"/>
      <c r="AM42" s="170"/>
      <c r="AN42" s="170"/>
      <c r="AO42" s="170"/>
      <c r="AP42" s="170"/>
      <c r="AQ42" s="170"/>
      <c r="AR42" s="170"/>
      <c r="AS42" s="170"/>
      <c r="AT42" s="170"/>
      <c r="AU42" s="170"/>
      <c r="AV42" s="170"/>
      <c r="AW42" s="170"/>
      <c r="AX42" s="170"/>
      <c r="AY42" s="170"/>
      <c r="AZ42" s="170"/>
      <c r="BA42" s="170"/>
      <c r="BB42" s="170"/>
      <c r="BC42" s="170"/>
      <c r="BD42" s="170"/>
      <c r="BE42" s="170"/>
      <c r="BF42" s="170"/>
      <c r="BG42" s="170"/>
      <c r="BH42" s="170"/>
    </row>
    <row r="43" spans="1:60" outlineLevel="3" x14ac:dyDescent="0.25">
      <c r="A43" s="171"/>
      <c r="B43" s="172"/>
      <c r="C43" s="173" t="s">
        <v>289</v>
      </c>
      <c r="D43" s="174"/>
      <c r="E43" s="175"/>
      <c r="F43" s="169"/>
      <c r="G43" s="169"/>
      <c r="H43" s="169"/>
      <c r="I43" s="169"/>
      <c r="J43" s="169"/>
      <c r="K43" s="169"/>
      <c r="L43" s="169"/>
      <c r="M43" s="169"/>
      <c r="N43" s="176"/>
      <c r="O43" s="176"/>
      <c r="P43" s="176"/>
      <c r="Q43" s="176"/>
      <c r="R43" s="169"/>
      <c r="S43" s="169"/>
      <c r="T43" s="169"/>
      <c r="U43" s="169"/>
      <c r="V43" s="169"/>
      <c r="W43" s="169"/>
      <c r="X43" s="169"/>
      <c r="Y43" s="169"/>
      <c r="Z43" s="170"/>
      <c r="AA43" s="170"/>
      <c r="AB43" s="170"/>
      <c r="AC43" s="170"/>
      <c r="AD43" s="170"/>
      <c r="AE43" s="170"/>
      <c r="AF43" s="170"/>
      <c r="AG43" s="170" t="s">
        <v>156</v>
      </c>
      <c r="AH43" s="170">
        <v>0</v>
      </c>
      <c r="AI43" s="170"/>
      <c r="AJ43" s="170"/>
      <c r="AK43" s="170"/>
      <c r="AL43" s="170"/>
      <c r="AM43" s="170"/>
      <c r="AN43" s="170"/>
      <c r="AO43" s="170"/>
      <c r="AP43" s="170"/>
      <c r="AQ43" s="170"/>
      <c r="AR43" s="170"/>
      <c r="AS43" s="170"/>
      <c r="AT43" s="170"/>
      <c r="AU43" s="170"/>
      <c r="AV43" s="170"/>
      <c r="AW43" s="170"/>
      <c r="AX43" s="170"/>
      <c r="AY43" s="170"/>
      <c r="AZ43" s="170"/>
      <c r="BA43" s="170"/>
      <c r="BB43" s="170"/>
      <c r="BC43" s="170"/>
      <c r="BD43" s="170"/>
      <c r="BE43" s="170"/>
      <c r="BF43" s="170"/>
      <c r="BG43" s="170"/>
      <c r="BH43" s="170"/>
    </row>
    <row r="44" spans="1:60" outlineLevel="3" x14ac:dyDescent="0.25">
      <c r="A44" s="171"/>
      <c r="B44" s="172"/>
      <c r="C44" s="173" t="s">
        <v>291</v>
      </c>
      <c r="D44" s="174"/>
      <c r="E44" s="175"/>
      <c r="F44" s="169"/>
      <c r="G44" s="169"/>
      <c r="H44" s="169"/>
      <c r="I44" s="169"/>
      <c r="J44" s="169"/>
      <c r="K44" s="169"/>
      <c r="L44" s="169"/>
      <c r="M44" s="169"/>
      <c r="N44" s="176"/>
      <c r="O44" s="176"/>
      <c r="P44" s="176"/>
      <c r="Q44" s="176"/>
      <c r="R44" s="169"/>
      <c r="S44" s="169"/>
      <c r="T44" s="169"/>
      <c r="U44" s="169"/>
      <c r="V44" s="169"/>
      <c r="W44" s="169"/>
      <c r="X44" s="169"/>
      <c r="Y44" s="169"/>
      <c r="Z44" s="170"/>
      <c r="AA44" s="170"/>
      <c r="AB44" s="170"/>
      <c r="AC44" s="170"/>
      <c r="AD44" s="170"/>
      <c r="AE44" s="170"/>
      <c r="AF44" s="170"/>
      <c r="AG44" s="170" t="s">
        <v>156</v>
      </c>
      <c r="AH44" s="170">
        <v>0</v>
      </c>
      <c r="AI44" s="170"/>
      <c r="AJ44" s="170"/>
      <c r="AK44" s="170"/>
      <c r="AL44" s="170"/>
      <c r="AM44" s="170"/>
      <c r="AN44" s="170"/>
      <c r="AO44" s="170"/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0"/>
      <c r="BC44" s="170"/>
      <c r="BD44" s="170"/>
      <c r="BE44" s="170"/>
      <c r="BF44" s="170"/>
      <c r="BG44" s="170"/>
      <c r="BH44" s="170"/>
    </row>
    <row r="45" spans="1:60" outlineLevel="3" x14ac:dyDescent="0.25">
      <c r="A45" s="171"/>
      <c r="B45" s="172"/>
      <c r="C45" s="173" t="s">
        <v>292</v>
      </c>
      <c r="D45" s="174"/>
      <c r="E45" s="175"/>
      <c r="F45" s="169"/>
      <c r="G45" s="169"/>
      <c r="H45" s="169"/>
      <c r="I45" s="169"/>
      <c r="J45" s="169"/>
      <c r="K45" s="169"/>
      <c r="L45" s="169"/>
      <c r="M45" s="169"/>
      <c r="N45" s="176"/>
      <c r="O45" s="176"/>
      <c r="P45" s="176"/>
      <c r="Q45" s="176"/>
      <c r="R45" s="169"/>
      <c r="S45" s="169"/>
      <c r="T45" s="169"/>
      <c r="U45" s="169"/>
      <c r="V45" s="169"/>
      <c r="W45" s="169"/>
      <c r="X45" s="169"/>
      <c r="Y45" s="169"/>
      <c r="Z45" s="170"/>
      <c r="AA45" s="170"/>
      <c r="AB45" s="170"/>
      <c r="AC45" s="170"/>
      <c r="AD45" s="170"/>
      <c r="AE45" s="170"/>
      <c r="AF45" s="170"/>
      <c r="AG45" s="170" t="s">
        <v>156</v>
      </c>
      <c r="AH45" s="170">
        <v>0</v>
      </c>
      <c r="AI45" s="170"/>
      <c r="AJ45" s="170"/>
      <c r="AK45" s="170"/>
      <c r="AL45" s="170"/>
      <c r="AM45" s="170"/>
      <c r="AN45" s="170"/>
      <c r="AO45" s="170"/>
      <c r="AP45" s="170"/>
      <c r="AQ45" s="170"/>
      <c r="AR45" s="170"/>
      <c r="AS45" s="170"/>
      <c r="AT45" s="170"/>
      <c r="AU45" s="170"/>
      <c r="AV45" s="170"/>
      <c r="AW45" s="170"/>
      <c r="AX45" s="170"/>
      <c r="AY45" s="170"/>
      <c r="AZ45" s="170"/>
      <c r="BA45" s="170"/>
      <c r="BB45" s="170"/>
      <c r="BC45" s="170"/>
      <c r="BD45" s="170"/>
      <c r="BE45" s="170"/>
      <c r="BF45" s="170"/>
      <c r="BG45" s="170"/>
      <c r="BH45" s="170"/>
    </row>
    <row r="46" spans="1:60" outlineLevel="3" x14ac:dyDescent="0.25">
      <c r="A46" s="171"/>
      <c r="B46" s="172"/>
      <c r="C46" s="173" t="s">
        <v>293</v>
      </c>
      <c r="D46" s="174"/>
      <c r="E46" s="175"/>
      <c r="F46" s="169"/>
      <c r="G46" s="169"/>
      <c r="H46" s="169"/>
      <c r="I46" s="169"/>
      <c r="J46" s="169"/>
      <c r="K46" s="169"/>
      <c r="L46" s="169"/>
      <c r="M46" s="169"/>
      <c r="N46" s="176"/>
      <c r="O46" s="176"/>
      <c r="P46" s="176"/>
      <c r="Q46" s="176"/>
      <c r="R46" s="169"/>
      <c r="S46" s="169"/>
      <c r="T46" s="169"/>
      <c r="U46" s="169"/>
      <c r="V46" s="169"/>
      <c r="W46" s="169"/>
      <c r="X46" s="169"/>
      <c r="Y46" s="169"/>
      <c r="Z46" s="170"/>
      <c r="AA46" s="170"/>
      <c r="AB46" s="170"/>
      <c r="AC46" s="170"/>
      <c r="AD46" s="170"/>
      <c r="AE46" s="170"/>
      <c r="AF46" s="170"/>
      <c r="AG46" s="170" t="s">
        <v>156</v>
      </c>
      <c r="AH46" s="170">
        <v>0</v>
      </c>
      <c r="AI46" s="170"/>
      <c r="AJ46" s="170"/>
      <c r="AK46" s="170"/>
      <c r="AL46" s="170"/>
      <c r="AM46" s="170"/>
      <c r="AN46" s="170"/>
      <c r="AO46" s="170"/>
      <c r="AP46" s="170"/>
      <c r="AQ46" s="170"/>
      <c r="AR46" s="170"/>
      <c r="AS46" s="170"/>
      <c r="AT46" s="170"/>
      <c r="AU46" s="170"/>
      <c r="AV46" s="170"/>
      <c r="AW46" s="170"/>
      <c r="AX46" s="170"/>
      <c r="AY46" s="170"/>
      <c r="AZ46" s="170"/>
      <c r="BA46" s="170"/>
      <c r="BB46" s="170"/>
      <c r="BC46" s="170"/>
      <c r="BD46" s="170"/>
      <c r="BE46" s="170"/>
      <c r="BF46" s="170"/>
      <c r="BG46" s="170"/>
      <c r="BH46" s="170"/>
    </row>
    <row r="47" spans="1:60" outlineLevel="3" x14ac:dyDescent="0.25">
      <c r="A47" s="171"/>
      <c r="B47" s="172"/>
      <c r="C47" s="173" t="s">
        <v>294</v>
      </c>
      <c r="D47" s="174"/>
      <c r="E47" s="175"/>
      <c r="F47" s="169"/>
      <c r="G47" s="169"/>
      <c r="H47" s="169"/>
      <c r="I47" s="169"/>
      <c r="J47" s="169"/>
      <c r="K47" s="169"/>
      <c r="L47" s="169"/>
      <c r="M47" s="169"/>
      <c r="N47" s="176"/>
      <c r="O47" s="176"/>
      <c r="P47" s="176"/>
      <c r="Q47" s="176"/>
      <c r="R47" s="169"/>
      <c r="S47" s="169"/>
      <c r="T47" s="169"/>
      <c r="U47" s="169"/>
      <c r="V47" s="169"/>
      <c r="W47" s="169"/>
      <c r="X47" s="169"/>
      <c r="Y47" s="169"/>
      <c r="Z47" s="170"/>
      <c r="AA47" s="170"/>
      <c r="AB47" s="170"/>
      <c r="AC47" s="170"/>
      <c r="AD47" s="170"/>
      <c r="AE47" s="170"/>
      <c r="AF47" s="170"/>
      <c r="AG47" s="170" t="s">
        <v>156</v>
      </c>
      <c r="AH47" s="170">
        <v>0</v>
      </c>
      <c r="AI47" s="170"/>
      <c r="AJ47" s="170"/>
      <c r="AK47" s="170"/>
      <c r="AL47" s="170"/>
      <c r="AM47" s="170"/>
      <c r="AN47" s="170"/>
      <c r="AO47" s="170"/>
      <c r="AP47" s="170"/>
      <c r="AQ47" s="170"/>
      <c r="AR47" s="170"/>
      <c r="AS47" s="170"/>
      <c r="AT47" s="170"/>
      <c r="AU47" s="170"/>
      <c r="AV47" s="170"/>
      <c r="AW47" s="170"/>
      <c r="AX47" s="170"/>
      <c r="AY47" s="170"/>
      <c r="AZ47" s="170"/>
      <c r="BA47" s="170"/>
      <c r="BB47" s="170"/>
      <c r="BC47" s="170"/>
      <c r="BD47" s="170"/>
      <c r="BE47" s="170"/>
      <c r="BF47" s="170"/>
      <c r="BG47" s="170"/>
      <c r="BH47" s="170"/>
    </row>
    <row r="48" spans="1:60" outlineLevel="3" x14ac:dyDescent="0.25">
      <c r="A48" s="171"/>
      <c r="B48" s="172"/>
      <c r="C48" s="173" t="s">
        <v>295</v>
      </c>
      <c r="D48" s="174"/>
      <c r="E48" s="175"/>
      <c r="F48" s="169"/>
      <c r="G48" s="169"/>
      <c r="H48" s="169"/>
      <c r="I48" s="169"/>
      <c r="J48" s="169"/>
      <c r="K48" s="169"/>
      <c r="L48" s="169"/>
      <c r="M48" s="169"/>
      <c r="N48" s="176"/>
      <c r="O48" s="176"/>
      <c r="P48" s="176"/>
      <c r="Q48" s="176"/>
      <c r="R48" s="169"/>
      <c r="S48" s="169"/>
      <c r="T48" s="169"/>
      <c r="U48" s="169"/>
      <c r="V48" s="169"/>
      <c r="W48" s="169"/>
      <c r="X48" s="169"/>
      <c r="Y48" s="169"/>
      <c r="Z48" s="170"/>
      <c r="AA48" s="170"/>
      <c r="AB48" s="170"/>
      <c r="AC48" s="170"/>
      <c r="AD48" s="170"/>
      <c r="AE48" s="170"/>
      <c r="AF48" s="170"/>
      <c r="AG48" s="170" t="s">
        <v>156</v>
      </c>
      <c r="AH48" s="170">
        <v>0</v>
      </c>
      <c r="AI48" s="170"/>
      <c r="AJ48" s="170"/>
      <c r="AK48" s="170"/>
      <c r="AL48" s="170"/>
      <c r="AM48" s="170"/>
      <c r="AN48" s="170"/>
      <c r="AO48" s="170"/>
      <c r="AP48" s="170"/>
      <c r="AQ48" s="170"/>
      <c r="AR48" s="170"/>
      <c r="AS48" s="170"/>
      <c r="AT48" s="170"/>
      <c r="AU48" s="170"/>
      <c r="AV48" s="170"/>
      <c r="AW48" s="170"/>
      <c r="AX48" s="170"/>
      <c r="AY48" s="170"/>
      <c r="AZ48" s="170"/>
      <c r="BA48" s="170"/>
      <c r="BB48" s="170"/>
      <c r="BC48" s="170"/>
      <c r="BD48" s="170"/>
      <c r="BE48" s="170"/>
      <c r="BF48" s="170"/>
      <c r="BG48" s="170"/>
      <c r="BH48" s="170"/>
    </row>
    <row r="49" spans="1:60" outlineLevel="3" x14ac:dyDescent="0.25">
      <c r="A49" s="171"/>
      <c r="B49" s="172"/>
      <c r="C49" s="173" t="s">
        <v>296</v>
      </c>
      <c r="D49" s="174"/>
      <c r="E49" s="175">
        <v>1685.02</v>
      </c>
      <c r="F49" s="169"/>
      <c r="G49" s="169"/>
      <c r="H49" s="169"/>
      <c r="I49" s="169"/>
      <c r="J49" s="169"/>
      <c r="K49" s="169"/>
      <c r="L49" s="169"/>
      <c r="M49" s="169"/>
      <c r="N49" s="176"/>
      <c r="O49" s="176"/>
      <c r="P49" s="176"/>
      <c r="Q49" s="176"/>
      <c r="R49" s="169"/>
      <c r="S49" s="169"/>
      <c r="T49" s="169"/>
      <c r="U49" s="169"/>
      <c r="V49" s="169"/>
      <c r="W49" s="169"/>
      <c r="X49" s="169"/>
      <c r="Y49" s="169"/>
      <c r="Z49" s="170"/>
      <c r="AA49" s="170"/>
      <c r="AB49" s="170"/>
      <c r="AC49" s="170"/>
      <c r="AD49" s="170"/>
      <c r="AE49" s="170"/>
      <c r="AF49" s="170"/>
      <c r="AG49" s="170" t="s">
        <v>156</v>
      </c>
      <c r="AH49" s="170">
        <v>0</v>
      </c>
      <c r="AI49" s="170"/>
      <c r="AJ49" s="170"/>
      <c r="AK49" s="170"/>
      <c r="AL49" s="170"/>
      <c r="AM49" s="170"/>
      <c r="AN49" s="170"/>
      <c r="AO49" s="170"/>
      <c r="AP49" s="170"/>
      <c r="AQ49" s="170"/>
      <c r="AR49" s="170"/>
      <c r="AS49" s="170"/>
      <c r="AT49" s="170"/>
      <c r="AU49" s="170"/>
      <c r="AV49" s="170"/>
      <c r="AW49" s="170"/>
      <c r="AX49" s="170"/>
      <c r="AY49" s="170"/>
      <c r="AZ49" s="170"/>
      <c r="BA49" s="170"/>
      <c r="BB49" s="170"/>
      <c r="BC49" s="170"/>
      <c r="BD49" s="170"/>
      <c r="BE49" s="170"/>
      <c r="BF49" s="170"/>
      <c r="BG49" s="170"/>
      <c r="BH49" s="170"/>
    </row>
    <row r="50" spans="1:60" outlineLevel="3" x14ac:dyDescent="0.25">
      <c r="A50" s="171"/>
      <c r="B50" s="172"/>
      <c r="C50" s="177" t="s">
        <v>164</v>
      </c>
      <c r="D50" s="178"/>
      <c r="E50" s="179">
        <v>1685.02</v>
      </c>
      <c r="F50" s="169"/>
      <c r="G50" s="169"/>
      <c r="H50" s="169"/>
      <c r="I50" s="169"/>
      <c r="J50" s="169"/>
      <c r="K50" s="169"/>
      <c r="L50" s="169"/>
      <c r="M50" s="169"/>
      <c r="N50" s="176"/>
      <c r="O50" s="176"/>
      <c r="P50" s="176"/>
      <c r="Q50" s="176"/>
      <c r="R50" s="169"/>
      <c r="S50" s="169"/>
      <c r="T50" s="169"/>
      <c r="U50" s="169"/>
      <c r="V50" s="169"/>
      <c r="W50" s="169"/>
      <c r="X50" s="169"/>
      <c r="Y50" s="169"/>
      <c r="Z50" s="170"/>
      <c r="AA50" s="170"/>
      <c r="AB50" s="170"/>
      <c r="AC50" s="170"/>
      <c r="AD50" s="170"/>
      <c r="AE50" s="170"/>
      <c r="AF50" s="170"/>
      <c r="AG50" s="170" t="s">
        <v>156</v>
      </c>
      <c r="AH50" s="170">
        <v>1</v>
      </c>
      <c r="AI50" s="170"/>
      <c r="AJ50" s="170"/>
      <c r="AK50" s="170"/>
      <c r="AL50" s="170"/>
      <c r="AM50" s="170"/>
      <c r="AN50" s="170"/>
      <c r="AO50" s="170"/>
      <c r="AP50" s="170"/>
      <c r="AQ50" s="170"/>
      <c r="AR50" s="170"/>
      <c r="AS50" s="170"/>
      <c r="AT50" s="170"/>
      <c r="AU50" s="170"/>
      <c r="AV50" s="170"/>
      <c r="AW50" s="170"/>
      <c r="AX50" s="170"/>
      <c r="AY50" s="170"/>
      <c r="AZ50" s="170"/>
      <c r="BA50" s="170"/>
      <c r="BB50" s="170"/>
      <c r="BC50" s="170"/>
      <c r="BD50" s="170"/>
      <c r="BE50" s="170"/>
      <c r="BF50" s="170"/>
      <c r="BG50" s="170"/>
      <c r="BH50" s="170"/>
    </row>
    <row r="51" spans="1:60" outlineLevel="1" x14ac:dyDescent="0.25">
      <c r="A51" s="161">
        <v>6</v>
      </c>
      <c r="B51" s="162" t="s">
        <v>190</v>
      </c>
      <c r="C51" s="163" t="s">
        <v>191</v>
      </c>
      <c r="D51" s="164" t="s">
        <v>150</v>
      </c>
      <c r="E51" s="165">
        <v>1688.9</v>
      </c>
      <c r="F51" s="139"/>
      <c r="G51" s="167">
        <f>ROUND(E51*F51,2)</f>
        <v>0</v>
      </c>
      <c r="H51" s="166"/>
      <c r="I51" s="167">
        <f>ROUND(E51*H51,2)</f>
        <v>0</v>
      </c>
      <c r="J51" s="166"/>
      <c r="K51" s="167">
        <f>ROUND(E51*J51,2)</f>
        <v>0</v>
      </c>
      <c r="L51" s="167">
        <v>21</v>
      </c>
      <c r="M51" s="167">
        <f>G51*(1+L51/100)</f>
        <v>0</v>
      </c>
      <c r="N51" s="165">
        <v>0</v>
      </c>
      <c r="O51" s="165">
        <f>ROUND(E51*N51,2)</f>
        <v>0</v>
      </c>
      <c r="P51" s="165">
        <v>0</v>
      </c>
      <c r="Q51" s="165">
        <f>ROUND(E51*P51,2)</f>
        <v>0</v>
      </c>
      <c r="R51" s="167"/>
      <c r="S51" s="167" t="s">
        <v>151</v>
      </c>
      <c r="T51" s="168" t="s">
        <v>151</v>
      </c>
      <c r="U51" s="169">
        <v>1.0999999999999999E-2</v>
      </c>
      <c r="V51" s="169">
        <f>ROUND(E51*U51,2)</f>
        <v>18.579999999999998</v>
      </c>
      <c r="W51" s="169"/>
      <c r="X51" s="169" t="s">
        <v>152</v>
      </c>
      <c r="Y51" s="169" t="s">
        <v>153</v>
      </c>
      <c r="Z51" s="170"/>
      <c r="AA51" s="170"/>
      <c r="AB51" s="170"/>
      <c r="AC51" s="170"/>
      <c r="AD51" s="170"/>
      <c r="AE51" s="170"/>
      <c r="AF51" s="170"/>
      <c r="AG51" s="170" t="s">
        <v>154</v>
      </c>
      <c r="AH51" s="170"/>
      <c r="AI51" s="170"/>
      <c r="AJ51" s="170"/>
      <c r="AK51" s="170"/>
      <c r="AL51" s="170"/>
      <c r="AM51" s="170"/>
      <c r="AN51" s="170"/>
      <c r="AO51" s="170"/>
      <c r="AP51" s="170"/>
      <c r="AQ51" s="170"/>
      <c r="AR51" s="170"/>
      <c r="AS51" s="170"/>
      <c r="AT51" s="170"/>
      <c r="AU51" s="170"/>
      <c r="AV51" s="170"/>
      <c r="AW51" s="170"/>
      <c r="AX51" s="170"/>
      <c r="AY51" s="170"/>
      <c r="AZ51" s="170"/>
      <c r="BA51" s="170"/>
      <c r="BB51" s="170"/>
      <c r="BC51" s="170"/>
      <c r="BD51" s="170"/>
      <c r="BE51" s="170"/>
      <c r="BF51" s="170"/>
      <c r="BG51" s="170"/>
      <c r="BH51" s="170"/>
    </row>
    <row r="52" spans="1:60" outlineLevel="2" x14ac:dyDescent="0.25">
      <c r="A52" s="171"/>
      <c r="B52" s="172"/>
      <c r="C52" s="173" t="s">
        <v>155</v>
      </c>
      <c r="D52" s="174"/>
      <c r="E52" s="175"/>
      <c r="F52" s="169"/>
      <c r="G52" s="169"/>
      <c r="H52" s="169"/>
      <c r="I52" s="169"/>
      <c r="J52" s="169"/>
      <c r="K52" s="169"/>
      <c r="L52" s="169"/>
      <c r="M52" s="169"/>
      <c r="N52" s="176"/>
      <c r="O52" s="176"/>
      <c r="P52" s="176"/>
      <c r="Q52" s="176"/>
      <c r="R52" s="169"/>
      <c r="S52" s="169"/>
      <c r="T52" s="169"/>
      <c r="U52" s="169"/>
      <c r="V52" s="169"/>
      <c r="W52" s="169"/>
      <c r="X52" s="169"/>
      <c r="Y52" s="169"/>
      <c r="Z52" s="170"/>
      <c r="AA52" s="170"/>
      <c r="AB52" s="170"/>
      <c r="AC52" s="170"/>
      <c r="AD52" s="170"/>
      <c r="AE52" s="170"/>
      <c r="AF52" s="170"/>
      <c r="AG52" s="170" t="s">
        <v>156</v>
      </c>
      <c r="AH52" s="170">
        <v>0</v>
      </c>
      <c r="AI52" s="170"/>
      <c r="AJ52" s="170"/>
      <c r="AK52" s="170"/>
      <c r="AL52" s="170"/>
      <c r="AM52" s="170"/>
      <c r="AN52" s="170"/>
      <c r="AO52" s="170"/>
      <c r="AP52" s="170"/>
      <c r="AQ52" s="170"/>
      <c r="AR52" s="170"/>
      <c r="AS52" s="170"/>
      <c r="AT52" s="170"/>
      <c r="AU52" s="170"/>
      <c r="AV52" s="170"/>
      <c r="AW52" s="170"/>
      <c r="AX52" s="170"/>
      <c r="AY52" s="170"/>
      <c r="AZ52" s="170"/>
      <c r="BA52" s="170"/>
      <c r="BB52" s="170"/>
      <c r="BC52" s="170"/>
      <c r="BD52" s="170"/>
      <c r="BE52" s="170"/>
      <c r="BF52" s="170"/>
      <c r="BG52" s="170"/>
      <c r="BH52" s="170"/>
    </row>
    <row r="53" spans="1:60" outlineLevel="3" x14ac:dyDescent="0.25">
      <c r="A53" s="171"/>
      <c r="B53" s="172"/>
      <c r="C53" s="173" t="s">
        <v>192</v>
      </c>
      <c r="D53" s="174"/>
      <c r="E53" s="175"/>
      <c r="F53" s="169"/>
      <c r="G53" s="169"/>
      <c r="H53" s="169"/>
      <c r="I53" s="169"/>
      <c r="J53" s="169"/>
      <c r="K53" s="169"/>
      <c r="L53" s="169"/>
      <c r="M53" s="169"/>
      <c r="N53" s="176"/>
      <c r="O53" s="176"/>
      <c r="P53" s="176"/>
      <c r="Q53" s="176"/>
      <c r="R53" s="169"/>
      <c r="S53" s="169"/>
      <c r="T53" s="169"/>
      <c r="U53" s="169"/>
      <c r="V53" s="169"/>
      <c r="W53" s="169"/>
      <c r="X53" s="169"/>
      <c r="Y53" s="169"/>
      <c r="Z53" s="170"/>
      <c r="AA53" s="170"/>
      <c r="AB53" s="170"/>
      <c r="AC53" s="170"/>
      <c r="AD53" s="170"/>
      <c r="AE53" s="170"/>
      <c r="AF53" s="170"/>
      <c r="AG53" s="170" t="s">
        <v>156</v>
      </c>
      <c r="AH53" s="170">
        <v>0</v>
      </c>
      <c r="AI53" s="170"/>
      <c r="AJ53" s="170"/>
      <c r="AK53" s="170"/>
      <c r="AL53" s="170"/>
      <c r="AM53" s="170"/>
      <c r="AN53" s="170"/>
      <c r="AO53" s="170"/>
      <c r="AP53" s="170"/>
      <c r="AQ53" s="170"/>
      <c r="AR53" s="170"/>
      <c r="AS53" s="170"/>
      <c r="AT53" s="170"/>
      <c r="AU53" s="170"/>
      <c r="AV53" s="170"/>
      <c r="AW53" s="170"/>
      <c r="AX53" s="170"/>
      <c r="AY53" s="170"/>
      <c r="AZ53" s="170"/>
      <c r="BA53" s="170"/>
      <c r="BB53" s="170"/>
      <c r="BC53" s="170"/>
      <c r="BD53" s="170"/>
      <c r="BE53" s="170"/>
      <c r="BF53" s="170"/>
      <c r="BG53" s="170"/>
      <c r="BH53" s="170"/>
    </row>
    <row r="54" spans="1:60" outlineLevel="3" x14ac:dyDescent="0.25">
      <c r="A54" s="171"/>
      <c r="B54" s="172"/>
      <c r="C54" s="173" t="s">
        <v>300</v>
      </c>
      <c r="D54" s="174"/>
      <c r="E54" s="175">
        <v>3373.9</v>
      </c>
      <c r="F54" s="169"/>
      <c r="G54" s="169"/>
      <c r="H54" s="169"/>
      <c r="I54" s="169"/>
      <c r="J54" s="169"/>
      <c r="K54" s="169"/>
      <c r="L54" s="169"/>
      <c r="M54" s="169"/>
      <c r="N54" s="176"/>
      <c r="O54" s="176"/>
      <c r="P54" s="176"/>
      <c r="Q54" s="176"/>
      <c r="R54" s="169"/>
      <c r="S54" s="169"/>
      <c r="T54" s="169"/>
      <c r="U54" s="169"/>
      <c r="V54" s="169"/>
      <c r="W54" s="169"/>
      <c r="X54" s="169"/>
      <c r="Y54" s="169"/>
      <c r="Z54" s="170"/>
      <c r="AA54" s="170"/>
      <c r="AB54" s="170"/>
      <c r="AC54" s="170"/>
      <c r="AD54" s="170"/>
      <c r="AE54" s="170"/>
      <c r="AF54" s="170"/>
      <c r="AG54" s="170" t="s">
        <v>156</v>
      </c>
      <c r="AH54" s="170">
        <v>5</v>
      </c>
      <c r="AI54" s="170"/>
      <c r="AJ54" s="170"/>
      <c r="AK54" s="170"/>
      <c r="AL54" s="170"/>
      <c r="AM54" s="170"/>
      <c r="AN54" s="170"/>
      <c r="AO54" s="170"/>
      <c r="AP54" s="170"/>
      <c r="AQ54" s="170"/>
      <c r="AR54" s="170"/>
      <c r="AS54" s="170"/>
      <c r="AT54" s="170"/>
      <c r="AU54" s="170"/>
      <c r="AV54" s="170"/>
      <c r="AW54" s="170"/>
      <c r="AX54" s="170"/>
      <c r="AY54" s="170"/>
      <c r="AZ54" s="170"/>
      <c r="BA54" s="170"/>
      <c r="BB54" s="170"/>
      <c r="BC54" s="170"/>
      <c r="BD54" s="170"/>
      <c r="BE54" s="170"/>
      <c r="BF54" s="170"/>
      <c r="BG54" s="170"/>
      <c r="BH54" s="170"/>
    </row>
    <row r="55" spans="1:60" outlineLevel="3" x14ac:dyDescent="0.25">
      <c r="A55" s="171"/>
      <c r="B55" s="172"/>
      <c r="C55" s="177" t="s">
        <v>164</v>
      </c>
      <c r="D55" s="178"/>
      <c r="E55" s="179">
        <v>3373.9</v>
      </c>
      <c r="F55" s="169"/>
      <c r="G55" s="169"/>
      <c r="H55" s="169"/>
      <c r="I55" s="169"/>
      <c r="J55" s="169"/>
      <c r="K55" s="169"/>
      <c r="L55" s="169"/>
      <c r="M55" s="169"/>
      <c r="N55" s="176"/>
      <c r="O55" s="176"/>
      <c r="P55" s="176"/>
      <c r="Q55" s="176"/>
      <c r="R55" s="169"/>
      <c r="S55" s="169"/>
      <c r="T55" s="169"/>
      <c r="U55" s="169"/>
      <c r="V55" s="169"/>
      <c r="W55" s="169"/>
      <c r="X55" s="169"/>
      <c r="Y55" s="169"/>
      <c r="Z55" s="170"/>
      <c r="AA55" s="170"/>
      <c r="AB55" s="170"/>
      <c r="AC55" s="170"/>
      <c r="AD55" s="170"/>
      <c r="AE55" s="170"/>
      <c r="AF55" s="170"/>
      <c r="AG55" s="170" t="s">
        <v>156</v>
      </c>
      <c r="AH55" s="170">
        <v>1</v>
      </c>
      <c r="AI55" s="170"/>
      <c r="AJ55" s="170"/>
      <c r="AK55" s="170"/>
      <c r="AL55" s="170"/>
      <c r="AM55" s="170"/>
      <c r="AN55" s="170"/>
      <c r="AO55" s="170"/>
      <c r="AP55" s="170"/>
      <c r="AQ55" s="170"/>
      <c r="AR55" s="170"/>
      <c r="AS55" s="170"/>
      <c r="AT55" s="170"/>
      <c r="AU55" s="170"/>
      <c r="AV55" s="170"/>
      <c r="AW55" s="170"/>
      <c r="AX55" s="170"/>
      <c r="AY55" s="170"/>
      <c r="AZ55" s="170"/>
      <c r="BA55" s="170"/>
      <c r="BB55" s="170"/>
      <c r="BC55" s="170"/>
      <c r="BD55" s="170"/>
      <c r="BE55" s="170"/>
      <c r="BF55" s="170"/>
      <c r="BG55" s="170"/>
      <c r="BH55" s="170"/>
    </row>
    <row r="56" spans="1:60" outlineLevel="3" x14ac:dyDescent="0.25">
      <c r="A56" s="171"/>
      <c r="B56" s="172"/>
      <c r="C56" s="173" t="s">
        <v>194</v>
      </c>
      <c r="D56" s="174"/>
      <c r="E56" s="175"/>
      <c r="F56" s="169"/>
      <c r="G56" s="169"/>
      <c r="H56" s="169"/>
      <c r="I56" s="169"/>
      <c r="J56" s="169"/>
      <c r="K56" s="169"/>
      <c r="L56" s="169"/>
      <c r="M56" s="169"/>
      <c r="N56" s="176"/>
      <c r="O56" s="176"/>
      <c r="P56" s="176"/>
      <c r="Q56" s="176"/>
      <c r="R56" s="169"/>
      <c r="S56" s="169"/>
      <c r="T56" s="169"/>
      <c r="U56" s="169"/>
      <c r="V56" s="169"/>
      <c r="W56" s="169"/>
      <c r="X56" s="169"/>
      <c r="Y56" s="169"/>
      <c r="Z56" s="170"/>
      <c r="AA56" s="170"/>
      <c r="AB56" s="170"/>
      <c r="AC56" s="170"/>
      <c r="AD56" s="170"/>
      <c r="AE56" s="170"/>
      <c r="AF56" s="170"/>
      <c r="AG56" s="170" t="s">
        <v>156</v>
      </c>
      <c r="AH56" s="170">
        <v>0</v>
      </c>
      <c r="AI56" s="170"/>
      <c r="AJ56" s="170"/>
      <c r="AK56" s="170"/>
      <c r="AL56" s="170"/>
      <c r="AM56" s="170"/>
      <c r="AN56" s="170"/>
      <c r="AO56" s="170"/>
      <c r="AP56" s="170"/>
      <c r="AQ56" s="170"/>
      <c r="AR56" s="170"/>
      <c r="AS56" s="170"/>
      <c r="AT56" s="170"/>
      <c r="AU56" s="170"/>
      <c r="AV56" s="170"/>
      <c r="AW56" s="170"/>
      <c r="AX56" s="170"/>
      <c r="AY56" s="170"/>
      <c r="AZ56" s="170"/>
      <c r="BA56" s="170"/>
      <c r="BB56" s="170"/>
      <c r="BC56" s="170"/>
      <c r="BD56" s="170"/>
      <c r="BE56" s="170"/>
      <c r="BF56" s="170"/>
      <c r="BG56" s="170"/>
      <c r="BH56" s="170"/>
    </row>
    <row r="57" spans="1:60" ht="30" outlineLevel="3" x14ac:dyDescent="0.25">
      <c r="A57" s="171"/>
      <c r="B57" s="172"/>
      <c r="C57" s="173" t="s">
        <v>297</v>
      </c>
      <c r="D57" s="174"/>
      <c r="E57" s="175"/>
      <c r="F57" s="169"/>
      <c r="G57" s="169"/>
      <c r="H57" s="169"/>
      <c r="I57" s="169"/>
      <c r="J57" s="169"/>
      <c r="K57" s="169"/>
      <c r="L57" s="169"/>
      <c r="M57" s="169"/>
      <c r="N57" s="176"/>
      <c r="O57" s="176"/>
      <c r="P57" s="176"/>
      <c r="Q57" s="176"/>
      <c r="R57" s="169"/>
      <c r="S57" s="169"/>
      <c r="T57" s="169"/>
      <c r="U57" s="169"/>
      <c r="V57" s="169"/>
      <c r="W57" s="169"/>
      <c r="X57" s="169"/>
      <c r="Y57" s="169"/>
      <c r="Z57" s="170"/>
      <c r="AA57" s="170"/>
      <c r="AB57" s="170"/>
      <c r="AC57" s="170"/>
      <c r="AD57" s="170"/>
      <c r="AE57" s="170"/>
      <c r="AF57" s="170"/>
      <c r="AG57" s="170" t="s">
        <v>156</v>
      </c>
      <c r="AH57" s="170">
        <v>0</v>
      </c>
      <c r="AI57" s="170"/>
      <c r="AJ57" s="170"/>
      <c r="AK57" s="170"/>
      <c r="AL57" s="170"/>
      <c r="AM57" s="170"/>
      <c r="AN57" s="170"/>
      <c r="AO57" s="170"/>
      <c r="AP57" s="170"/>
      <c r="AQ57" s="170"/>
      <c r="AR57" s="170"/>
      <c r="AS57" s="170"/>
      <c r="AT57" s="170"/>
      <c r="AU57" s="170"/>
      <c r="AV57" s="170"/>
      <c r="AW57" s="170"/>
      <c r="AX57" s="170"/>
      <c r="AY57" s="170"/>
      <c r="AZ57" s="170"/>
      <c r="BA57" s="170"/>
      <c r="BB57" s="170"/>
      <c r="BC57" s="170"/>
      <c r="BD57" s="170"/>
      <c r="BE57" s="170"/>
      <c r="BF57" s="170"/>
      <c r="BG57" s="170"/>
      <c r="BH57" s="170"/>
    </row>
    <row r="58" spans="1:60" outlineLevel="3" x14ac:dyDescent="0.25">
      <c r="A58" s="171"/>
      <c r="B58" s="172"/>
      <c r="C58" s="173" t="s">
        <v>301</v>
      </c>
      <c r="D58" s="174"/>
      <c r="E58" s="175"/>
      <c r="F58" s="169"/>
      <c r="G58" s="169"/>
      <c r="H58" s="169"/>
      <c r="I58" s="169"/>
      <c r="J58" s="169"/>
      <c r="K58" s="169"/>
      <c r="L58" s="169"/>
      <c r="M58" s="169"/>
      <c r="N58" s="176"/>
      <c r="O58" s="176"/>
      <c r="P58" s="176"/>
      <c r="Q58" s="176"/>
      <c r="R58" s="169"/>
      <c r="S58" s="169"/>
      <c r="T58" s="169"/>
      <c r="U58" s="169"/>
      <c r="V58" s="169"/>
      <c r="W58" s="169"/>
      <c r="X58" s="169"/>
      <c r="Y58" s="169"/>
      <c r="Z58" s="170"/>
      <c r="AA58" s="170"/>
      <c r="AB58" s="170"/>
      <c r="AC58" s="170"/>
      <c r="AD58" s="170"/>
      <c r="AE58" s="170"/>
      <c r="AF58" s="170"/>
      <c r="AG58" s="170" t="s">
        <v>156</v>
      </c>
      <c r="AH58" s="170">
        <v>0</v>
      </c>
      <c r="AI58" s="170"/>
      <c r="AJ58" s="170"/>
      <c r="AK58" s="170"/>
      <c r="AL58" s="170"/>
      <c r="AM58" s="170"/>
      <c r="AN58" s="170"/>
      <c r="AO58" s="170"/>
      <c r="AP58" s="170"/>
      <c r="AQ58" s="170"/>
      <c r="AR58" s="170"/>
      <c r="AS58" s="170"/>
      <c r="AT58" s="170"/>
      <c r="AU58" s="170"/>
      <c r="AV58" s="170"/>
      <c r="AW58" s="170"/>
      <c r="AX58" s="170"/>
      <c r="AY58" s="170"/>
      <c r="AZ58" s="170"/>
      <c r="BA58" s="170"/>
      <c r="BB58" s="170"/>
      <c r="BC58" s="170"/>
      <c r="BD58" s="170"/>
      <c r="BE58" s="170"/>
      <c r="BF58" s="170"/>
      <c r="BG58" s="170"/>
      <c r="BH58" s="170"/>
    </row>
    <row r="59" spans="1:60" outlineLevel="3" x14ac:dyDescent="0.25">
      <c r="A59" s="171"/>
      <c r="B59" s="172"/>
      <c r="C59" s="173" t="s">
        <v>302</v>
      </c>
      <c r="D59" s="174"/>
      <c r="E59" s="175">
        <v>-1685</v>
      </c>
      <c r="F59" s="169"/>
      <c r="G59" s="169"/>
      <c r="H59" s="169"/>
      <c r="I59" s="169"/>
      <c r="J59" s="169"/>
      <c r="K59" s="169"/>
      <c r="L59" s="169"/>
      <c r="M59" s="169"/>
      <c r="N59" s="176"/>
      <c r="O59" s="176"/>
      <c r="P59" s="176"/>
      <c r="Q59" s="176"/>
      <c r="R59" s="169"/>
      <c r="S59" s="169"/>
      <c r="T59" s="169"/>
      <c r="U59" s="169"/>
      <c r="V59" s="169"/>
      <c r="W59" s="169"/>
      <c r="X59" s="169"/>
      <c r="Y59" s="169"/>
      <c r="Z59" s="170"/>
      <c r="AA59" s="170"/>
      <c r="AB59" s="170"/>
      <c r="AC59" s="170"/>
      <c r="AD59" s="170"/>
      <c r="AE59" s="170"/>
      <c r="AF59" s="170"/>
      <c r="AG59" s="170" t="s">
        <v>156</v>
      </c>
      <c r="AH59" s="170">
        <v>0</v>
      </c>
      <c r="AI59" s="170"/>
      <c r="AJ59" s="170"/>
      <c r="AK59" s="170"/>
      <c r="AL59" s="170"/>
      <c r="AM59" s="170"/>
      <c r="AN59" s="170"/>
      <c r="AO59" s="170"/>
      <c r="AP59" s="170"/>
      <c r="AQ59" s="170"/>
      <c r="AR59" s="170"/>
      <c r="AS59" s="170"/>
      <c r="AT59" s="170"/>
      <c r="AU59" s="170"/>
      <c r="AV59" s="170"/>
      <c r="AW59" s="170"/>
      <c r="AX59" s="170"/>
      <c r="AY59" s="170"/>
      <c r="AZ59" s="170"/>
      <c r="BA59" s="170"/>
      <c r="BB59" s="170"/>
      <c r="BC59" s="170"/>
      <c r="BD59" s="170"/>
      <c r="BE59" s="170"/>
      <c r="BF59" s="170"/>
      <c r="BG59" s="170"/>
      <c r="BH59" s="170"/>
    </row>
    <row r="60" spans="1:60" outlineLevel="3" x14ac:dyDescent="0.25">
      <c r="A60" s="171"/>
      <c r="B60" s="172"/>
      <c r="C60" s="177" t="s">
        <v>164</v>
      </c>
      <c r="D60" s="178"/>
      <c r="E60" s="179">
        <v>-1685</v>
      </c>
      <c r="F60" s="169"/>
      <c r="G60" s="169"/>
      <c r="H60" s="169"/>
      <c r="I60" s="169"/>
      <c r="J60" s="169"/>
      <c r="K60" s="169"/>
      <c r="L60" s="169"/>
      <c r="M60" s="169"/>
      <c r="N60" s="176"/>
      <c r="O60" s="176"/>
      <c r="P60" s="176"/>
      <c r="Q60" s="176"/>
      <c r="R60" s="169"/>
      <c r="S60" s="169"/>
      <c r="T60" s="169"/>
      <c r="U60" s="169"/>
      <c r="V60" s="169"/>
      <c r="W60" s="169"/>
      <c r="X60" s="169"/>
      <c r="Y60" s="169"/>
      <c r="Z60" s="170"/>
      <c r="AA60" s="170"/>
      <c r="AB60" s="170"/>
      <c r="AC60" s="170"/>
      <c r="AD60" s="170"/>
      <c r="AE60" s="170"/>
      <c r="AF60" s="170"/>
      <c r="AG60" s="170" t="s">
        <v>156</v>
      </c>
      <c r="AH60" s="170">
        <v>1</v>
      </c>
      <c r="AI60" s="170"/>
      <c r="AJ60" s="170"/>
      <c r="AK60" s="170"/>
      <c r="AL60" s="170"/>
      <c r="AM60" s="170"/>
      <c r="AN60" s="170"/>
      <c r="AO60" s="170"/>
      <c r="AP60" s="170"/>
      <c r="AQ60" s="170"/>
      <c r="AR60" s="170"/>
      <c r="AS60" s="170"/>
      <c r="AT60" s="170"/>
      <c r="AU60" s="170"/>
      <c r="AV60" s="170"/>
      <c r="AW60" s="170"/>
      <c r="AX60" s="170"/>
      <c r="AY60" s="170"/>
      <c r="AZ60" s="170"/>
      <c r="BA60" s="170"/>
      <c r="BB60" s="170"/>
      <c r="BC60" s="170"/>
      <c r="BD60" s="170"/>
      <c r="BE60" s="170"/>
      <c r="BF60" s="170"/>
      <c r="BG60" s="170"/>
      <c r="BH60" s="170"/>
    </row>
    <row r="61" spans="1:60" outlineLevel="1" x14ac:dyDescent="0.25">
      <c r="A61" s="161">
        <v>7</v>
      </c>
      <c r="B61" s="162" t="s">
        <v>197</v>
      </c>
      <c r="C61" s="163" t="s">
        <v>198</v>
      </c>
      <c r="D61" s="164" t="s">
        <v>150</v>
      </c>
      <c r="E61" s="165">
        <v>1688.9</v>
      </c>
      <c r="F61" s="139"/>
      <c r="G61" s="167">
        <f>ROUND(E61*F61,2)</f>
        <v>0</v>
      </c>
      <c r="H61" s="166"/>
      <c r="I61" s="167">
        <f>ROUND(E61*H61,2)</f>
        <v>0</v>
      </c>
      <c r="J61" s="166"/>
      <c r="K61" s="167">
        <f>ROUND(E61*J61,2)</f>
        <v>0</v>
      </c>
      <c r="L61" s="167">
        <v>21</v>
      </c>
      <c r="M61" s="167">
        <f>G61*(1+L61/100)</f>
        <v>0</v>
      </c>
      <c r="N61" s="165">
        <v>0</v>
      </c>
      <c r="O61" s="165">
        <f>ROUND(E61*N61,2)</f>
        <v>0</v>
      </c>
      <c r="P61" s="165">
        <v>0</v>
      </c>
      <c r="Q61" s="165">
        <f>ROUND(E61*P61,2)</f>
        <v>0</v>
      </c>
      <c r="R61" s="167"/>
      <c r="S61" s="167" t="s">
        <v>151</v>
      </c>
      <c r="T61" s="168" t="s">
        <v>151</v>
      </c>
      <c r="U61" s="169">
        <v>0</v>
      </c>
      <c r="V61" s="169">
        <f>ROUND(E61*U61,2)</f>
        <v>0</v>
      </c>
      <c r="W61" s="169"/>
      <c r="X61" s="169" t="s">
        <v>152</v>
      </c>
      <c r="Y61" s="169" t="s">
        <v>153</v>
      </c>
      <c r="Z61" s="170"/>
      <c r="AA61" s="170"/>
      <c r="AB61" s="170"/>
      <c r="AC61" s="170"/>
      <c r="AD61" s="170"/>
      <c r="AE61" s="170"/>
      <c r="AF61" s="170"/>
      <c r="AG61" s="170" t="s">
        <v>154</v>
      </c>
      <c r="AH61" s="170"/>
      <c r="AI61" s="170"/>
      <c r="AJ61" s="170"/>
      <c r="AK61" s="170"/>
      <c r="AL61" s="170"/>
      <c r="AM61" s="170"/>
      <c r="AN61" s="170"/>
      <c r="AO61" s="170"/>
      <c r="AP61" s="170"/>
      <c r="AQ61" s="170"/>
      <c r="AR61" s="170"/>
      <c r="AS61" s="170"/>
      <c r="AT61" s="170"/>
      <c r="AU61" s="170"/>
      <c r="AV61" s="170"/>
      <c r="AW61" s="170"/>
      <c r="AX61" s="170"/>
      <c r="AY61" s="170"/>
      <c r="AZ61" s="170"/>
      <c r="BA61" s="170"/>
      <c r="BB61" s="170"/>
      <c r="BC61" s="170"/>
      <c r="BD61" s="170"/>
      <c r="BE61" s="170"/>
      <c r="BF61" s="170"/>
      <c r="BG61" s="170"/>
      <c r="BH61" s="170"/>
    </row>
    <row r="62" spans="1:60" outlineLevel="2" x14ac:dyDescent="0.25">
      <c r="A62" s="171"/>
      <c r="B62" s="172"/>
      <c r="C62" s="173" t="s">
        <v>155</v>
      </c>
      <c r="D62" s="174"/>
      <c r="E62" s="175"/>
      <c r="F62" s="169"/>
      <c r="G62" s="169"/>
      <c r="H62" s="169"/>
      <c r="I62" s="169"/>
      <c r="J62" s="169"/>
      <c r="K62" s="169"/>
      <c r="L62" s="169"/>
      <c r="M62" s="169"/>
      <c r="N62" s="176"/>
      <c r="O62" s="176"/>
      <c r="P62" s="176"/>
      <c r="Q62" s="176"/>
      <c r="R62" s="169"/>
      <c r="S62" s="169"/>
      <c r="T62" s="169"/>
      <c r="U62" s="169"/>
      <c r="V62" s="169"/>
      <c r="W62" s="169"/>
      <c r="X62" s="169"/>
      <c r="Y62" s="169"/>
      <c r="Z62" s="170"/>
      <c r="AA62" s="170"/>
      <c r="AB62" s="170"/>
      <c r="AC62" s="170"/>
      <c r="AD62" s="170"/>
      <c r="AE62" s="170"/>
      <c r="AF62" s="170"/>
      <c r="AG62" s="170" t="s">
        <v>156</v>
      </c>
      <c r="AH62" s="170">
        <v>0</v>
      </c>
      <c r="AI62" s="170"/>
      <c r="AJ62" s="170"/>
      <c r="AK62" s="170"/>
      <c r="AL62" s="170"/>
      <c r="AM62" s="170"/>
      <c r="AN62" s="170"/>
      <c r="AO62" s="170"/>
      <c r="AP62" s="170"/>
      <c r="AQ62" s="170"/>
      <c r="AR62" s="170"/>
      <c r="AS62" s="170"/>
      <c r="AT62" s="170"/>
      <c r="AU62" s="170"/>
      <c r="AV62" s="170"/>
      <c r="AW62" s="170"/>
      <c r="AX62" s="170"/>
      <c r="AY62" s="170"/>
      <c r="AZ62" s="170"/>
      <c r="BA62" s="170"/>
      <c r="BB62" s="170"/>
      <c r="BC62" s="170"/>
      <c r="BD62" s="170"/>
      <c r="BE62" s="170"/>
      <c r="BF62" s="170"/>
      <c r="BG62" s="170"/>
      <c r="BH62" s="170"/>
    </row>
    <row r="63" spans="1:60" outlineLevel="3" x14ac:dyDescent="0.25">
      <c r="A63" s="171"/>
      <c r="B63" s="172"/>
      <c r="C63" s="173" t="s">
        <v>303</v>
      </c>
      <c r="D63" s="174"/>
      <c r="E63" s="175">
        <v>1688.9</v>
      </c>
      <c r="F63" s="169"/>
      <c r="G63" s="169"/>
      <c r="H63" s="169"/>
      <c r="I63" s="169"/>
      <c r="J63" s="169"/>
      <c r="K63" s="169"/>
      <c r="L63" s="169"/>
      <c r="M63" s="169"/>
      <c r="N63" s="176"/>
      <c r="O63" s="176"/>
      <c r="P63" s="176"/>
      <c r="Q63" s="176"/>
      <c r="R63" s="169"/>
      <c r="S63" s="169"/>
      <c r="T63" s="169"/>
      <c r="U63" s="169"/>
      <c r="V63" s="169"/>
      <c r="W63" s="169"/>
      <c r="X63" s="169"/>
      <c r="Y63" s="169"/>
      <c r="Z63" s="170"/>
      <c r="AA63" s="170"/>
      <c r="AB63" s="170"/>
      <c r="AC63" s="170"/>
      <c r="AD63" s="170"/>
      <c r="AE63" s="170"/>
      <c r="AF63" s="170"/>
      <c r="AG63" s="170" t="s">
        <v>156</v>
      </c>
      <c r="AH63" s="170">
        <v>5</v>
      </c>
      <c r="AI63" s="170"/>
      <c r="AJ63" s="170"/>
      <c r="AK63" s="170"/>
      <c r="AL63" s="170"/>
      <c r="AM63" s="170"/>
      <c r="AN63" s="170"/>
      <c r="AO63" s="170"/>
      <c r="AP63" s="170"/>
      <c r="AQ63" s="170"/>
      <c r="AR63" s="170"/>
      <c r="AS63" s="170"/>
      <c r="AT63" s="170"/>
      <c r="AU63" s="170"/>
      <c r="AV63" s="170"/>
      <c r="AW63" s="170"/>
      <c r="AX63" s="170"/>
      <c r="AY63" s="170"/>
      <c r="AZ63" s="170"/>
      <c r="BA63" s="170"/>
      <c r="BB63" s="170"/>
      <c r="BC63" s="170"/>
      <c r="BD63" s="170"/>
      <c r="BE63" s="170"/>
      <c r="BF63" s="170"/>
      <c r="BG63" s="170"/>
      <c r="BH63" s="170"/>
    </row>
    <row r="64" spans="1:60" outlineLevel="3" x14ac:dyDescent="0.25">
      <c r="A64" s="171"/>
      <c r="B64" s="172"/>
      <c r="C64" s="177" t="s">
        <v>164</v>
      </c>
      <c r="D64" s="178"/>
      <c r="E64" s="179">
        <v>1688.9</v>
      </c>
      <c r="F64" s="169"/>
      <c r="G64" s="169"/>
      <c r="H64" s="169"/>
      <c r="I64" s="169"/>
      <c r="J64" s="169"/>
      <c r="K64" s="169"/>
      <c r="L64" s="169"/>
      <c r="M64" s="169"/>
      <c r="N64" s="176"/>
      <c r="O64" s="176"/>
      <c r="P64" s="176"/>
      <c r="Q64" s="176"/>
      <c r="R64" s="169"/>
      <c r="S64" s="169"/>
      <c r="T64" s="169"/>
      <c r="U64" s="169"/>
      <c r="V64" s="169"/>
      <c r="W64" s="169"/>
      <c r="X64" s="169"/>
      <c r="Y64" s="169"/>
      <c r="Z64" s="170"/>
      <c r="AA64" s="170"/>
      <c r="AB64" s="170"/>
      <c r="AC64" s="170"/>
      <c r="AD64" s="170"/>
      <c r="AE64" s="170"/>
      <c r="AF64" s="170"/>
      <c r="AG64" s="170" t="s">
        <v>156</v>
      </c>
      <c r="AH64" s="170">
        <v>1</v>
      </c>
      <c r="AI64" s="170"/>
      <c r="AJ64" s="170"/>
      <c r="AK64" s="170"/>
      <c r="AL64" s="170"/>
      <c r="AM64" s="170"/>
      <c r="AN64" s="170"/>
      <c r="AO64" s="170"/>
      <c r="AP64" s="170"/>
      <c r="AQ64" s="170"/>
      <c r="AR64" s="170"/>
      <c r="AS64" s="170"/>
      <c r="AT64" s="170"/>
      <c r="AU64" s="170"/>
      <c r="AV64" s="170"/>
      <c r="AW64" s="170"/>
      <c r="AX64" s="170"/>
      <c r="AY64" s="170"/>
      <c r="AZ64" s="170"/>
      <c r="BA64" s="170"/>
      <c r="BB64" s="170"/>
      <c r="BC64" s="170"/>
      <c r="BD64" s="170"/>
      <c r="BE64" s="170"/>
      <c r="BF64" s="170"/>
      <c r="BG64" s="170"/>
      <c r="BH64" s="170"/>
    </row>
    <row r="65" spans="1:60" outlineLevel="1" x14ac:dyDescent="0.25">
      <c r="A65" s="161">
        <v>8</v>
      </c>
      <c r="B65" s="162" t="s">
        <v>186</v>
      </c>
      <c r="C65" s="163" t="s">
        <v>187</v>
      </c>
      <c r="D65" s="164" t="s">
        <v>150</v>
      </c>
      <c r="E65" s="165">
        <v>2250</v>
      </c>
      <c r="F65" s="139"/>
      <c r="G65" s="167">
        <f>ROUND(E65*F65,2)</f>
        <v>0</v>
      </c>
      <c r="H65" s="166"/>
      <c r="I65" s="167">
        <f>ROUND(E65*H65,2)</f>
        <v>0</v>
      </c>
      <c r="J65" s="166"/>
      <c r="K65" s="167">
        <f>ROUND(E65*J65,2)</f>
        <v>0</v>
      </c>
      <c r="L65" s="167">
        <v>21</v>
      </c>
      <c r="M65" s="167">
        <f>G65*(1+L65/100)</f>
        <v>0</v>
      </c>
      <c r="N65" s="165">
        <v>0</v>
      </c>
      <c r="O65" s="165">
        <f>ROUND(E65*N65,2)</f>
        <v>0</v>
      </c>
      <c r="P65" s="165">
        <v>0</v>
      </c>
      <c r="Q65" s="165">
        <f>ROUND(E65*P65,2)</f>
        <v>0</v>
      </c>
      <c r="R65" s="167"/>
      <c r="S65" s="167" t="s">
        <v>151</v>
      </c>
      <c r="T65" s="168" t="s">
        <v>151</v>
      </c>
      <c r="U65" s="169">
        <v>0.20200000000000001</v>
      </c>
      <c r="V65" s="169">
        <f>ROUND(E65*U65,2)</f>
        <v>454.5</v>
      </c>
      <c r="W65" s="169"/>
      <c r="X65" s="169" t="s">
        <v>152</v>
      </c>
      <c r="Y65" s="169" t="s">
        <v>153</v>
      </c>
      <c r="Z65" s="170"/>
      <c r="AA65" s="170"/>
      <c r="AB65" s="170"/>
      <c r="AC65" s="170"/>
      <c r="AD65" s="170"/>
      <c r="AE65" s="170"/>
      <c r="AF65" s="170"/>
      <c r="AG65" s="170" t="s">
        <v>154</v>
      </c>
      <c r="AH65" s="170"/>
      <c r="AI65" s="170"/>
      <c r="AJ65" s="170"/>
      <c r="AK65" s="170"/>
      <c r="AL65" s="170"/>
      <c r="AM65" s="170"/>
      <c r="AN65" s="170"/>
      <c r="AO65" s="170"/>
      <c r="AP65" s="170"/>
      <c r="AQ65" s="170"/>
      <c r="AR65" s="170"/>
      <c r="AS65" s="170"/>
      <c r="AT65" s="170"/>
      <c r="AU65" s="170"/>
      <c r="AV65" s="170"/>
      <c r="AW65" s="170"/>
      <c r="AX65" s="170"/>
      <c r="AY65" s="170"/>
      <c r="AZ65" s="170"/>
      <c r="BA65" s="170"/>
      <c r="BB65" s="170"/>
      <c r="BC65" s="170"/>
      <c r="BD65" s="170"/>
      <c r="BE65" s="170"/>
      <c r="BF65" s="170"/>
      <c r="BG65" s="170"/>
      <c r="BH65" s="170"/>
    </row>
    <row r="66" spans="1:60" outlineLevel="2" x14ac:dyDescent="0.25">
      <c r="A66" s="171"/>
      <c r="B66" s="172"/>
      <c r="C66" s="298" t="s">
        <v>188</v>
      </c>
      <c r="D66" s="299"/>
      <c r="E66" s="299"/>
      <c r="F66" s="299"/>
      <c r="G66" s="299"/>
      <c r="H66" s="169"/>
      <c r="I66" s="169"/>
      <c r="J66" s="169"/>
      <c r="K66" s="169"/>
      <c r="L66" s="169"/>
      <c r="M66" s="169"/>
      <c r="N66" s="176"/>
      <c r="O66" s="176"/>
      <c r="P66" s="176"/>
      <c r="Q66" s="176"/>
      <c r="R66" s="169"/>
      <c r="S66" s="169"/>
      <c r="T66" s="169"/>
      <c r="U66" s="169"/>
      <c r="V66" s="169"/>
      <c r="W66" s="169"/>
      <c r="X66" s="169"/>
      <c r="Y66" s="169"/>
      <c r="Z66" s="170"/>
      <c r="AA66" s="170"/>
      <c r="AB66" s="170"/>
      <c r="AC66" s="170"/>
      <c r="AD66" s="170"/>
      <c r="AE66" s="170"/>
      <c r="AF66" s="170"/>
      <c r="AG66" s="170" t="s">
        <v>189</v>
      </c>
      <c r="AH66" s="170"/>
      <c r="AI66" s="170"/>
      <c r="AJ66" s="170"/>
      <c r="AK66" s="170"/>
      <c r="AL66" s="170"/>
      <c r="AM66" s="170"/>
      <c r="AN66" s="170"/>
      <c r="AO66" s="170"/>
      <c r="AP66" s="170"/>
      <c r="AQ66" s="170"/>
      <c r="AR66" s="170"/>
      <c r="AS66" s="170"/>
      <c r="AT66" s="170"/>
      <c r="AU66" s="170"/>
      <c r="AV66" s="170"/>
      <c r="AW66" s="170"/>
      <c r="AX66" s="170"/>
      <c r="AY66" s="170"/>
      <c r="AZ66" s="170"/>
      <c r="BA66" s="170"/>
      <c r="BB66" s="170"/>
      <c r="BC66" s="170"/>
      <c r="BD66" s="170"/>
      <c r="BE66" s="170"/>
      <c r="BF66" s="170"/>
      <c r="BG66" s="170"/>
      <c r="BH66" s="170"/>
    </row>
    <row r="67" spans="1:60" outlineLevel="2" x14ac:dyDescent="0.25">
      <c r="A67" s="171"/>
      <c r="B67" s="172"/>
      <c r="C67" s="173" t="s">
        <v>272</v>
      </c>
      <c r="D67" s="174"/>
      <c r="E67" s="175"/>
      <c r="F67" s="169"/>
      <c r="G67" s="169"/>
      <c r="H67" s="169"/>
      <c r="I67" s="169"/>
      <c r="J67" s="169"/>
      <c r="K67" s="169"/>
      <c r="L67" s="169"/>
      <c r="M67" s="169"/>
      <c r="N67" s="176"/>
      <c r="O67" s="176"/>
      <c r="P67" s="176"/>
      <c r="Q67" s="176"/>
      <c r="R67" s="169"/>
      <c r="S67" s="169"/>
      <c r="T67" s="169"/>
      <c r="U67" s="169"/>
      <c r="V67" s="169"/>
      <c r="W67" s="169"/>
      <c r="X67" s="169"/>
      <c r="Y67" s="169"/>
      <c r="Z67" s="170"/>
      <c r="AA67" s="170"/>
      <c r="AB67" s="170"/>
      <c r="AC67" s="170"/>
      <c r="AD67" s="170"/>
      <c r="AE67" s="170"/>
      <c r="AF67" s="170"/>
      <c r="AG67" s="170" t="s">
        <v>156</v>
      </c>
      <c r="AH67" s="170">
        <v>0</v>
      </c>
      <c r="AI67" s="170"/>
      <c r="AJ67" s="170"/>
      <c r="AK67" s="170"/>
      <c r="AL67" s="170"/>
      <c r="AM67" s="170"/>
      <c r="AN67" s="170"/>
      <c r="AO67" s="170"/>
      <c r="AP67" s="170"/>
      <c r="AQ67" s="170"/>
      <c r="AR67" s="170"/>
      <c r="AS67" s="170"/>
      <c r="AT67" s="170"/>
      <c r="AU67" s="170"/>
      <c r="AV67" s="170"/>
      <c r="AW67" s="170"/>
      <c r="AX67" s="170"/>
      <c r="AY67" s="170"/>
      <c r="AZ67" s="170"/>
      <c r="BA67" s="170"/>
      <c r="BB67" s="170"/>
      <c r="BC67" s="170"/>
      <c r="BD67" s="170"/>
      <c r="BE67" s="170"/>
      <c r="BF67" s="170"/>
      <c r="BG67" s="170"/>
      <c r="BH67" s="170"/>
    </row>
    <row r="68" spans="1:60" ht="20" outlineLevel="3" x14ac:dyDescent="0.25">
      <c r="A68" s="171"/>
      <c r="B68" s="172"/>
      <c r="C68" s="173" t="s">
        <v>304</v>
      </c>
      <c r="D68" s="174"/>
      <c r="E68" s="175"/>
      <c r="F68" s="169"/>
      <c r="G68" s="169"/>
      <c r="H68" s="169"/>
      <c r="I68" s="169"/>
      <c r="J68" s="169"/>
      <c r="K68" s="169"/>
      <c r="L68" s="169"/>
      <c r="M68" s="169"/>
      <c r="N68" s="176"/>
      <c r="O68" s="176"/>
      <c r="P68" s="176"/>
      <c r="Q68" s="176"/>
      <c r="R68" s="169"/>
      <c r="S68" s="169"/>
      <c r="T68" s="169"/>
      <c r="U68" s="169"/>
      <c r="V68" s="169"/>
      <c r="W68" s="169"/>
      <c r="X68" s="169"/>
      <c r="Y68" s="169"/>
      <c r="Z68" s="170"/>
      <c r="AA68" s="170"/>
      <c r="AB68" s="170"/>
      <c r="AC68" s="170"/>
      <c r="AD68" s="170"/>
      <c r="AE68" s="170"/>
      <c r="AF68" s="170"/>
      <c r="AG68" s="170" t="s">
        <v>156</v>
      </c>
      <c r="AH68" s="170">
        <v>0</v>
      </c>
      <c r="AI68" s="170"/>
      <c r="AJ68" s="170"/>
      <c r="AK68" s="170"/>
      <c r="AL68" s="170"/>
      <c r="AM68" s="170"/>
      <c r="AN68" s="170"/>
      <c r="AO68" s="170"/>
      <c r="AP68" s="170"/>
      <c r="AQ68" s="170"/>
      <c r="AR68" s="170"/>
      <c r="AS68" s="170"/>
      <c r="AT68" s="170"/>
      <c r="AU68" s="170"/>
      <c r="AV68" s="170"/>
      <c r="AW68" s="170"/>
      <c r="AX68" s="170"/>
      <c r="AY68" s="170"/>
      <c r="AZ68" s="170"/>
      <c r="BA68" s="170"/>
      <c r="BB68" s="170"/>
      <c r="BC68" s="170"/>
      <c r="BD68" s="170"/>
      <c r="BE68" s="170"/>
      <c r="BF68" s="170"/>
      <c r="BG68" s="170"/>
      <c r="BH68" s="170"/>
    </row>
    <row r="69" spans="1:60" outlineLevel="3" x14ac:dyDescent="0.25">
      <c r="A69" s="171"/>
      <c r="B69" s="172"/>
      <c r="C69" s="173" t="s">
        <v>305</v>
      </c>
      <c r="D69" s="174"/>
      <c r="E69" s="175"/>
      <c r="F69" s="169"/>
      <c r="G69" s="169"/>
      <c r="H69" s="169"/>
      <c r="I69" s="169"/>
      <c r="J69" s="169"/>
      <c r="K69" s="169"/>
      <c r="L69" s="169"/>
      <c r="M69" s="169"/>
      <c r="N69" s="176"/>
      <c r="O69" s="176"/>
      <c r="P69" s="176"/>
      <c r="Q69" s="176"/>
      <c r="R69" s="169"/>
      <c r="S69" s="169"/>
      <c r="T69" s="169"/>
      <c r="U69" s="169"/>
      <c r="V69" s="169"/>
      <c r="W69" s="169"/>
      <c r="X69" s="169"/>
      <c r="Y69" s="169"/>
      <c r="Z69" s="170"/>
      <c r="AA69" s="170"/>
      <c r="AB69" s="170"/>
      <c r="AC69" s="170"/>
      <c r="AD69" s="170"/>
      <c r="AE69" s="170"/>
      <c r="AF69" s="170"/>
      <c r="AG69" s="170" t="s">
        <v>156</v>
      </c>
      <c r="AH69" s="170">
        <v>0</v>
      </c>
      <c r="AI69" s="170"/>
      <c r="AJ69" s="170"/>
      <c r="AK69" s="170"/>
      <c r="AL69" s="170"/>
      <c r="AM69" s="170"/>
      <c r="AN69" s="170"/>
      <c r="AO69" s="170"/>
      <c r="AP69" s="170"/>
      <c r="AQ69" s="170"/>
      <c r="AR69" s="170"/>
      <c r="AS69" s="170"/>
      <c r="AT69" s="170"/>
      <c r="AU69" s="170"/>
      <c r="AV69" s="170"/>
      <c r="AW69" s="170"/>
      <c r="AX69" s="170"/>
      <c r="AY69" s="170"/>
      <c r="AZ69" s="170"/>
      <c r="BA69" s="170"/>
      <c r="BB69" s="170"/>
      <c r="BC69" s="170"/>
      <c r="BD69" s="170"/>
      <c r="BE69" s="170"/>
      <c r="BF69" s="170"/>
      <c r="BG69" s="170"/>
      <c r="BH69" s="170"/>
    </row>
    <row r="70" spans="1:60" outlineLevel="3" x14ac:dyDescent="0.25">
      <c r="A70" s="171"/>
      <c r="B70" s="172"/>
      <c r="C70" s="173" t="s">
        <v>306</v>
      </c>
      <c r="D70" s="174"/>
      <c r="E70" s="175">
        <v>565</v>
      </c>
      <c r="F70" s="169"/>
      <c r="G70" s="169"/>
      <c r="H70" s="169"/>
      <c r="I70" s="169"/>
      <c r="J70" s="169"/>
      <c r="K70" s="169"/>
      <c r="L70" s="169"/>
      <c r="M70" s="169"/>
      <c r="N70" s="176"/>
      <c r="O70" s="176"/>
      <c r="P70" s="176"/>
      <c r="Q70" s="176"/>
      <c r="R70" s="169"/>
      <c r="S70" s="169"/>
      <c r="T70" s="169"/>
      <c r="U70" s="169"/>
      <c r="V70" s="169"/>
      <c r="W70" s="169"/>
      <c r="X70" s="169"/>
      <c r="Y70" s="169"/>
      <c r="Z70" s="170"/>
      <c r="AA70" s="170"/>
      <c r="AB70" s="170"/>
      <c r="AC70" s="170"/>
      <c r="AD70" s="170"/>
      <c r="AE70" s="170"/>
      <c r="AF70" s="170"/>
      <c r="AG70" s="170" t="s">
        <v>156</v>
      </c>
      <c r="AH70" s="170">
        <v>0</v>
      </c>
      <c r="AI70" s="170"/>
      <c r="AJ70" s="170"/>
      <c r="AK70" s="170"/>
      <c r="AL70" s="170"/>
      <c r="AM70" s="170"/>
      <c r="AN70" s="170"/>
      <c r="AO70" s="170"/>
      <c r="AP70" s="170"/>
      <c r="AQ70" s="170"/>
      <c r="AR70" s="170"/>
      <c r="AS70" s="170"/>
      <c r="AT70" s="170"/>
      <c r="AU70" s="170"/>
      <c r="AV70" s="170"/>
      <c r="AW70" s="170"/>
      <c r="AX70" s="170"/>
      <c r="AY70" s="170"/>
      <c r="AZ70" s="170"/>
      <c r="BA70" s="170"/>
      <c r="BB70" s="170"/>
      <c r="BC70" s="170"/>
      <c r="BD70" s="170"/>
      <c r="BE70" s="170"/>
      <c r="BF70" s="170"/>
      <c r="BG70" s="170"/>
      <c r="BH70" s="170"/>
    </row>
    <row r="71" spans="1:60" outlineLevel="3" x14ac:dyDescent="0.25">
      <c r="A71" s="171"/>
      <c r="B71" s="172"/>
      <c r="C71" s="177" t="s">
        <v>164</v>
      </c>
      <c r="D71" s="178"/>
      <c r="E71" s="179">
        <v>565</v>
      </c>
      <c r="F71" s="169"/>
      <c r="G71" s="169"/>
      <c r="H71" s="169"/>
      <c r="I71" s="169"/>
      <c r="J71" s="169"/>
      <c r="K71" s="169"/>
      <c r="L71" s="169"/>
      <c r="M71" s="169"/>
      <c r="N71" s="176"/>
      <c r="O71" s="176"/>
      <c r="P71" s="176"/>
      <c r="Q71" s="176"/>
      <c r="R71" s="169"/>
      <c r="S71" s="169"/>
      <c r="T71" s="169"/>
      <c r="U71" s="169"/>
      <c r="V71" s="169"/>
      <c r="W71" s="169"/>
      <c r="X71" s="169"/>
      <c r="Y71" s="169"/>
      <c r="Z71" s="170"/>
      <c r="AA71" s="170"/>
      <c r="AB71" s="170"/>
      <c r="AC71" s="170"/>
      <c r="AD71" s="170"/>
      <c r="AE71" s="170"/>
      <c r="AF71" s="170"/>
      <c r="AG71" s="170" t="s">
        <v>156</v>
      </c>
      <c r="AH71" s="170">
        <v>1</v>
      </c>
      <c r="AI71" s="170"/>
      <c r="AJ71" s="170"/>
      <c r="AK71" s="170"/>
      <c r="AL71" s="170"/>
      <c r="AM71" s="170"/>
      <c r="AN71" s="170"/>
      <c r="AO71" s="170"/>
      <c r="AP71" s="170"/>
      <c r="AQ71" s="170"/>
      <c r="AR71" s="170"/>
      <c r="AS71" s="170"/>
      <c r="AT71" s="170"/>
      <c r="AU71" s="170"/>
      <c r="AV71" s="170"/>
      <c r="AW71" s="170"/>
      <c r="AX71" s="170"/>
      <c r="AY71" s="170"/>
      <c r="AZ71" s="170"/>
      <c r="BA71" s="170"/>
      <c r="BB71" s="170"/>
      <c r="BC71" s="170"/>
      <c r="BD71" s="170"/>
      <c r="BE71" s="170"/>
      <c r="BF71" s="170"/>
      <c r="BG71" s="170"/>
      <c r="BH71" s="170"/>
    </row>
    <row r="72" spans="1:60" ht="30" outlineLevel="3" x14ac:dyDescent="0.25">
      <c r="A72" s="171"/>
      <c r="B72" s="172"/>
      <c r="C72" s="173" t="s">
        <v>297</v>
      </c>
      <c r="D72" s="174"/>
      <c r="E72" s="175"/>
      <c r="F72" s="169"/>
      <c r="G72" s="169"/>
      <c r="H72" s="169"/>
      <c r="I72" s="169"/>
      <c r="J72" s="169"/>
      <c r="K72" s="169"/>
      <c r="L72" s="169"/>
      <c r="M72" s="169"/>
      <c r="N72" s="176"/>
      <c r="O72" s="176"/>
      <c r="P72" s="176"/>
      <c r="Q72" s="176"/>
      <c r="R72" s="169"/>
      <c r="S72" s="169"/>
      <c r="T72" s="169"/>
      <c r="U72" s="169"/>
      <c r="V72" s="169"/>
      <c r="W72" s="169"/>
      <c r="X72" s="169"/>
      <c r="Y72" s="169"/>
      <c r="Z72" s="170"/>
      <c r="AA72" s="170"/>
      <c r="AB72" s="170"/>
      <c r="AC72" s="170"/>
      <c r="AD72" s="170"/>
      <c r="AE72" s="170"/>
      <c r="AF72" s="170"/>
      <c r="AG72" s="170" t="s">
        <v>156</v>
      </c>
      <c r="AH72" s="170">
        <v>0</v>
      </c>
      <c r="AI72" s="170"/>
      <c r="AJ72" s="170"/>
      <c r="AK72" s="170"/>
      <c r="AL72" s="170"/>
      <c r="AM72" s="170"/>
      <c r="AN72" s="170"/>
      <c r="AO72" s="170"/>
      <c r="AP72" s="170"/>
      <c r="AQ72" s="170"/>
      <c r="AR72" s="170"/>
      <c r="AS72" s="170"/>
      <c r="AT72" s="170"/>
      <c r="AU72" s="170"/>
      <c r="AV72" s="170"/>
      <c r="AW72" s="170"/>
      <c r="AX72" s="170"/>
      <c r="AY72" s="170"/>
      <c r="AZ72" s="170"/>
      <c r="BA72" s="170"/>
      <c r="BB72" s="170"/>
      <c r="BC72" s="170"/>
      <c r="BD72" s="170"/>
      <c r="BE72" s="170"/>
      <c r="BF72" s="170"/>
      <c r="BG72" s="170"/>
      <c r="BH72" s="170"/>
    </row>
    <row r="73" spans="1:60" outlineLevel="3" x14ac:dyDescent="0.25">
      <c r="A73" s="171"/>
      <c r="B73" s="172"/>
      <c r="C73" s="173" t="s">
        <v>301</v>
      </c>
      <c r="D73" s="174"/>
      <c r="E73" s="175"/>
      <c r="F73" s="169"/>
      <c r="G73" s="169"/>
      <c r="H73" s="169"/>
      <c r="I73" s="169"/>
      <c r="J73" s="169"/>
      <c r="K73" s="169"/>
      <c r="L73" s="169"/>
      <c r="M73" s="169"/>
      <c r="N73" s="176"/>
      <c r="O73" s="176"/>
      <c r="P73" s="176"/>
      <c r="Q73" s="176"/>
      <c r="R73" s="169"/>
      <c r="S73" s="169"/>
      <c r="T73" s="169"/>
      <c r="U73" s="169"/>
      <c r="V73" s="169"/>
      <c r="W73" s="169"/>
      <c r="X73" s="169"/>
      <c r="Y73" s="169"/>
      <c r="Z73" s="170"/>
      <c r="AA73" s="170"/>
      <c r="AB73" s="170"/>
      <c r="AC73" s="170"/>
      <c r="AD73" s="170"/>
      <c r="AE73" s="170"/>
      <c r="AF73" s="170"/>
      <c r="AG73" s="170" t="s">
        <v>156</v>
      </c>
      <c r="AH73" s="170">
        <v>0</v>
      </c>
      <c r="AI73" s="170"/>
      <c r="AJ73" s="170"/>
      <c r="AK73" s="170"/>
      <c r="AL73" s="170"/>
      <c r="AM73" s="170"/>
      <c r="AN73" s="170"/>
      <c r="AO73" s="170"/>
      <c r="AP73" s="170"/>
      <c r="AQ73" s="170"/>
      <c r="AR73" s="170"/>
      <c r="AS73" s="170"/>
      <c r="AT73" s="170"/>
      <c r="AU73" s="170"/>
      <c r="AV73" s="170"/>
      <c r="AW73" s="170"/>
      <c r="AX73" s="170"/>
      <c r="AY73" s="170"/>
      <c r="AZ73" s="170"/>
      <c r="BA73" s="170"/>
      <c r="BB73" s="170"/>
      <c r="BC73" s="170"/>
      <c r="BD73" s="170"/>
      <c r="BE73" s="170"/>
      <c r="BF73" s="170"/>
      <c r="BG73" s="170"/>
      <c r="BH73" s="170"/>
    </row>
    <row r="74" spans="1:60" outlineLevel="3" x14ac:dyDescent="0.25">
      <c r="A74" s="171"/>
      <c r="B74" s="172"/>
      <c r="C74" s="173" t="s">
        <v>307</v>
      </c>
      <c r="D74" s="174"/>
      <c r="E74" s="175">
        <v>1685</v>
      </c>
      <c r="F74" s="169"/>
      <c r="G74" s="169"/>
      <c r="H74" s="169"/>
      <c r="I74" s="169"/>
      <c r="J74" s="169"/>
      <c r="K74" s="169"/>
      <c r="L74" s="169"/>
      <c r="M74" s="169"/>
      <c r="N74" s="176"/>
      <c r="O74" s="176"/>
      <c r="P74" s="176"/>
      <c r="Q74" s="176"/>
      <c r="R74" s="169"/>
      <c r="S74" s="169"/>
      <c r="T74" s="169"/>
      <c r="U74" s="169"/>
      <c r="V74" s="169"/>
      <c r="W74" s="169"/>
      <c r="X74" s="169"/>
      <c r="Y74" s="169"/>
      <c r="Z74" s="170"/>
      <c r="AA74" s="170"/>
      <c r="AB74" s="170"/>
      <c r="AC74" s="170"/>
      <c r="AD74" s="170"/>
      <c r="AE74" s="170"/>
      <c r="AF74" s="170"/>
      <c r="AG74" s="170" t="s">
        <v>156</v>
      </c>
      <c r="AH74" s="170">
        <v>0</v>
      </c>
      <c r="AI74" s="170"/>
      <c r="AJ74" s="170"/>
      <c r="AK74" s="170"/>
      <c r="AL74" s="170"/>
      <c r="AM74" s="170"/>
      <c r="AN74" s="170"/>
      <c r="AO74" s="170"/>
      <c r="AP74" s="170"/>
      <c r="AQ74" s="170"/>
      <c r="AR74" s="170"/>
      <c r="AS74" s="170"/>
      <c r="AT74" s="170"/>
      <c r="AU74" s="170"/>
      <c r="AV74" s="170"/>
      <c r="AW74" s="170"/>
      <c r="AX74" s="170"/>
      <c r="AY74" s="170"/>
      <c r="AZ74" s="170"/>
      <c r="BA74" s="170"/>
      <c r="BB74" s="170"/>
      <c r="BC74" s="170"/>
      <c r="BD74" s="170"/>
      <c r="BE74" s="170"/>
      <c r="BF74" s="170"/>
      <c r="BG74" s="170"/>
      <c r="BH74" s="170"/>
    </row>
    <row r="75" spans="1:60" outlineLevel="3" x14ac:dyDescent="0.25">
      <c r="A75" s="171"/>
      <c r="B75" s="172"/>
      <c r="C75" s="177" t="s">
        <v>164</v>
      </c>
      <c r="D75" s="178"/>
      <c r="E75" s="179">
        <v>1685</v>
      </c>
      <c r="F75" s="169"/>
      <c r="G75" s="169"/>
      <c r="H75" s="169"/>
      <c r="I75" s="169"/>
      <c r="J75" s="169"/>
      <c r="K75" s="169"/>
      <c r="L75" s="169"/>
      <c r="M75" s="169"/>
      <c r="N75" s="176"/>
      <c r="O75" s="176"/>
      <c r="P75" s="176"/>
      <c r="Q75" s="176"/>
      <c r="R75" s="169"/>
      <c r="S75" s="169"/>
      <c r="T75" s="169"/>
      <c r="U75" s="169"/>
      <c r="V75" s="169"/>
      <c r="W75" s="169"/>
      <c r="X75" s="169"/>
      <c r="Y75" s="169"/>
      <c r="Z75" s="170"/>
      <c r="AA75" s="170"/>
      <c r="AB75" s="170"/>
      <c r="AC75" s="170"/>
      <c r="AD75" s="170"/>
      <c r="AE75" s="170"/>
      <c r="AF75" s="170"/>
      <c r="AG75" s="170" t="s">
        <v>156</v>
      </c>
      <c r="AH75" s="170">
        <v>1</v>
      </c>
      <c r="AI75" s="170"/>
      <c r="AJ75" s="170"/>
      <c r="AK75" s="170"/>
      <c r="AL75" s="170"/>
      <c r="AM75" s="170"/>
      <c r="AN75" s="170"/>
      <c r="AO75" s="170"/>
      <c r="AP75" s="170"/>
      <c r="AQ75" s="170"/>
      <c r="AR75" s="170"/>
      <c r="AS75" s="170"/>
      <c r="AT75" s="170"/>
      <c r="AU75" s="170"/>
      <c r="AV75" s="170"/>
      <c r="AW75" s="170"/>
      <c r="AX75" s="170"/>
      <c r="AY75" s="170"/>
      <c r="AZ75" s="170"/>
      <c r="BA75" s="170"/>
      <c r="BB75" s="170"/>
      <c r="BC75" s="170"/>
      <c r="BD75" s="170"/>
      <c r="BE75" s="170"/>
      <c r="BF75" s="170"/>
      <c r="BG75" s="170"/>
      <c r="BH75" s="170"/>
    </row>
    <row r="76" spans="1:60" outlineLevel="1" x14ac:dyDescent="0.25">
      <c r="A76" s="161">
        <v>9</v>
      </c>
      <c r="B76" s="162" t="s">
        <v>308</v>
      </c>
      <c r="C76" s="163" t="s">
        <v>309</v>
      </c>
      <c r="D76" s="164" t="s">
        <v>241</v>
      </c>
      <c r="E76" s="165">
        <v>1017</v>
      </c>
      <c r="F76" s="139"/>
      <c r="G76" s="167">
        <f>ROUND(E76*F76,2)</f>
        <v>0</v>
      </c>
      <c r="H76" s="166"/>
      <c r="I76" s="167">
        <f>ROUND(E76*H76,2)</f>
        <v>0</v>
      </c>
      <c r="J76" s="166"/>
      <c r="K76" s="167">
        <f>ROUND(E76*J76,2)</f>
        <v>0</v>
      </c>
      <c r="L76" s="167">
        <v>21</v>
      </c>
      <c r="M76" s="167">
        <f>G76*(1+L76/100)</f>
        <v>0</v>
      </c>
      <c r="N76" s="165">
        <v>1</v>
      </c>
      <c r="O76" s="165">
        <f>ROUND(E76*N76,2)</f>
        <v>1017</v>
      </c>
      <c r="P76" s="165">
        <v>0</v>
      </c>
      <c r="Q76" s="165">
        <f>ROUND(E76*P76,2)</f>
        <v>0</v>
      </c>
      <c r="R76" s="167" t="s">
        <v>310</v>
      </c>
      <c r="S76" s="167" t="s">
        <v>151</v>
      </c>
      <c r="T76" s="168" t="s">
        <v>151</v>
      </c>
      <c r="U76" s="169">
        <v>0</v>
      </c>
      <c r="V76" s="169">
        <f>ROUND(E76*U76,2)</f>
        <v>0</v>
      </c>
      <c r="W76" s="169"/>
      <c r="X76" s="169" t="s">
        <v>311</v>
      </c>
      <c r="Y76" s="169" t="s">
        <v>153</v>
      </c>
      <c r="Z76" s="170"/>
      <c r="AA76" s="170"/>
      <c r="AB76" s="170"/>
      <c r="AC76" s="170"/>
      <c r="AD76" s="170"/>
      <c r="AE76" s="170"/>
      <c r="AF76" s="170"/>
      <c r="AG76" s="170" t="s">
        <v>312</v>
      </c>
      <c r="AH76" s="170"/>
      <c r="AI76" s="170"/>
      <c r="AJ76" s="170"/>
      <c r="AK76" s="170"/>
      <c r="AL76" s="170"/>
      <c r="AM76" s="170"/>
      <c r="AN76" s="170"/>
      <c r="AO76" s="170"/>
      <c r="AP76" s="170"/>
      <c r="AQ76" s="170"/>
      <c r="AR76" s="170"/>
      <c r="AS76" s="170"/>
      <c r="AT76" s="170"/>
      <c r="AU76" s="170"/>
      <c r="AV76" s="170"/>
      <c r="AW76" s="170"/>
      <c r="AX76" s="170"/>
      <c r="AY76" s="170"/>
      <c r="AZ76" s="170"/>
      <c r="BA76" s="170"/>
      <c r="BB76" s="170"/>
      <c r="BC76" s="170"/>
      <c r="BD76" s="170"/>
      <c r="BE76" s="170"/>
      <c r="BF76" s="170"/>
      <c r="BG76" s="170"/>
      <c r="BH76" s="170"/>
    </row>
    <row r="77" spans="1:60" outlineLevel="2" x14ac:dyDescent="0.25">
      <c r="A77" s="171"/>
      <c r="B77" s="172"/>
      <c r="C77" s="173" t="s">
        <v>272</v>
      </c>
      <c r="D77" s="174"/>
      <c r="E77" s="175"/>
      <c r="F77" s="169"/>
      <c r="G77" s="169"/>
      <c r="H77" s="169"/>
      <c r="I77" s="169"/>
      <c r="J77" s="169"/>
      <c r="K77" s="169"/>
      <c r="L77" s="169"/>
      <c r="M77" s="169"/>
      <c r="N77" s="176"/>
      <c r="O77" s="176"/>
      <c r="P77" s="176"/>
      <c r="Q77" s="176"/>
      <c r="R77" s="169"/>
      <c r="S77" s="169"/>
      <c r="T77" s="169"/>
      <c r="U77" s="169"/>
      <c r="V77" s="169"/>
      <c r="W77" s="169"/>
      <c r="X77" s="169"/>
      <c r="Y77" s="169"/>
      <c r="Z77" s="170"/>
      <c r="AA77" s="170"/>
      <c r="AB77" s="170"/>
      <c r="AC77" s="170"/>
      <c r="AD77" s="170"/>
      <c r="AE77" s="170"/>
      <c r="AF77" s="170"/>
      <c r="AG77" s="170" t="s">
        <v>156</v>
      </c>
      <c r="AH77" s="170">
        <v>0</v>
      </c>
      <c r="AI77" s="170"/>
      <c r="AJ77" s="170"/>
      <c r="AK77" s="170"/>
      <c r="AL77" s="170"/>
      <c r="AM77" s="170"/>
      <c r="AN77" s="170"/>
      <c r="AO77" s="170"/>
      <c r="AP77" s="170"/>
      <c r="AQ77" s="170"/>
      <c r="AR77" s="170"/>
      <c r="AS77" s="170"/>
      <c r="AT77" s="170"/>
      <c r="AU77" s="170"/>
      <c r="AV77" s="170"/>
      <c r="AW77" s="170"/>
      <c r="AX77" s="170"/>
      <c r="AY77" s="170"/>
      <c r="AZ77" s="170"/>
      <c r="BA77" s="170"/>
      <c r="BB77" s="170"/>
      <c r="BC77" s="170"/>
      <c r="BD77" s="170"/>
      <c r="BE77" s="170"/>
      <c r="BF77" s="170"/>
      <c r="BG77" s="170"/>
      <c r="BH77" s="170"/>
    </row>
    <row r="78" spans="1:60" ht="20" outlineLevel="3" x14ac:dyDescent="0.25">
      <c r="A78" s="171"/>
      <c r="B78" s="172"/>
      <c r="C78" s="173" t="s">
        <v>304</v>
      </c>
      <c r="D78" s="174"/>
      <c r="E78" s="175"/>
      <c r="F78" s="169"/>
      <c r="G78" s="169"/>
      <c r="H78" s="169"/>
      <c r="I78" s="169"/>
      <c r="J78" s="169"/>
      <c r="K78" s="169"/>
      <c r="L78" s="169"/>
      <c r="M78" s="169"/>
      <c r="N78" s="176"/>
      <c r="O78" s="176"/>
      <c r="P78" s="176"/>
      <c r="Q78" s="176"/>
      <c r="R78" s="169"/>
      <c r="S78" s="169"/>
      <c r="T78" s="169"/>
      <c r="U78" s="169"/>
      <c r="V78" s="169"/>
      <c r="W78" s="169"/>
      <c r="X78" s="169"/>
      <c r="Y78" s="169"/>
      <c r="Z78" s="170"/>
      <c r="AA78" s="170"/>
      <c r="AB78" s="170"/>
      <c r="AC78" s="170"/>
      <c r="AD78" s="170"/>
      <c r="AE78" s="170"/>
      <c r="AF78" s="170"/>
      <c r="AG78" s="170" t="s">
        <v>156</v>
      </c>
      <c r="AH78" s="170">
        <v>0</v>
      </c>
      <c r="AI78" s="170"/>
      <c r="AJ78" s="170"/>
      <c r="AK78" s="170"/>
      <c r="AL78" s="170"/>
      <c r="AM78" s="170"/>
      <c r="AN78" s="170"/>
      <c r="AO78" s="170"/>
      <c r="AP78" s="170"/>
      <c r="AQ78" s="170"/>
      <c r="AR78" s="170"/>
      <c r="AS78" s="170"/>
      <c r="AT78" s="170"/>
      <c r="AU78" s="170"/>
      <c r="AV78" s="170"/>
      <c r="AW78" s="170"/>
      <c r="AX78" s="170"/>
      <c r="AY78" s="170"/>
      <c r="AZ78" s="170"/>
      <c r="BA78" s="170"/>
      <c r="BB78" s="170"/>
      <c r="BC78" s="170"/>
      <c r="BD78" s="170"/>
      <c r="BE78" s="170"/>
      <c r="BF78" s="170"/>
      <c r="BG78" s="170"/>
      <c r="BH78" s="170"/>
    </row>
    <row r="79" spans="1:60" outlineLevel="3" x14ac:dyDescent="0.25">
      <c r="A79" s="171"/>
      <c r="B79" s="172"/>
      <c r="C79" s="173" t="s">
        <v>305</v>
      </c>
      <c r="D79" s="174"/>
      <c r="E79" s="175"/>
      <c r="F79" s="169"/>
      <c r="G79" s="169"/>
      <c r="H79" s="169"/>
      <c r="I79" s="169"/>
      <c r="J79" s="169"/>
      <c r="K79" s="169"/>
      <c r="L79" s="169"/>
      <c r="M79" s="169"/>
      <c r="N79" s="176"/>
      <c r="O79" s="176"/>
      <c r="P79" s="176"/>
      <c r="Q79" s="176"/>
      <c r="R79" s="169"/>
      <c r="S79" s="169"/>
      <c r="T79" s="169"/>
      <c r="U79" s="169"/>
      <c r="V79" s="169"/>
      <c r="W79" s="169"/>
      <c r="X79" s="169"/>
      <c r="Y79" s="169"/>
      <c r="Z79" s="170"/>
      <c r="AA79" s="170"/>
      <c r="AB79" s="170"/>
      <c r="AC79" s="170"/>
      <c r="AD79" s="170"/>
      <c r="AE79" s="170"/>
      <c r="AF79" s="170"/>
      <c r="AG79" s="170" t="s">
        <v>156</v>
      </c>
      <c r="AH79" s="170">
        <v>0</v>
      </c>
      <c r="AI79" s="170"/>
      <c r="AJ79" s="170"/>
      <c r="AK79" s="170"/>
      <c r="AL79" s="170"/>
      <c r="AM79" s="170"/>
      <c r="AN79" s="170"/>
      <c r="AO79" s="170"/>
      <c r="AP79" s="170"/>
      <c r="AQ79" s="170"/>
      <c r="AR79" s="170"/>
      <c r="AS79" s="170"/>
      <c r="AT79" s="170"/>
      <c r="AU79" s="170"/>
      <c r="AV79" s="170"/>
      <c r="AW79" s="170"/>
      <c r="AX79" s="170"/>
      <c r="AY79" s="170"/>
      <c r="AZ79" s="170"/>
      <c r="BA79" s="170"/>
      <c r="BB79" s="170"/>
      <c r="BC79" s="170"/>
      <c r="BD79" s="170"/>
      <c r="BE79" s="170"/>
      <c r="BF79" s="170"/>
      <c r="BG79" s="170"/>
      <c r="BH79" s="170"/>
    </row>
    <row r="80" spans="1:60" outlineLevel="3" x14ac:dyDescent="0.25">
      <c r="A80" s="171"/>
      <c r="B80" s="172"/>
      <c r="C80" s="173" t="s">
        <v>313</v>
      </c>
      <c r="D80" s="174"/>
      <c r="E80" s="175">
        <v>1017</v>
      </c>
      <c r="F80" s="169"/>
      <c r="G80" s="169"/>
      <c r="H80" s="169"/>
      <c r="I80" s="169"/>
      <c r="J80" s="169"/>
      <c r="K80" s="169"/>
      <c r="L80" s="169"/>
      <c r="M80" s="169"/>
      <c r="N80" s="176"/>
      <c r="O80" s="176"/>
      <c r="P80" s="176"/>
      <c r="Q80" s="176"/>
      <c r="R80" s="169"/>
      <c r="S80" s="169"/>
      <c r="T80" s="169"/>
      <c r="U80" s="169"/>
      <c r="V80" s="169"/>
      <c r="W80" s="169"/>
      <c r="X80" s="169"/>
      <c r="Y80" s="169"/>
      <c r="Z80" s="170"/>
      <c r="AA80" s="170"/>
      <c r="AB80" s="170"/>
      <c r="AC80" s="170"/>
      <c r="AD80" s="170"/>
      <c r="AE80" s="170"/>
      <c r="AF80" s="170"/>
      <c r="AG80" s="170" t="s">
        <v>156</v>
      </c>
      <c r="AH80" s="170">
        <v>0</v>
      </c>
      <c r="AI80" s="170"/>
      <c r="AJ80" s="170"/>
      <c r="AK80" s="170"/>
      <c r="AL80" s="170"/>
      <c r="AM80" s="170"/>
      <c r="AN80" s="170"/>
      <c r="AO80" s="170"/>
      <c r="AP80" s="170"/>
      <c r="AQ80" s="170"/>
      <c r="AR80" s="170"/>
      <c r="AS80" s="170"/>
      <c r="AT80" s="170"/>
      <c r="AU80" s="170"/>
      <c r="AV80" s="170"/>
      <c r="AW80" s="170"/>
      <c r="AX80" s="170"/>
      <c r="AY80" s="170"/>
      <c r="AZ80" s="170"/>
      <c r="BA80" s="170"/>
      <c r="BB80" s="170"/>
      <c r="BC80" s="170"/>
      <c r="BD80" s="170"/>
      <c r="BE80" s="170"/>
      <c r="BF80" s="170"/>
      <c r="BG80" s="170"/>
      <c r="BH80" s="170"/>
    </row>
    <row r="81" spans="1:60" outlineLevel="3" x14ac:dyDescent="0.25">
      <c r="A81" s="171"/>
      <c r="B81" s="172"/>
      <c r="C81" s="177" t="s">
        <v>164</v>
      </c>
      <c r="D81" s="178"/>
      <c r="E81" s="179">
        <v>1017</v>
      </c>
      <c r="F81" s="169"/>
      <c r="G81" s="169"/>
      <c r="H81" s="169"/>
      <c r="I81" s="169"/>
      <c r="J81" s="169"/>
      <c r="K81" s="169"/>
      <c r="L81" s="169"/>
      <c r="M81" s="169"/>
      <c r="N81" s="176"/>
      <c r="O81" s="176"/>
      <c r="P81" s="176"/>
      <c r="Q81" s="176"/>
      <c r="R81" s="169"/>
      <c r="S81" s="169"/>
      <c r="T81" s="169"/>
      <c r="U81" s="169"/>
      <c r="V81" s="169"/>
      <c r="W81" s="169"/>
      <c r="X81" s="169"/>
      <c r="Y81" s="169"/>
      <c r="Z81" s="170"/>
      <c r="AA81" s="170"/>
      <c r="AB81" s="170"/>
      <c r="AC81" s="170"/>
      <c r="AD81" s="170"/>
      <c r="AE81" s="170"/>
      <c r="AF81" s="170"/>
      <c r="AG81" s="170" t="s">
        <v>156</v>
      </c>
      <c r="AH81" s="170">
        <v>1</v>
      </c>
      <c r="AI81" s="170"/>
      <c r="AJ81" s="170"/>
      <c r="AK81" s="170"/>
      <c r="AL81" s="170"/>
      <c r="AM81" s="170"/>
      <c r="AN81" s="170"/>
      <c r="AO81" s="170"/>
      <c r="AP81" s="170"/>
      <c r="AQ81" s="170"/>
      <c r="AR81" s="170"/>
      <c r="AS81" s="170"/>
      <c r="AT81" s="170"/>
      <c r="AU81" s="170"/>
      <c r="AV81" s="170"/>
      <c r="AW81" s="170"/>
      <c r="AX81" s="170"/>
      <c r="AY81" s="170"/>
      <c r="AZ81" s="170"/>
      <c r="BA81" s="170"/>
      <c r="BB81" s="170"/>
      <c r="BC81" s="170"/>
      <c r="BD81" s="170"/>
      <c r="BE81" s="170"/>
      <c r="BF81" s="170"/>
      <c r="BG81" s="170"/>
      <c r="BH81" s="170"/>
    </row>
    <row r="82" spans="1:60" outlineLevel="1" x14ac:dyDescent="0.25">
      <c r="A82" s="161">
        <v>10</v>
      </c>
      <c r="B82" s="162" t="s">
        <v>314</v>
      </c>
      <c r="C82" s="163" t="s">
        <v>315</v>
      </c>
      <c r="D82" s="164" t="s">
        <v>232</v>
      </c>
      <c r="E82" s="165">
        <v>1612</v>
      </c>
      <c r="F82" s="139"/>
      <c r="G82" s="167">
        <f>ROUND(E82*F82,2)</f>
        <v>0</v>
      </c>
      <c r="H82" s="166"/>
      <c r="I82" s="167">
        <f>ROUND(E82*H82,2)</f>
        <v>0</v>
      </c>
      <c r="J82" s="166"/>
      <c r="K82" s="167">
        <f>ROUND(E82*J82,2)</f>
        <v>0</v>
      </c>
      <c r="L82" s="167">
        <v>21</v>
      </c>
      <c r="M82" s="167">
        <f>G82*(1+L82/100)</f>
        <v>0</v>
      </c>
      <c r="N82" s="165">
        <v>0</v>
      </c>
      <c r="O82" s="165">
        <f>ROUND(E82*N82,2)</f>
        <v>0</v>
      </c>
      <c r="P82" s="165">
        <v>0</v>
      </c>
      <c r="Q82" s="165">
        <f>ROUND(E82*P82,2)</f>
        <v>0</v>
      </c>
      <c r="R82" s="167"/>
      <c r="S82" s="167" t="s">
        <v>151</v>
      </c>
      <c r="T82" s="168" t="s">
        <v>151</v>
      </c>
      <c r="U82" s="169">
        <v>0.03</v>
      </c>
      <c r="V82" s="169">
        <f>ROUND(E82*U82,2)</f>
        <v>48.36</v>
      </c>
      <c r="W82" s="169"/>
      <c r="X82" s="169" t="s">
        <v>152</v>
      </c>
      <c r="Y82" s="169" t="s">
        <v>153</v>
      </c>
      <c r="Z82" s="170"/>
      <c r="AA82" s="170"/>
      <c r="AB82" s="170"/>
      <c r="AC82" s="170"/>
      <c r="AD82" s="170"/>
      <c r="AE82" s="170"/>
      <c r="AF82" s="170"/>
      <c r="AG82" s="170" t="s">
        <v>154</v>
      </c>
      <c r="AH82" s="170"/>
      <c r="AI82" s="170"/>
      <c r="AJ82" s="170"/>
      <c r="AK82" s="170"/>
      <c r="AL82" s="170"/>
      <c r="AM82" s="170"/>
      <c r="AN82" s="170"/>
      <c r="AO82" s="170"/>
      <c r="AP82" s="170"/>
      <c r="AQ82" s="170"/>
      <c r="AR82" s="170"/>
      <c r="AS82" s="170"/>
      <c r="AT82" s="170"/>
      <c r="AU82" s="170"/>
      <c r="AV82" s="170"/>
      <c r="AW82" s="170"/>
      <c r="AX82" s="170"/>
      <c r="AY82" s="170"/>
      <c r="AZ82" s="170"/>
      <c r="BA82" s="170"/>
      <c r="BB82" s="170"/>
      <c r="BC82" s="170"/>
      <c r="BD82" s="170"/>
      <c r="BE82" s="170"/>
      <c r="BF82" s="170"/>
      <c r="BG82" s="170"/>
      <c r="BH82" s="170"/>
    </row>
    <row r="83" spans="1:60" outlineLevel="2" x14ac:dyDescent="0.25">
      <c r="A83" s="171"/>
      <c r="B83" s="172"/>
      <c r="C83" s="173" t="s">
        <v>155</v>
      </c>
      <c r="D83" s="174"/>
      <c r="E83" s="175"/>
      <c r="F83" s="169"/>
      <c r="G83" s="169"/>
      <c r="H83" s="169"/>
      <c r="I83" s="169"/>
      <c r="J83" s="169"/>
      <c r="K83" s="169"/>
      <c r="L83" s="169"/>
      <c r="M83" s="169"/>
      <c r="N83" s="176"/>
      <c r="O83" s="176"/>
      <c r="P83" s="176"/>
      <c r="Q83" s="176"/>
      <c r="R83" s="169"/>
      <c r="S83" s="169"/>
      <c r="T83" s="169"/>
      <c r="U83" s="169"/>
      <c r="V83" s="169"/>
      <c r="W83" s="169"/>
      <c r="X83" s="169"/>
      <c r="Y83" s="169"/>
      <c r="Z83" s="170"/>
      <c r="AA83" s="170"/>
      <c r="AB83" s="170"/>
      <c r="AC83" s="170"/>
      <c r="AD83" s="170"/>
      <c r="AE83" s="170"/>
      <c r="AF83" s="170"/>
      <c r="AG83" s="170" t="s">
        <v>156</v>
      </c>
      <c r="AH83" s="170">
        <v>0</v>
      </c>
      <c r="AI83" s="170"/>
      <c r="AJ83" s="170"/>
      <c r="AK83" s="170"/>
      <c r="AL83" s="170"/>
      <c r="AM83" s="170"/>
      <c r="AN83" s="170"/>
      <c r="AO83" s="170"/>
      <c r="AP83" s="170"/>
      <c r="AQ83" s="170"/>
      <c r="AR83" s="170"/>
      <c r="AS83" s="170"/>
      <c r="AT83" s="170"/>
      <c r="AU83" s="170"/>
      <c r="AV83" s="170"/>
      <c r="AW83" s="170"/>
      <c r="AX83" s="170"/>
      <c r="AY83" s="170"/>
      <c r="AZ83" s="170"/>
      <c r="BA83" s="170"/>
      <c r="BB83" s="170"/>
      <c r="BC83" s="170"/>
      <c r="BD83" s="170"/>
      <c r="BE83" s="170"/>
      <c r="BF83" s="170"/>
      <c r="BG83" s="170"/>
      <c r="BH83" s="170"/>
    </row>
    <row r="84" spans="1:60" ht="20" outlineLevel="3" x14ac:dyDescent="0.25">
      <c r="A84" s="171"/>
      <c r="B84" s="172"/>
      <c r="C84" s="173" t="s">
        <v>316</v>
      </c>
      <c r="D84" s="174"/>
      <c r="E84" s="175"/>
      <c r="F84" s="169"/>
      <c r="G84" s="169"/>
      <c r="H84" s="169"/>
      <c r="I84" s="169"/>
      <c r="J84" s="169"/>
      <c r="K84" s="169"/>
      <c r="L84" s="169"/>
      <c r="M84" s="169"/>
      <c r="N84" s="176"/>
      <c r="O84" s="176"/>
      <c r="P84" s="176"/>
      <c r="Q84" s="176"/>
      <c r="R84" s="169"/>
      <c r="S84" s="169"/>
      <c r="T84" s="169"/>
      <c r="U84" s="169"/>
      <c r="V84" s="169"/>
      <c r="W84" s="169"/>
      <c r="X84" s="169"/>
      <c r="Y84" s="169"/>
      <c r="Z84" s="170"/>
      <c r="AA84" s="170"/>
      <c r="AB84" s="170"/>
      <c r="AC84" s="170"/>
      <c r="AD84" s="170"/>
      <c r="AE84" s="170"/>
      <c r="AF84" s="170"/>
      <c r="AG84" s="170" t="s">
        <v>156</v>
      </c>
      <c r="AH84" s="170">
        <v>0</v>
      </c>
      <c r="AI84" s="170"/>
      <c r="AJ84" s="170"/>
      <c r="AK84" s="170"/>
      <c r="AL84" s="170"/>
      <c r="AM84" s="170"/>
      <c r="AN84" s="170"/>
      <c r="AO84" s="170"/>
      <c r="AP84" s="170"/>
      <c r="AQ84" s="170"/>
      <c r="AR84" s="170"/>
      <c r="AS84" s="170"/>
      <c r="AT84" s="170"/>
      <c r="AU84" s="170"/>
      <c r="AV84" s="170"/>
      <c r="AW84" s="170"/>
      <c r="AX84" s="170"/>
      <c r="AY84" s="170"/>
      <c r="AZ84" s="170"/>
      <c r="BA84" s="170"/>
      <c r="BB84" s="170"/>
      <c r="BC84" s="170"/>
      <c r="BD84" s="170"/>
      <c r="BE84" s="170"/>
      <c r="BF84" s="170"/>
      <c r="BG84" s="170"/>
      <c r="BH84" s="170"/>
    </row>
    <row r="85" spans="1:60" outlineLevel="3" x14ac:dyDescent="0.25">
      <c r="A85" s="171"/>
      <c r="B85" s="172"/>
      <c r="C85" s="173" t="s">
        <v>317</v>
      </c>
      <c r="D85" s="174"/>
      <c r="E85" s="175">
        <v>1612</v>
      </c>
      <c r="F85" s="169"/>
      <c r="G85" s="169"/>
      <c r="H85" s="169"/>
      <c r="I85" s="169"/>
      <c r="J85" s="169"/>
      <c r="K85" s="169"/>
      <c r="L85" s="169"/>
      <c r="M85" s="169"/>
      <c r="N85" s="176"/>
      <c r="O85" s="176"/>
      <c r="P85" s="176"/>
      <c r="Q85" s="176"/>
      <c r="R85" s="169"/>
      <c r="S85" s="169"/>
      <c r="T85" s="169"/>
      <c r="U85" s="169"/>
      <c r="V85" s="169"/>
      <c r="W85" s="169"/>
      <c r="X85" s="169"/>
      <c r="Y85" s="169"/>
      <c r="Z85" s="170"/>
      <c r="AA85" s="170"/>
      <c r="AB85" s="170"/>
      <c r="AC85" s="170"/>
      <c r="AD85" s="170"/>
      <c r="AE85" s="170"/>
      <c r="AF85" s="170"/>
      <c r="AG85" s="170" t="s">
        <v>156</v>
      </c>
      <c r="AH85" s="170">
        <v>0</v>
      </c>
      <c r="AI85" s="170"/>
      <c r="AJ85" s="170"/>
      <c r="AK85" s="170"/>
      <c r="AL85" s="170"/>
      <c r="AM85" s="170"/>
      <c r="AN85" s="170"/>
      <c r="AO85" s="170"/>
      <c r="AP85" s="170"/>
      <c r="AQ85" s="170"/>
      <c r="AR85" s="170"/>
      <c r="AS85" s="170"/>
      <c r="AT85" s="170"/>
      <c r="AU85" s="170"/>
      <c r="AV85" s="170"/>
      <c r="AW85" s="170"/>
      <c r="AX85" s="170"/>
      <c r="AY85" s="170"/>
      <c r="AZ85" s="170"/>
      <c r="BA85" s="170"/>
      <c r="BB85" s="170"/>
      <c r="BC85" s="170"/>
      <c r="BD85" s="170"/>
      <c r="BE85" s="170"/>
      <c r="BF85" s="170"/>
      <c r="BG85" s="170"/>
      <c r="BH85" s="170"/>
    </row>
    <row r="86" spans="1:60" outlineLevel="3" x14ac:dyDescent="0.25">
      <c r="A86" s="171"/>
      <c r="B86" s="172"/>
      <c r="C86" s="177" t="s">
        <v>164</v>
      </c>
      <c r="D86" s="178"/>
      <c r="E86" s="179">
        <v>1612</v>
      </c>
      <c r="F86" s="169"/>
      <c r="G86" s="169"/>
      <c r="H86" s="169"/>
      <c r="I86" s="169"/>
      <c r="J86" s="169"/>
      <c r="K86" s="169"/>
      <c r="L86" s="169"/>
      <c r="M86" s="169"/>
      <c r="N86" s="176"/>
      <c r="O86" s="176"/>
      <c r="P86" s="176"/>
      <c r="Q86" s="176"/>
      <c r="R86" s="169"/>
      <c r="S86" s="169"/>
      <c r="T86" s="169"/>
      <c r="U86" s="169"/>
      <c r="V86" s="169"/>
      <c r="W86" s="169"/>
      <c r="X86" s="169"/>
      <c r="Y86" s="169"/>
      <c r="Z86" s="170"/>
      <c r="AA86" s="170"/>
      <c r="AB86" s="170"/>
      <c r="AC86" s="170"/>
      <c r="AD86" s="170"/>
      <c r="AE86" s="170"/>
      <c r="AF86" s="170"/>
      <c r="AG86" s="170" t="s">
        <v>156</v>
      </c>
      <c r="AH86" s="170">
        <v>1</v>
      </c>
      <c r="AI86" s="170"/>
      <c r="AJ86" s="170"/>
      <c r="AK86" s="170"/>
      <c r="AL86" s="170"/>
      <c r="AM86" s="170"/>
      <c r="AN86" s="170"/>
      <c r="AO86" s="170"/>
      <c r="AP86" s="170"/>
      <c r="AQ86" s="170"/>
      <c r="AR86" s="170"/>
      <c r="AS86" s="170"/>
      <c r="AT86" s="170"/>
      <c r="AU86" s="170"/>
      <c r="AV86" s="170"/>
      <c r="AW86" s="170"/>
      <c r="AX86" s="170"/>
      <c r="AY86" s="170"/>
      <c r="AZ86" s="170"/>
      <c r="BA86" s="170"/>
      <c r="BB86" s="170"/>
      <c r="BC86" s="170"/>
      <c r="BD86" s="170"/>
      <c r="BE86" s="170"/>
      <c r="BF86" s="170"/>
      <c r="BG86" s="170"/>
      <c r="BH86" s="170"/>
    </row>
    <row r="87" spans="1:60" ht="13" x14ac:dyDescent="0.25">
      <c r="A87" s="153" t="s">
        <v>146</v>
      </c>
      <c r="B87" s="154" t="s">
        <v>105</v>
      </c>
      <c r="C87" s="155" t="s">
        <v>106</v>
      </c>
      <c r="D87" s="156"/>
      <c r="E87" s="157"/>
      <c r="F87" s="158"/>
      <c r="G87" s="158">
        <f>SUMIF(AG88:AG170,"&lt;&gt;NOR",G88:G170)</f>
        <v>0</v>
      </c>
      <c r="H87" s="158"/>
      <c r="I87" s="158">
        <f>SUM(I88:I170)</f>
        <v>0</v>
      </c>
      <c r="J87" s="158"/>
      <c r="K87" s="158">
        <f>SUM(K88:K170)</f>
        <v>0</v>
      </c>
      <c r="L87" s="158"/>
      <c r="M87" s="158">
        <f>SUM(M88:M170)</f>
        <v>0</v>
      </c>
      <c r="N87" s="157"/>
      <c r="O87" s="157">
        <f>SUM(O88:O170)</f>
        <v>4427.01</v>
      </c>
      <c r="P87" s="157"/>
      <c r="Q87" s="157">
        <f>SUM(Q88:Q170)</f>
        <v>0</v>
      </c>
      <c r="R87" s="158"/>
      <c r="S87" s="158"/>
      <c r="T87" s="159"/>
      <c r="U87" s="160"/>
      <c r="V87" s="160">
        <f>SUM(V88:V170)</f>
        <v>5170.2799999999988</v>
      </c>
      <c r="W87" s="160"/>
      <c r="X87" s="160"/>
      <c r="Y87" s="160"/>
      <c r="AG87" t="s">
        <v>147</v>
      </c>
    </row>
    <row r="88" spans="1:60" outlineLevel="1" x14ac:dyDescent="0.25">
      <c r="A88" s="161">
        <v>11</v>
      </c>
      <c r="B88" s="162" t="s">
        <v>318</v>
      </c>
      <c r="C88" s="163" t="s">
        <v>319</v>
      </c>
      <c r="D88" s="164" t="s">
        <v>150</v>
      </c>
      <c r="E88" s="165">
        <v>557.12800000000004</v>
      </c>
      <c r="F88" s="139"/>
      <c r="G88" s="167">
        <f>ROUND(E88*F88,2)</f>
        <v>0</v>
      </c>
      <c r="H88" s="166"/>
      <c r="I88" s="167">
        <f>ROUND(E88*H88,2)</f>
        <v>0</v>
      </c>
      <c r="J88" s="166"/>
      <c r="K88" s="167">
        <f>ROUND(E88*J88,2)</f>
        <v>0</v>
      </c>
      <c r="L88" s="167">
        <v>21</v>
      </c>
      <c r="M88" s="167">
        <f>G88*(1+L88/100)</f>
        <v>0</v>
      </c>
      <c r="N88" s="165">
        <v>2.1</v>
      </c>
      <c r="O88" s="165">
        <f>ROUND(E88*N88,2)</f>
        <v>1169.97</v>
      </c>
      <c r="P88" s="165">
        <v>0</v>
      </c>
      <c r="Q88" s="165">
        <f>ROUND(E88*P88,2)</f>
        <v>0</v>
      </c>
      <c r="R88" s="167"/>
      <c r="S88" s="167" t="s">
        <v>151</v>
      </c>
      <c r="T88" s="168" t="s">
        <v>151</v>
      </c>
      <c r="U88" s="169">
        <v>0.96499999999999997</v>
      </c>
      <c r="V88" s="169">
        <f>ROUND(E88*U88,2)</f>
        <v>537.63</v>
      </c>
      <c r="W88" s="169"/>
      <c r="X88" s="169" t="s">
        <v>152</v>
      </c>
      <c r="Y88" s="169" t="s">
        <v>153</v>
      </c>
      <c r="Z88" s="170"/>
      <c r="AA88" s="170"/>
      <c r="AB88" s="170"/>
      <c r="AC88" s="170"/>
      <c r="AD88" s="170"/>
      <c r="AE88" s="170"/>
      <c r="AF88" s="170"/>
      <c r="AG88" s="170" t="s">
        <v>154</v>
      </c>
      <c r="AH88" s="170"/>
      <c r="AI88" s="170"/>
      <c r="AJ88" s="170"/>
      <c r="AK88" s="170"/>
      <c r="AL88" s="170"/>
      <c r="AM88" s="170"/>
      <c r="AN88" s="170"/>
      <c r="AO88" s="170"/>
      <c r="AP88" s="170"/>
      <c r="AQ88" s="170"/>
      <c r="AR88" s="170"/>
      <c r="AS88" s="170"/>
      <c r="AT88" s="170"/>
      <c r="AU88" s="170"/>
      <c r="AV88" s="170"/>
      <c r="AW88" s="170"/>
      <c r="AX88" s="170"/>
      <c r="AY88" s="170"/>
      <c r="AZ88" s="170"/>
      <c r="BA88" s="170"/>
      <c r="BB88" s="170"/>
      <c r="BC88" s="170"/>
      <c r="BD88" s="170"/>
      <c r="BE88" s="170"/>
      <c r="BF88" s="170"/>
      <c r="BG88" s="170"/>
      <c r="BH88" s="170"/>
    </row>
    <row r="89" spans="1:60" outlineLevel="2" x14ac:dyDescent="0.25">
      <c r="A89" s="171"/>
      <c r="B89" s="172"/>
      <c r="C89" s="173" t="s">
        <v>155</v>
      </c>
      <c r="D89" s="174"/>
      <c r="E89" s="175"/>
      <c r="F89" s="169"/>
      <c r="G89" s="169"/>
      <c r="H89" s="169"/>
      <c r="I89" s="169"/>
      <c r="J89" s="169"/>
      <c r="K89" s="169"/>
      <c r="L89" s="169"/>
      <c r="M89" s="169"/>
      <c r="N89" s="176"/>
      <c r="O89" s="176"/>
      <c r="P89" s="176"/>
      <c r="Q89" s="176"/>
      <c r="R89" s="169"/>
      <c r="S89" s="169"/>
      <c r="T89" s="169"/>
      <c r="U89" s="169"/>
      <c r="V89" s="169"/>
      <c r="W89" s="169"/>
      <c r="X89" s="169"/>
      <c r="Y89" s="169"/>
      <c r="Z89" s="170"/>
      <c r="AA89" s="170"/>
      <c r="AB89" s="170"/>
      <c r="AC89" s="170"/>
      <c r="AD89" s="170"/>
      <c r="AE89" s="170"/>
      <c r="AF89" s="170"/>
      <c r="AG89" s="170" t="s">
        <v>156</v>
      </c>
      <c r="AH89" s="170">
        <v>0</v>
      </c>
      <c r="AI89" s="170"/>
      <c r="AJ89" s="170"/>
      <c r="AK89" s="170"/>
      <c r="AL89" s="170"/>
      <c r="AM89" s="170"/>
      <c r="AN89" s="170"/>
      <c r="AO89" s="170"/>
      <c r="AP89" s="170"/>
      <c r="AQ89" s="170"/>
      <c r="AR89" s="170"/>
      <c r="AS89" s="170"/>
      <c r="AT89" s="170"/>
      <c r="AU89" s="170"/>
      <c r="AV89" s="170"/>
      <c r="AW89" s="170"/>
      <c r="AX89" s="170"/>
      <c r="AY89" s="170"/>
      <c r="AZ89" s="170"/>
      <c r="BA89" s="170"/>
      <c r="BB89" s="170"/>
      <c r="BC89" s="170"/>
      <c r="BD89" s="170"/>
      <c r="BE89" s="170"/>
      <c r="BF89" s="170"/>
      <c r="BG89" s="170"/>
      <c r="BH89" s="170"/>
    </row>
    <row r="90" spans="1:60" outlineLevel="3" x14ac:dyDescent="0.25">
      <c r="A90" s="171"/>
      <c r="B90" s="172"/>
      <c r="C90" s="173"/>
      <c r="D90" s="174"/>
      <c r="E90" s="175"/>
      <c r="F90" s="169"/>
      <c r="G90" s="169"/>
      <c r="H90" s="169"/>
      <c r="I90" s="169"/>
      <c r="J90" s="169"/>
      <c r="K90" s="169"/>
      <c r="L90" s="169"/>
      <c r="M90" s="169"/>
      <c r="N90" s="176"/>
      <c r="O90" s="176"/>
      <c r="P90" s="176"/>
      <c r="Q90" s="176"/>
      <c r="R90" s="169"/>
      <c r="S90" s="169"/>
      <c r="T90" s="169"/>
      <c r="U90" s="169"/>
      <c r="V90" s="169"/>
      <c r="W90" s="169"/>
      <c r="X90" s="169"/>
      <c r="Y90" s="169"/>
      <c r="Z90" s="170"/>
      <c r="AA90" s="170"/>
      <c r="AB90" s="170"/>
      <c r="AC90" s="170"/>
      <c r="AD90" s="170"/>
      <c r="AE90" s="170"/>
      <c r="AF90" s="170"/>
      <c r="AG90" s="170" t="s">
        <v>156</v>
      </c>
      <c r="AH90" s="170">
        <v>0</v>
      </c>
      <c r="AI90" s="170"/>
      <c r="AJ90" s="170"/>
      <c r="AK90" s="170"/>
      <c r="AL90" s="170"/>
      <c r="AM90" s="170"/>
      <c r="AN90" s="170"/>
      <c r="AO90" s="170"/>
      <c r="AP90" s="170"/>
      <c r="AQ90" s="170"/>
      <c r="AR90" s="170"/>
      <c r="AS90" s="170"/>
      <c r="AT90" s="170"/>
      <c r="AU90" s="170"/>
      <c r="AV90" s="170"/>
      <c r="AW90" s="170"/>
      <c r="AX90" s="170"/>
      <c r="AY90" s="170"/>
      <c r="AZ90" s="170"/>
      <c r="BA90" s="170"/>
      <c r="BB90" s="170"/>
      <c r="BC90" s="170"/>
      <c r="BD90" s="170"/>
      <c r="BE90" s="170"/>
      <c r="BF90" s="170"/>
      <c r="BG90" s="170"/>
      <c r="BH90" s="170"/>
    </row>
    <row r="91" spans="1:60" outlineLevel="3" x14ac:dyDescent="0.25">
      <c r="A91" s="171"/>
      <c r="B91" s="172"/>
      <c r="C91" s="173"/>
      <c r="D91" s="174"/>
      <c r="E91" s="175"/>
      <c r="F91" s="169"/>
      <c r="G91" s="169"/>
      <c r="H91" s="169"/>
      <c r="I91" s="169"/>
      <c r="J91" s="169"/>
      <c r="K91" s="169"/>
      <c r="L91" s="169"/>
      <c r="M91" s="169"/>
      <c r="N91" s="176"/>
      <c r="O91" s="176"/>
      <c r="P91" s="176"/>
      <c r="Q91" s="176"/>
      <c r="R91" s="169"/>
      <c r="S91" s="169"/>
      <c r="T91" s="169"/>
      <c r="U91" s="169"/>
      <c r="V91" s="169"/>
      <c r="W91" s="169"/>
      <c r="X91" s="169"/>
      <c r="Y91" s="169"/>
      <c r="Z91" s="170"/>
      <c r="AA91" s="170"/>
      <c r="AB91" s="170"/>
      <c r="AC91" s="170"/>
      <c r="AD91" s="170"/>
      <c r="AE91" s="170"/>
      <c r="AF91" s="170"/>
      <c r="AG91" s="170" t="s">
        <v>156</v>
      </c>
      <c r="AH91" s="170">
        <v>0</v>
      </c>
      <c r="AI91" s="170"/>
      <c r="AJ91" s="170"/>
      <c r="AK91" s="170"/>
      <c r="AL91" s="170"/>
      <c r="AM91" s="170"/>
      <c r="AN91" s="170"/>
      <c r="AO91" s="170"/>
      <c r="AP91" s="170"/>
      <c r="AQ91" s="170"/>
      <c r="AR91" s="170"/>
      <c r="AS91" s="170"/>
      <c r="AT91" s="170"/>
      <c r="AU91" s="170"/>
      <c r="AV91" s="170"/>
      <c r="AW91" s="170"/>
      <c r="AX91" s="170"/>
      <c r="AY91" s="170"/>
      <c r="AZ91" s="170"/>
      <c r="BA91" s="170"/>
      <c r="BB91" s="170"/>
      <c r="BC91" s="170"/>
      <c r="BD91" s="170"/>
      <c r="BE91" s="170"/>
      <c r="BF91" s="170"/>
      <c r="BG91" s="170"/>
      <c r="BH91" s="170"/>
    </row>
    <row r="92" spans="1:60" outlineLevel="3" x14ac:dyDescent="0.25">
      <c r="A92" s="171"/>
      <c r="B92" s="172"/>
      <c r="C92" s="173" t="s">
        <v>321</v>
      </c>
      <c r="D92" s="174"/>
      <c r="E92" s="175"/>
      <c r="F92" s="169"/>
      <c r="G92" s="169"/>
      <c r="H92" s="169"/>
      <c r="I92" s="169"/>
      <c r="J92" s="169"/>
      <c r="K92" s="169"/>
      <c r="L92" s="169"/>
      <c r="M92" s="169"/>
      <c r="N92" s="176"/>
      <c r="O92" s="176"/>
      <c r="P92" s="176"/>
      <c r="Q92" s="176"/>
      <c r="R92" s="169"/>
      <c r="S92" s="169"/>
      <c r="T92" s="169"/>
      <c r="U92" s="169"/>
      <c r="V92" s="169"/>
      <c r="W92" s="169"/>
      <c r="X92" s="169"/>
      <c r="Y92" s="169"/>
      <c r="Z92" s="170"/>
      <c r="AA92" s="170"/>
      <c r="AB92" s="170"/>
      <c r="AC92" s="170"/>
      <c r="AD92" s="170"/>
      <c r="AE92" s="170"/>
      <c r="AF92" s="170"/>
      <c r="AG92" s="170" t="s">
        <v>156</v>
      </c>
      <c r="AH92" s="170">
        <v>0</v>
      </c>
      <c r="AI92" s="170"/>
      <c r="AJ92" s="170"/>
      <c r="AK92" s="170"/>
      <c r="AL92" s="170"/>
      <c r="AM92" s="170"/>
      <c r="AN92" s="170"/>
      <c r="AO92" s="170"/>
      <c r="AP92" s="170"/>
      <c r="AQ92" s="170"/>
      <c r="AR92" s="170"/>
      <c r="AS92" s="170"/>
      <c r="AT92" s="170"/>
      <c r="AU92" s="170"/>
      <c r="AV92" s="170"/>
      <c r="AW92" s="170"/>
      <c r="AX92" s="170"/>
      <c r="AY92" s="170"/>
      <c r="AZ92" s="170"/>
      <c r="BA92" s="170"/>
      <c r="BB92" s="170"/>
      <c r="BC92" s="170"/>
      <c r="BD92" s="170"/>
      <c r="BE92" s="170"/>
      <c r="BF92" s="170"/>
      <c r="BG92" s="170"/>
      <c r="BH92" s="170"/>
    </row>
    <row r="93" spans="1:60" outlineLevel="3" x14ac:dyDescent="0.25">
      <c r="A93" s="171"/>
      <c r="B93" s="172"/>
      <c r="C93" s="173" t="s">
        <v>322</v>
      </c>
      <c r="D93" s="174"/>
      <c r="E93" s="175">
        <v>506.48</v>
      </c>
      <c r="F93" s="169"/>
      <c r="G93" s="169"/>
      <c r="H93" s="169"/>
      <c r="I93" s="169"/>
      <c r="J93" s="169"/>
      <c r="K93" s="169"/>
      <c r="L93" s="169"/>
      <c r="M93" s="169"/>
      <c r="N93" s="176"/>
      <c r="O93" s="176"/>
      <c r="P93" s="176"/>
      <c r="Q93" s="176"/>
      <c r="R93" s="169"/>
      <c r="S93" s="169"/>
      <c r="T93" s="169"/>
      <c r="U93" s="169"/>
      <c r="V93" s="169"/>
      <c r="W93" s="169"/>
      <c r="X93" s="169"/>
      <c r="Y93" s="169"/>
      <c r="Z93" s="170"/>
      <c r="AA93" s="170"/>
      <c r="AB93" s="170"/>
      <c r="AC93" s="170"/>
      <c r="AD93" s="170"/>
      <c r="AE93" s="170"/>
      <c r="AF93" s="170"/>
      <c r="AG93" s="170" t="s">
        <v>156</v>
      </c>
      <c r="AH93" s="170">
        <v>0</v>
      </c>
      <c r="AI93" s="170"/>
      <c r="AJ93" s="170"/>
      <c r="AK93" s="170"/>
      <c r="AL93" s="170"/>
      <c r="AM93" s="170"/>
      <c r="AN93" s="170"/>
      <c r="AO93" s="170"/>
      <c r="AP93" s="170"/>
      <c r="AQ93" s="170"/>
      <c r="AR93" s="170"/>
      <c r="AS93" s="170"/>
      <c r="AT93" s="170"/>
      <c r="AU93" s="170"/>
      <c r="AV93" s="170"/>
      <c r="AW93" s="170"/>
      <c r="AX93" s="170"/>
      <c r="AY93" s="170"/>
      <c r="AZ93" s="170"/>
      <c r="BA93" s="170"/>
      <c r="BB93" s="170"/>
      <c r="BC93" s="170"/>
      <c r="BD93" s="170"/>
      <c r="BE93" s="170"/>
      <c r="BF93" s="170"/>
      <c r="BG93" s="170"/>
      <c r="BH93" s="170"/>
    </row>
    <row r="94" spans="1:60" outlineLevel="3" x14ac:dyDescent="0.25">
      <c r="A94" s="171"/>
      <c r="B94" s="172"/>
      <c r="C94" s="177" t="s">
        <v>164</v>
      </c>
      <c r="D94" s="178"/>
      <c r="E94" s="179">
        <v>506.48</v>
      </c>
      <c r="F94" s="169"/>
      <c r="G94" s="169"/>
      <c r="H94" s="169"/>
      <c r="I94" s="169"/>
      <c r="J94" s="169"/>
      <c r="K94" s="169"/>
      <c r="L94" s="169"/>
      <c r="M94" s="169"/>
      <c r="N94" s="176"/>
      <c r="O94" s="176"/>
      <c r="P94" s="176"/>
      <c r="Q94" s="176"/>
      <c r="R94" s="169"/>
      <c r="S94" s="169"/>
      <c r="T94" s="169"/>
      <c r="U94" s="169"/>
      <c r="V94" s="169"/>
      <c r="W94" s="169"/>
      <c r="X94" s="169"/>
      <c r="Y94" s="169"/>
      <c r="Z94" s="170"/>
      <c r="AA94" s="170"/>
      <c r="AB94" s="170"/>
      <c r="AC94" s="170"/>
      <c r="AD94" s="170"/>
      <c r="AE94" s="170"/>
      <c r="AF94" s="170"/>
      <c r="AG94" s="170" t="s">
        <v>156</v>
      </c>
      <c r="AH94" s="170">
        <v>1</v>
      </c>
      <c r="AI94" s="170"/>
      <c r="AJ94" s="170"/>
      <c r="AK94" s="170"/>
      <c r="AL94" s="170"/>
      <c r="AM94" s="170"/>
      <c r="AN94" s="170"/>
      <c r="AO94" s="170"/>
      <c r="AP94" s="170"/>
      <c r="AQ94" s="170"/>
      <c r="AR94" s="170"/>
      <c r="AS94" s="170"/>
      <c r="AT94" s="170"/>
      <c r="AU94" s="170"/>
      <c r="AV94" s="170"/>
      <c r="AW94" s="170"/>
      <c r="AX94" s="170"/>
      <c r="AY94" s="170"/>
      <c r="AZ94" s="170"/>
      <c r="BA94" s="170"/>
      <c r="BB94" s="170"/>
      <c r="BC94" s="170"/>
      <c r="BD94" s="170"/>
      <c r="BE94" s="170"/>
      <c r="BF94" s="170"/>
      <c r="BG94" s="170"/>
      <c r="BH94" s="170"/>
    </row>
    <row r="95" spans="1:60" outlineLevel="3" x14ac:dyDescent="0.25">
      <c r="A95" s="171"/>
      <c r="B95" s="172"/>
      <c r="C95" s="185" t="s">
        <v>323</v>
      </c>
      <c r="D95" s="186"/>
      <c r="E95" s="187">
        <v>50.648000000000003</v>
      </c>
      <c r="F95" s="169"/>
      <c r="G95" s="169"/>
      <c r="H95" s="169"/>
      <c r="I95" s="169"/>
      <c r="J95" s="169"/>
      <c r="K95" s="169"/>
      <c r="L95" s="169"/>
      <c r="M95" s="169"/>
      <c r="N95" s="176"/>
      <c r="O95" s="176"/>
      <c r="P95" s="176"/>
      <c r="Q95" s="176"/>
      <c r="R95" s="169"/>
      <c r="S95" s="169"/>
      <c r="T95" s="169"/>
      <c r="U95" s="169"/>
      <c r="V95" s="169"/>
      <c r="W95" s="169"/>
      <c r="X95" s="169"/>
      <c r="Y95" s="169"/>
      <c r="Z95" s="170"/>
      <c r="AA95" s="170"/>
      <c r="AB95" s="170"/>
      <c r="AC95" s="170"/>
      <c r="AD95" s="170"/>
      <c r="AE95" s="170"/>
      <c r="AF95" s="170"/>
      <c r="AG95" s="170" t="s">
        <v>156</v>
      </c>
      <c r="AH95" s="170">
        <v>4</v>
      </c>
      <c r="AI95" s="170"/>
      <c r="AJ95" s="170"/>
      <c r="AK95" s="170"/>
      <c r="AL95" s="170"/>
      <c r="AM95" s="170"/>
      <c r="AN95" s="170"/>
      <c r="AO95" s="170"/>
      <c r="AP95" s="170"/>
      <c r="AQ95" s="170"/>
      <c r="AR95" s="170"/>
      <c r="AS95" s="170"/>
      <c r="AT95" s="170"/>
      <c r="AU95" s="170"/>
      <c r="AV95" s="170"/>
      <c r="AW95" s="170"/>
      <c r="AX95" s="170"/>
      <c r="AY95" s="170"/>
      <c r="AZ95" s="170"/>
      <c r="BA95" s="170"/>
      <c r="BB95" s="170"/>
      <c r="BC95" s="170"/>
      <c r="BD95" s="170"/>
      <c r="BE95" s="170"/>
      <c r="BF95" s="170"/>
      <c r="BG95" s="170"/>
      <c r="BH95" s="170"/>
    </row>
    <row r="96" spans="1:60" outlineLevel="1" x14ac:dyDescent="0.25">
      <c r="A96" s="161">
        <v>12</v>
      </c>
      <c r="B96" s="162" t="s">
        <v>213</v>
      </c>
      <c r="C96" s="163" t="s">
        <v>214</v>
      </c>
      <c r="D96" s="164" t="s">
        <v>150</v>
      </c>
      <c r="E96" s="165">
        <v>69.641000000000005</v>
      </c>
      <c r="F96" s="139"/>
      <c r="G96" s="167">
        <f>ROUND(E96*F96,2)</f>
        <v>0</v>
      </c>
      <c r="H96" s="166"/>
      <c r="I96" s="167">
        <f>ROUND(E96*H96,2)</f>
        <v>0</v>
      </c>
      <c r="J96" s="166"/>
      <c r="K96" s="167">
        <f>ROUND(E96*J96,2)</f>
        <v>0</v>
      </c>
      <c r="L96" s="167">
        <v>21</v>
      </c>
      <c r="M96" s="167">
        <f>G96*(1+L96/100)</f>
        <v>0</v>
      </c>
      <c r="N96" s="165">
        <v>2.5249999999999999</v>
      </c>
      <c r="O96" s="165">
        <f>ROUND(E96*N96,2)</f>
        <v>175.84</v>
      </c>
      <c r="P96" s="165">
        <v>0</v>
      </c>
      <c r="Q96" s="165">
        <f>ROUND(E96*P96,2)</f>
        <v>0</v>
      </c>
      <c r="R96" s="167"/>
      <c r="S96" s="167" t="s">
        <v>151</v>
      </c>
      <c r="T96" s="168" t="s">
        <v>151</v>
      </c>
      <c r="U96" s="169">
        <v>0.47699999999999998</v>
      </c>
      <c r="V96" s="169">
        <f>ROUND(E96*U96,2)</f>
        <v>33.22</v>
      </c>
      <c r="W96" s="169"/>
      <c r="X96" s="169" t="s">
        <v>152</v>
      </c>
      <c r="Y96" s="169" t="s">
        <v>215</v>
      </c>
      <c r="Z96" s="170"/>
      <c r="AA96" s="170"/>
      <c r="AB96" s="170"/>
      <c r="AC96" s="170"/>
      <c r="AD96" s="170"/>
      <c r="AE96" s="170"/>
      <c r="AF96" s="170"/>
      <c r="AG96" s="170" t="s">
        <v>154</v>
      </c>
      <c r="AH96" s="170"/>
      <c r="AI96" s="170"/>
      <c r="AJ96" s="170"/>
      <c r="AK96" s="170"/>
      <c r="AL96" s="170"/>
      <c r="AM96" s="170"/>
      <c r="AN96" s="170"/>
      <c r="AO96" s="170"/>
      <c r="AP96" s="170"/>
      <c r="AQ96" s="170"/>
      <c r="AR96" s="170"/>
      <c r="AS96" s="170"/>
      <c r="AT96" s="170"/>
      <c r="AU96" s="170"/>
      <c r="AV96" s="170"/>
      <c r="AW96" s="170"/>
      <c r="AX96" s="170"/>
      <c r="AY96" s="170"/>
      <c r="AZ96" s="170"/>
      <c r="BA96" s="170"/>
      <c r="BB96" s="170"/>
      <c r="BC96" s="170"/>
      <c r="BD96" s="170"/>
      <c r="BE96" s="170"/>
      <c r="BF96" s="170"/>
      <c r="BG96" s="170"/>
      <c r="BH96" s="170"/>
    </row>
    <row r="97" spans="1:60" outlineLevel="2" x14ac:dyDescent="0.25">
      <c r="A97" s="171"/>
      <c r="B97" s="172"/>
      <c r="C97" s="173" t="s">
        <v>155</v>
      </c>
      <c r="D97" s="174"/>
      <c r="E97" s="175"/>
      <c r="F97" s="169"/>
      <c r="G97" s="169"/>
      <c r="H97" s="169"/>
      <c r="I97" s="169"/>
      <c r="J97" s="169"/>
      <c r="K97" s="169"/>
      <c r="L97" s="169"/>
      <c r="M97" s="169"/>
      <c r="N97" s="176"/>
      <c r="O97" s="176"/>
      <c r="P97" s="176"/>
      <c r="Q97" s="176"/>
      <c r="R97" s="169"/>
      <c r="S97" s="169"/>
      <c r="T97" s="169"/>
      <c r="U97" s="169"/>
      <c r="V97" s="169"/>
      <c r="W97" s="169"/>
      <c r="X97" s="169"/>
      <c r="Y97" s="169"/>
      <c r="Z97" s="170"/>
      <c r="AA97" s="170"/>
      <c r="AB97" s="170"/>
      <c r="AC97" s="170"/>
      <c r="AD97" s="170"/>
      <c r="AE97" s="170"/>
      <c r="AF97" s="170"/>
      <c r="AG97" s="170" t="s">
        <v>156</v>
      </c>
      <c r="AH97" s="170">
        <v>0</v>
      </c>
      <c r="AI97" s="170"/>
      <c r="AJ97" s="170"/>
      <c r="AK97" s="170"/>
      <c r="AL97" s="170"/>
      <c r="AM97" s="170"/>
      <c r="AN97" s="170"/>
      <c r="AO97" s="170"/>
      <c r="AP97" s="170"/>
      <c r="AQ97" s="170"/>
      <c r="AR97" s="170"/>
      <c r="AS97" s="170"/>
      <c r="AT97" s="170"/>
      <c r="AU97" s="170"/>
      <c r="AV97" s="170"/>
      <c r="AW97" s="170"/>
      <c r="AX97" s="170"/>
      <c r="AY97" s="170"/>
      <c r="AZ97" s="170"/>
      <c r="BA97" s="170"/>
      <c r="BB97" s="170"/>
      <c r="BC97" s="170"/>
      <c r="BD97" s="170"/>
      <c r="BE97" s="170"/>
      <c r="BF97" s="170"/>
      <c r="BG97" s="170"/>
      <c r="BH97" s="170"/>
    </row>
    <row r="98" spans="1:60" outlineLevel="3" x14ac:dyDescent="0.25">
      <c r="A98" s="171"/>
      <c r="B98" s="172"/>
      <c r="C98" s="173" t="s">
        <v>320</v>
      </c>
      <c r="D98" s="174"/>
      <c r="E98" s="175"/>
      <c r="F98" s="169"/>
      <c r="G98" s="169"/>
      <c r="H98" s="169"/>
      <c r="I98" s="169"/>
      <c r="J98" s="169"/>
      <c r="K98" s="169"/>
      <c r="L98" s="169"/>
      <c r="M98" s="169"/>
      <c r="N98" s="176"/>
      <c r="O98" s="176"/>
      <c r="P98" s="176"/>
      <c r="Q98" s="176"/>
      <c r="R98" s="169"/>
      <c r="S98" s="169"/>
      <c r="T98" s="169"/>
      <c r="U98" s="169"/>
      <c r="V98" s="169"/>
      <c r="W98" s="169"/>
      <c r="X98" s="169"/>
      <c r="Y98" s="169"/>
      <c r="Z98" s="170"/>
      <c r="AA98" s="170"/>
      <c r="AB98" s="170"/>
      <c r="AC98" s="170"/>
      <c r="AD98" s="170"/>
      <c r="AE98" s="170"/>
      <c r="AF98" s="170"/>
      <c r="AG98" s="170" t="s">
        <v>156</v>
      </c>
      <c r="AH98" s="170">
        <v>0</v>
      </c>
      <c r="AI98" s="170"/>
      <c r="AJ98" s="170"/>
      <c r="AK98" s="170"/>
      <c r="AL98" s="170"/>
      <c r="AM98" s="170"/>
      <c r="AN98" s="170"/>
      <c r="AO98" s="170"/>
      <c r="AP98" s="170"/>
      <c r="AQ98" s="170"/>
      <c r="AR98" s="170"/>
      <c r="AS98" s="170"/>
      <c r="AT98" s="170"/>
      <c r="AU98" s="170"/>
      <c r="AV98" s="170"/>
      <c r="AW98" s="170"/>
      <c r="AX98" s="170"/>
      <c r="AY98" s="170"/>
      <c r="AZ98" s="170"/>
      <c r="BA98" s="170"/>
      <c r="BB98" s="170"/>
      <c r="BC98" s="170"/>
      <c r="BD98" s="170"/>
      <c r="BE98" s="170"/>
      <c r="BF98" s="170"/>
      <c r="BG98" s="170"/>
      <c r="BH98" s="170"/>
    </row>
    <row r="99" spans="1:60" ht="30" outlineLevel="3" x14ac:dyDescent="0.25">
      <c r="A99" s="171"/>
      <c r="B99" s="172"/>
      <c r="C99" s="173" t="s">
        <v>324</v>
      </c>
      <c r="D99" s="174"/>
      <c r="E99" s="175"/>
      <c r="F99" s="169"/>
      <c r="G99" s="169"/>
      <c r="H99" s="169"/>
      <c r="I99" s="169"/>
      <c r="J99" s="169"/>
      <c r="K99" s="169"/>
      <c r="L99" s="169"/>
      <c r="M99" s="169"/>
      <c r="N99" s="176"/>
      <c r="O99" s="176"/>
      <c r="P99" s="176"/>
      <c r="Q99" s="176"/>
      <c r="R99" s="169"/>
      <c r="S99" s="169"/>
      <c r="T99" s="169"/>
      <c r="U99" s="169"/>
      <c r="V99" s="169"/>
      <c r="W99" s="169"/>
      <c r="X99" s="169"/>
      <c r="Y99" s="169"/>
      <c r="Z99" s="170"/>
      <c r="AA99" s="170"/>
      <c r="AB99" s="170"/>
      <c r="AC99" s="170"/>
      <c r="AD99" s="170"/>
      <c r="AE99" s="170"/>
      <c r="AF99" s="170"/>
      <c r="AG99" s="170" t="s">
        <v>156</v>
      </c>
      <c r="AH99" s="170">
        <v>0</v>
      </c>
      <c r="AI99" s="170"/>
      <c r="AJ99" s="170"/>
      <c r="AK99" s="170"/>
      <c r="AL99" s="170"/>
      <c r="AM99" s="170"/>
      <c r="AN99" s="170"/>
      <c r="AO99" s="170"/>
      <c r="AP99" s="170"/>
      <c r="AQ99" s="170"/>
      <c r="AR99" s="170"/>
      <c r="AS99" s="170"/>
      <c r="AT99" s="170"/>
      <c r="AU99" s="170"/>
      <c r="AV99" s="170"/>
      <c r="AW99" s="170"/>
      <c r="AX99" s="170"/>
      <c r="AY99" s="170"/>
      <c r="AZ99" s="170"/>
      <c r="BA99" s="170"/>
      <c r="BB99" s="170"/>
      <c r="BC99" s="170"/>
      <c r="BD99" s="170"/>
      <c r="BE99" s="170"/>
      <c r="BF99" s="170"/>
      <c r="BG99" s="170"/>
      <c r="BH99" s="170"/>
    </row>
    <row r="100" spans="1:60" outlineLevel="3" x14ac:dyDescent="0.25">
      <c r="A100" s="171"/>
      <c r="B100" s="172"/>
      <c r="C100" s="173" t="s">
        <v>325</v>
      </c>
      <c r="D100" s="174"/>
      <c r="E100" s="175">
        <v>63.31</v>
      </c>
      <c r="F100" s="169"/>
      <c r="G100" s="169"/>
      <c r="H100" s="169"/>
      <c r="I100" s="169"/>
      <c r="J100" s="169"/>
      <c r="K100" s="169"/>
      <c r="L100" s="169"/>
      <c r="M100" s="169"/>
      <c r="N100" s="176"/>
      <c r="O100" s="176"/>
      <c r="P100" s="176"/>
      <c r="Q100" s="176"/>
      <c r="R100" s="169"/>
      <c r="S100" s="169"/>
      <c r="T100" s="169"/>
      <c r="U100" s="169"/>
      <c r="V100" s="169"/>
      <c r="W100" s="169"/>
      <c r="X100" s="169"/>
      <c r="Y100" s="169"/>
      <c r="Z100" s="170"/>
      <c r="AA100" s="170"/>
      <c r="AB100" s="170"/>
      <c r="AC100" s="170"/>
      <c r="AD100" s="170"/>
      <c r="AE100" s="170"/>
      <c r="AF100" s="170"/>
      <c r="AG100" s="170" t="s">
        <v>156</v>
      </c>
      <c r="AH100" s="170">
        <v>0</v>
      </c>
      <c r="AI100" s="170"/>
      <c r="AJ100" s="170"/>
      <c r="AK100" s="170"/>
      <c r="AL100" s="170"/>
      <c r="AM100" s="170"/>
      <c r="AN100" s="170"/>
      <c r="AO100" s="170"/>
      <c r="AP100" s="170"/>
      <c r="AQ100" s="170"/>
      <c r="AR100" s="170"/>
      <c r="AS100" s="170"/>
      <c r="AT100" s="170"/>
      <c r="AU100" s="170"/>
      <c r="AV100" s="170"/>
      <c r="AW100" s="170"/>
      <c r="AX100" s="170"/>
      <c r="AY100" s="170"/>
      <c r="AZ100" s="170"/>
      <c r="BA100" s="170"/>
      <c r="BB100" s="170"/>
      <c r="BC100" s="170"/>
      <c r="BD100" s="170"/>
      <c r="BE100" s="170"/>
      <c r="BF100" s="170"/>
      <c r="BG100" s="170"/>
      <c r="BH100" s="170"/>
    </row>
    <row r="101" spans="1:60" outlineLevel="3" x14ac:dyDescent="0.25">
      <c r="A101" s="171"/>
      <c r="B101" s="172"/>
      <c r="C101" s="177" t="s">
        <v>164</v>
      </c>
      <c r="D101" s="178"/>
      <c r="E101" s="179">
        <v>63.31</v>
      </c>
      <c r="F101" s="169"/>
      <c r="G101" s="169"/>
      <c r="H101" s="169"/>
      <c r="I101" s="169"/>
      <c r="J101" s="169"/>
      <c r="K101" s="169"/>
      <c r="L101" s="169"/>
      <c r="M101" s="169"/>
      <c r="N101" s="176"/>
      <c r="O101" s="176"/>
      <c r="P101" s="176"/>
      <c r="Q101" s="176"/>
      <c r="R101" s="169"/>
      <c r="S101" s="169"/>
      <c r="T101" s="169"/>
      <c r="U101" s="169"/>
      <c r="V101" s="169"/>
      <c r="W101" s="169"/>
      <c r="X101" s="169"/>
      <c r="Y101" s="169"/>
      <c r="Z101" s="170"/>
      <c r="AA101" s="170"/>
      <c r="AB101" s="170"/>
      <c r="AC101" s="170"/>
      <c r="AD101" s="170"/>
      <c r="AE101" s="170"/>
      <c r="AF101" s="170"/>
      <c r="AG101" s="170" t="s">
        <v>156</v>
      </c>
      <c r="AH101" s="170">
        <v>1</v>
      </c>
      <c r="AI101" s="170"/>
      <c r="AJ101" s="170"/>
      <c r="AK101" s="170"/>
      <c r="AL101" s="170"/>
      <c r="AM101" s="170"/>
      <c r="AN101" s="170"/>
      <c r="AO101" s="170"/>
      <c r="AP101" s="170"/>
      <c r="AQ101" s="170"/>
      <c r="AR101" s="170"/>
      <c r="AS101" s="170"/>
      <c r="AT101" s="170"/>
      <c r="AU101" s="170"/>
      <c r="AV101" s="170"/>
      <c r="AW101" s="170"/>
      <c r="AX101" s="170"/>
      <c r="AY101" s="170"/>
      <c r="AZ101" s="170"/>
      <c r="BA101" s="170"/>
      <c r="BB101" s="170"/>
      <c r="BC101" s="170"/>
      <c r="BD101" s="170"/>
      <c r="BE101" s="170"/>
      <c r="BF101" s="170"/>
      <c r="BG101" s="170"/>
      <c r="BH101" s="170"/>
    </row>
    <row r="102" spans="1:60" outlineLevel="3" x14ac:dyDescent="0.25">
      <c r="A102" s="171"/>
      <c r="B102" s="172"/>
      <c r="C102" s="185" t="s">
        <v>219</v>
      </c>
      <c r="D102" s="186"/>
      <c r="E102" s="187">
        <v>6.3310000000000004</v>
      </c>
      <c r="F102" s="169"/>
      <c r="G102" s="169"/>
      <c r="H102" s="169"/>
      <c r="I102" s="169"/>
      <c r="J102" s="169"/>
      <c r="K102" s="169"/>
      <c r="L102" s="169"/>
      <c r="M102" s="169"/>
      <c r="N102" s="176"/>
      <c r="O102" s="176"/>
      <c r="P102" s="176"/>
      <c r="Q102" s="176"/>
      <c r="R102" s="169"/>
      <c r="S102" s="169"/>
      <c r="T102" s="169"/>
      <c r="U102" s="169"/>
      <c r="V102" s="169"/>
      <c r="W102" s="169"/>
      <c r="X102" s="169"/>
      <c r="Y102" s="169"/>
      <c r="Z102" s="170"/>
      <c r="AA102" s="170"/>
      <c r="AB102" s="170"/>
      <c r="AC102" s="170"/>
      <c r="AD102" s="170"/>
      <c r="AE102" s="170"/>
      <c r="AF102" s="170"/>
      <c r="AG102" s="170" t="s">
        <v>156</v>
      </c>
      <c r="AH102" s="170">
        <v>4</v>
      </c>
      <c r="AI102" s="170"/>
      <c r="AJ102" s="170"/>
      <c r="AK102" s="170"/>
      <c r="AL102" s="170"/>
      <c r="AM102" s="170"/>
      <c r="AN102" s="170"/>
      <c r="AO102" s="170"/>
      <c r="AP102" s="170"/>
      <c r="AQ102" s="170"/>
      <c r="AR102" s="170"/>
      <c r="AS102" s="170"/>
      <c r="AT102" s="170"/>
      <c r="AU102" s="170"/>
      <c r="AV102" s="170"/>
      <c r="AW102" s="170"/>
      <c r="AX102" s="170"/>
      <c r="AY102" s="170"/>
      <c r="AZ102" s="170"/>
      <c r="BA102" s="170"/>
      <c r="BB102" s="170"/>
      <c r="BC102" s="170"/>
      <c r="BD102" s="170"/>
      <c r="BE102" s="170"/>
      <c r="BF102" s="170"/>
      <c r="BG102" s="170"/>
      <c r="BH102" s="170"/>
    </row>
    <row r="103" spans="1:60" ht="20" outlineLevel="1" x14ac:dyDescent="0.25">
      <c r="A103" s="161">
        <v>13</v>
      </c>
      <c r="B103" s="162" t="s">
        <v>220</v>
      </c>
      <c r="C103" s="163" t="s">
        <v>221</v>
      </c>
      <c r="D103" s="164" t="s">
        <v>150</v>
      </c>
      <c r="E103" s="165">
        <v>1106</v>
      </c>
      <c r="F103" s="139"/>
      <c r="G103" s="167">
        <f>ROUND(E103*F103,2)</f>
        <v>0</v>
      </c>
      <c r="H103" s="166"/>
      <c r="I103" s="167">
        <f>ROUND(E103*H103,2)</f>
        <v>0</v>
      </c>
      <c r="J103" s="166"/>
      <c r="K103" s="167">
        <f>ROUND(E103*J103,2)</f>
        <v>0</v>
      </c>
      <c r="L103" s="167">
        <v>21</v>
      </c>
      <c r="M103" s="167">
        <f>G103*(1+L103/100)</f>
        <v>0</v>
      </c>
      <c r="N103" s="165">
        <v>2.5249999999999999</v>
      </c>
      <c r="O103" s="165">
        <f>ROUND(E103*N103,2)</f>
        <v>2792.65</v>
      </c>
      <c r="P103" s="165">
        <v>0</v>
      </c>
      <c r="Q103" s="165">
        <f>ROUND(E103*P103,2)</f>
        <v>0</v>
      </c>
      <c r="R103" s="167"/>
      <c r="S103" s="167" t="s">
        <v>222</v>
      </c>
      <c r="T103" s="168" t="s">
        <v>223</v>
      </c>
      <c r="U103" s="169">
        <v>0.48</v>
      </c>
      <c r="V103" s="169">
        <f>ROUND(E103*U103,2)</f>
        <v>530.88</v>
      </c>
      <c r="W103" s="169"/>
      <c r="X103" s="169" t="s">
        <v>152</v>
      </c>
      <c r="Y103" s="169" t="s">
        <v>215</v>
      </c>
      <c r="Z103" s="170"/>
      <c r="AA103" s="170"/>
      <c r="AB103" s="170"/>
      <c r="AC103" s="170"/>
      <c r="AD103" s="170"/>
      <c r="AE103" s="170"/>
      <c r="AF103" s="170"/>
      <c r="AG103" s="170" t="s">
        <v>154</v>
      </c>
      <c r="AH103" s="170"/>
      <c r="AI103" s="170"/>
      <c r="AJ103" s="170"/>
      <c r="AK103" s="170"/>
      <c r="AL103" s="170"/>
      <c r="AM103" s="170"/>
      <c r="AN103" s="170"/>
      <c r="AO103" s="170"/>
      <c r="AP103" s="170"/>
      <c r="AQ103" s="170"/>
      <c r="AR103" s="170"/>
      <c r="AS103" s="170"/>
      <c r="AT103" s="170"/>
      <c r="AU103" s="170"/>
      <c r="AV103" s="170"/>
      <c r="AW103" s="170"/>
      <c r="AX103" s="170"/>
      <c r="AY103" s="170"/>
      <c r="AZ103" s="170"/>
      <c r="BA103" s="170"/>
      <c r="BB103" s="170"/>
      <c r="BC103" s="170"/>
      <c r="BD103" s="170"/>
      <c r="BE103" s="170"/>
      <c r="BF103" s="170"/>
      <c r="BG103" s="170"/>
      <c r="BH103" s="170"/>
    </row>
    <row r="104" spans="1:60" outlineLevel="2" x14ac:dyDescent="0.25">
      <c r="A104" s="171"/>
      <c r="B104" s="172"/>
      <c r="C104" s="173" t="s">
        <v>155</v>
      </c>
      <c r="D104" s="174"/>
      <c r="E104" s="175"/>
      <c r="F104" s="169"/>
      <c r="G104" s="169"/>
      <c r="H104" s="169"/>
      <c r="I104" s="169"/>
      <c r="J104" s="169"/>
      <c r="K104" s="169"/>
      <c r="L104" s="169"/>
      <c r="M104" s="169"/>
      <c r="N104" s="176"/>
      <c r="O104" s="176"/>
      <c r="P104" s="176"/>
      <c r="Q104" s="176"/>
      <c r="R104" s="169"/>
      <c r="S104" s="169"/>
      <c r="T104" s="169"/>
      <c r="U104" s="169"/>
      <c r="V104" s="169"/>
      <c r="W104" s="169"/>
      <c r="X104" s="169"/>
      <c r="Y104" s="169"/>
      <c r="Z104" s="170"/>
      <c r="AA104" s="170"/>
      <c r="AB104" s="170"/>
      <c r="AC104" s="170"/>
      <c r="AD104" s="170"/>
      <c r="AE104" s="170"/>
      <c r="AF104" s="170"/>
      <c r="AG104" s="170" t="s">
        <v>156</v>
      </c>
      <c r="AH104" s="170">
        <v>0</v>
      </c>
      <c r="AI104" s="170"/>
      <c r="AJ104" s="170"/>
      <c r="AK104" s="170"/>
      <c r="AL104" s="170"/>
      <c r="AM104" s="170"/>
      <c r="AN104" s="170"/>
      <c r="AO104" s="170"/>
      <c r="AP104" s="170"/>
      <c r="AQ104" s="170"/>
      <c r="AR104" s="170"/>
      <c r="AS104" s="170"/>
      <c r="AT104" s="170"/>
      <c r="AU104" s="170"/>
      <c r="AV104" s="170"/>
      <c r="AW104" s="170"/>
      <c r="AX104" s="170"/>
      <c r="AY104" s="170"/>
      <c r="AZ104" s="170"/>
      <c r="BA104" s="170"/>
      <c r="BB104" s="170"/>
      <c r="BC104" s="170"/>
      <c r="BD104" s="170"/>
      <c r="BE104" s="170"/>
      <c r="BF104" s="170"/>
      <c r="BG104" s="170"/>
      <c r="BH104" s="170"/>
    </row>
    <row r="105" spans="1:60" outlineLevel="3" x14ac:dyDescent="0.25">
      <c r="A105" s="171"/>
      <c r="B105" s="172"/>
      <c r="C105" s="173" t="s">
        <v>320</v>
      </c>
      <c r="D105" s="174"/>
      <c r="E105" s="175"/>
      <c r="F105" s="169"/>
      <c r="G105" s="169"/>
      <c r="H105" s="169"/>
      <c r="I105" s="169"/>
      <c r="J105" s="169"/>
      <c r="K105" s="169"/>
      <c r="L105" s="169"/>
      <c r="M105" s="169"/>
      <c r="N105" s="176"/>
      <c r="O105" s="176"/>
      <c r="P105" s="176"/>
      <c r="Q105" s="176"/>
      <c r="R105" s="169"/>
      <c r="S105" s="169"/>
      <c r="T105" s="169"/>
      <c r="U105" s="169"/>
      <c r="V105" s="169"/>
      <c r="W105" s="169"/>
      <c r="X105" s="169"/>
      <c r="Y105" s="169"/>
      <c r="Z105" s="170"/>
      <c r="AA105" s="170"/>
      <c r="AB105" s="170"/>
      <c r="AC105" s="170"/>
      <c r="AD105" s="170"/>
      <c r="AE105" s="170"/>
      <c r="AF105" s="170"/>
      <c r="AG105" s="170" t="s">
        <v>156</v>
      </c>
      <c r="AH105" s="170">
        <v>0</v>
      </c>
      <c r="AI105" s="170"/>
      <c r="AJ105" s="170"/>
      <c r="AK105" s="170"/>
      <c r="AL105" s="170"/>
      <c r="AM105" s="170"/>
      <c r="AN105" s="170"/>
      <c r="AO105" s="170"/>
      <c r="AP105" s="170"/>
      <c r="AQ105" s="170"/>
      <c r="AR105" s="170"/>
      <c r="AS105" s="170"/>
      <c r="AT105" s="170"/>
      <c r="AU105" s="170"/>
      <c r="AV105" s="170"/>
      <c r="AW105" s="170"/>
      <c r="AX105" s="170"/>
      <c r="AY105" s="170"/>
      <c r="AZ105" s="170"/>
      <c r="BA105" s="170"/>
      <c r="BB105" s="170"/>
      <c r="BC105" s="170"/>
      <c r="BD105" s="170"/>
      <c r="BE105" s="170"/>
      <c r="BF105" s="170"/>
      <c r="BG105" s="170"/>
      <c r="BH105" s="170"/>
    </row>
    <row r="106" spans="1:60" outlineLevel="3" x14ac:dyDescent="0.25">
      <c r="A106" s="171"/>
      <c r="B106" s="172"/>
      <c r="C106" s="173" t="s">
        <v>326</v>
      </c>
      <c r="D106" s="174"/>
      <c r="E106" s="175"/>
      <c r="F106" s="169"/>
      <c r="G106" s="169"/>
      <c r="H106" s="169"/>
      <c r="I106" s="169"/>
      <c r="J106" s="169"/>
      <c r="K106" s="169"/>
      <c r="L106" s="169"/>
      <c r="M106" s="169"/>
      <c r="N106" s="176"/>
      <c r="O106" s="176"/>
      <c r="P106" s="176"/>
      <c r="Q106" s="176"/>
      <c r="R106" s="169"/>
      <c r="S106" s="169"/>
      <c r="T106" s="169"/>
      <c r="U106" s="169"/>
      <c r="V106" s="169"/>
      <c r="W106" s="169"/>
      <c r="X106" s="169"/>
      <c r="Y106" s="169"/>
      <c r="Z106" s="170"/>
      <c r="AA106" s="170"/>
      <c r="AB106" s="170"/>
      <c r="AC106" s="170"/>
      <c r="AD106" s="170"/>
      <c r="AE106" s="170"/>
      <c r="AF106" s="170"/>
      <c r="AG106" s="170" t="s">
        <v>156</v>
      </c>
      <c r="AH106" s="170">
        <v>0</v>
      </c>
      <c r="AI106" s="170"/>
      <c r="AJ106" s="170"/>
      <c r="AK106" s="170"/>
      <c r="AL106" s="170"/>
      <c r="AM106" s="170"/>
      <c r="AN106" s="170"/>
      <c r="AO106" s="170"/>
      <c r="AP106" s="170"/>
      <c r="AQ106" s="170"/>
      <c r="AR106" s="170"/>
      <c r="AS106" s="170"/>
      <c r="AT106" s="170"/>
      <c r="AU106" s="170"/>
      <c r="AV106" s="170"/>
      <c r="AW106" s="170"/>
      <c r="AX106" s="170"/>
      <c r="AY106" s="170"/>
      <c r="AZ106" s="170"/>
      <c r="BA106" s="170"/>
      <c r="BB106" s="170"/>
      <c r="BC106" s="170"/>
      <c r="BD106" s="170"/>
      <c r="BE106" s="170"/>
      <c r="BF106" s="170"/>
      <c r="BG106" s="170"/>
      <c r="BH106" s="170"/>
    </row>
    <row r="107" spans="1:60" outlineLevel="3" x14ac:dyDescent="0.25">
      <c r="A107" s="171"/>
      <c r="B107" s="172"/>
      <c r="C107" s="173" t="s">
        <v>514</v>
      </c>
      <c r="D107" s="174"/>
      <c r="E107" s="175"/>
      <c r="F107" s="169"/>
      <c r="G107" s="169"/>
      <c r="H107" s="169"/>
      <c r="I107" s="169"/>
      <c r="J107" s="169"/>
      <c r="K107" s="169"/>
      <c r="L107" s="169"/>
      <c r="M107" s="169"/>
      <c r="N107" s="176"/>
      <c r="O107" s="176"/>
      <c r="P107" s="176"/>
      <c r="Q107" s="176"/>
      <c r="R107" s="169"/>
      <c r="S107" s="169"/>
      <c r="T107" s="169"/>
      <c r="U107" s="169"/>
      <c r="V107" s="169"/>
      <c r="W107" s="169"/>
      <c r="X107" s="169"/>
      <c r="Y107" s="169"/>
      <c r="Z107" s="170"/>
      <c r="AA107" s="170"/>
      <c r="AB107" s="170"/>
      <c r="AC107" s="170"/>
      <c r="AD107" s="170"/>
      <c r="AE107" s="170"/>
      <c r="AF107" s="170"/>
      <c r="AG107" s="170" t="s">
        <v>156</v>
      </c>
      <c r="AH107" s="170">
        <v>0</v>
      </c>
      <c r="AI107" s="170"/>
      <c r="AJ107" s="170"/>
      <c r="AK107" s="170"/>
      <c r="AL107" s="170"/>
      <c r="AM107" s="170"/>
      <c r="AN107" s="170"/>
      <c r="AO107" s="170"/>
      <c r="AP107" s="170"/>
      <c r="AQ107" s="170"/>
      <c r="AR107" s="170"/>
      <c r="AS107" s="170"/>
      <c r="AT107" s="170"/>
      <c r="AU107" s="170"/>
      <c r="AV107" s="170"/>
      <c r="AW107" s="170"/>
      <c r="AX107" s="170"/>
      <c r="AY107" s="170"/>
      <c r="AZ107" s="170"/>
      <c r="BA107" s="170"/>
      <c r="BB107" s="170"/>
      <c r="BC107" s="170"/>
      <c r="BD107" s="170"/>
      <c r="BE107" s="170"/>
      <c r="BF107" s="170"/>
      <c r="BG107" s="170"/>
      <c r="BH107" s="170"/>
    </row>
    <row r="108" spans="1:60" outlineLevel="3" x14ac:dyDescent="0.25">
      <c r="A108" s="171"/>
      <c r="B108" s="172"/>
      <c r="C108" s="173">
        <v>1106</v>
      </c>
      <c r="D108" s="174"/>
      <c r="E108" s="175">
        <v>1106</v>
      </c>
      <c r="F108" s="169"/>
      <c r="G108" s="169"/>
      <c r="H108" s="169"/>
      <c r="I108" s="169"/>
      <c r="J108" s="169"/>
      <c r="K108" s="169"/>
      <c r="L108" s="169"/>
      <c r="M108" s="169"/>
      <c r="N108" s="176"/>
      <c r="O108" s="176"/>
      <c r="P108" s="176"/>
      <c r="Q108" s="176"/>
      <c r="R108" s="169"/>
      <c r="S108" s="169"/>
      <c r="T108" s="169"/>
      <c r="U108" s="169"/>
      <c r="V108" s="169"/>
      <c r="W108" s="169"/>
      <c r="X108" s="169"/>
      <c r="Y108" s="169"/>
      <c r="Z108" s="170"/>
      <c r="AA108" s="170"/>
      <c r="AB108" s="170"/>
      <c r="AC108" s="170"/>
      <c r="AD108" s="170"/>
      <c r="AE108" s="170"/>
      <c r="AF108" s="170"/>
      <c r="AG108" s="170" t="s">
        <v>156</v>
      </c>
      <c r="AH108" s="170">
        <v>0</v>
      </c>
      <c r="AI108" s="170"/>
      <c r="AJ108" s="170"/>
      <c r="AK108" s="170"/>
      <c r="AL108" s="170"/>
      <c r="AM108" s="170"/>
      <c r="AN108" s="170"/>
      <c r="AO108" s="170"/>
      <c r="AP108" s="170"/>
      <c r="AQ108" s="170"/>
      <c r="AR108" s="170"/>
      <c r="AS108" s="170"/>
      <c r="AT108" s="170"/>
      <c r="AU108" s="170"/>
      <c r="AV108" s="170"/>
      <c r="AW108" s="170"/>
      <c r="AX108" s="170"/>
      <c r="AY108" s="170"/>
      <c r="AZ108" s="170"/>
      <c r="BA108" s="170"/>
      <c r="BB108" s="170"/>
      <c r="BC108" s="170"/>
      <c r="BD108" s="170"/>
      <c r="BE108" s="170"/>
      <c r="BF108" s="170"/>
      <c r="BG108" s="170"/>
      <c r="BH108" s="170"/>
    </row>
    <row r="109" spans="1:60" outlineLevel="3" x14ac:dyDescent="0.25">
      <c r="A109" s="171"/>
      <c r="B109" s="172"/>
      <c r="C109" s="177" t="s">
        <v>164</v>
      </c>
      <c r="D109" s="178"/>
      <c r="E109" s="179">
        <v>1106</v>
      </c>
      <c r="F109" s="169"/>
      <c r="G109" s="169"/>
      <c r="H109" s="169"/>
      <c r="I109" s="169"/>
      <c r="J109" s="169"/>
      <c r="K109" s="169"/>
      <c r="L109" s="169"/>
      <c r="M109" s="169"/>
      <c r="N109" s="176"/>
      <c r="O109" s="176"/>
      <c r="P109" s="176"/>
      <c r="Q109" s="176"/>
      <c r="R109" s="169"/>
      <c r="S109" s="169"/>
      <c r="T109" s="169"/>
      <c r="U109" s="169"/>
      <c r="V109" s="169"/>
      <c r="W109" s="169"/>
      <c r="X109" s="169"/>
      <c r="Y109" s="169"/>
      <c r="Z109" s="170"/>
      <c r="AA109" s="170"/>
      <c r="AB109" s="170"/>
      <c r="AC109" s="170"/>
      <c r="AD109" s="170"/>
      <c r="AE109" s="170"/>
      <c r="AF109" s="170"/>
      <c r="AG109" s="170" t="s">
        <v>156</v>
      </c>
      <c r="AH109" s="170">
        <v>1</v>
      </c>
      <c r="AI109" s="170"/>
      <c r="AJ109" s="170"/>
      <c r="AK109" s="170"/>
      <c r="AL109" s="170"/>
      <c r="AM109" s="170"/>
      <c r="AN109" s="170"/>
      <c r="AO109" s="170"/>
      <c r="AP109" s="170"/>
      <c r="AQ109" s="170"/>
      <c r="AR109" s="170"/>
      <c r="AS109" s="170"/>
      <c r="AT109" s="170"/>
      <c r="AU109" s="170"/>
      <c r="AV109" s="170"/>
      <c r="AW109" s="170"/>
      <c r="AX109" s="170"/>
      <c r="AY109" s="170"/>
      <c r="AZ109" s="170"/>
      <c r="BA109" s="170"/>
      <c r="BB109" s="170"/>
      <c r="BC109" s="170"/>
      <c r="BD109" s="170"/>
      <c r="BE109" s="170"/>
      <c r="BF109" s="170"/>
      <c r="BG109" s="170"/>
      <c r="BH109" s="170"/>
    </row>
    <row r="110" spans="1:60" ht="20" outlineLevel="1" x14ac:dyDescent="0.25">
      <c r="A110" s="161">
        <v>14</v>
      </c>
      <c r="B110" s="162" t="s">
        <v>225</v>
      </c>
      <c r="C110" s="163" t="s">
        <v>226</v>
      </c>
      <c r="D110" s="164" t="s">
        <v>150</v>
      </c>
      <c r="E110" s="165">
        <v>50</v>
      </c>
      <c r="F110" s="139"/>
      <c r="G110" s="167">
        <f>ROUND(E110*F110,2)</f>
        <v>0</v>
      </c>
      <c r="H110" s="166"/>
      <c r="I110" s="167">
        <f>ROUND(E110*H110,2)</f>
        <v>0</v>
      </c>
      <c r="J110" s="166"/>
      <c r="K110" s="167">
        <f>ROUND(E110*J110,2)</f>
        <v>0</v>
      </c>
      <c r="L110" s="167">
        <v>21</v>
      </c>
      <c r="M110" s="167">
        <f>G110*(1+L110/100)</f>
        <v>0</v>
      </c>
      <c r="N110" s="165">
        <v>2.5249999999999999</v>
      </c>
      <c r="O110" s="165">
        <f>ROUND(E110*N110,2)</f>
        <v>126.25</v>
      </c>
      <c r="P110" s="165">
        <v>0</v>
      </c>
      <c r="Q110" s="165">
        <f>ROUND(E110*P110,2)</f>
        <v>0</v>
      </c>
      <c r="R110" s="167"/>
      <c r="S110" s="167" t="s">
        <v>222</v>
      </c>
      <c r="T110" s="168" t="s">
        <v>223</v>
      </c>
      <c r="U110" s="169">
        <v>0.48</v>
      </c>
      <c r="V110" s="169">
        <f>ROUND(E110*U110,2)</f>
        <v>24</v>
      </c>
      <c r="W110" s="169"/>
      <c r="X110" s="169" t="s">
        <v>152</v>
      </c>
      <c r="Y110" s="169" t="s">
        <v>215</v>
      </c>
      <c r="Z110" s="170"/>
      <c r="AA110" s="170"/>
      <c r="AB110" s="170"/>
      <c r="AC110" s="170"/>
      <c r="AD110" s="170"/>
      <c r="AE110" s="170"/>
      <c r="AF110" s="170"/>
      <c r="AG110" s="170" t="s">
        <v>154</v>
      </c>
      <c r="AH110" s="170"/>
      <c r="AI110" s="170"/>
      <c r="AJ110" s="170"/>
      <c r="AK110" s="170"/>
      <c r="AL110" s="170"/>
      <c r="AM110" s="170"/>
      <c r="AN110" s="170"/>
      <c r="AO110" s="170"/>
      <c r="AP110" s="170"/>
      <c r="AQ110" s="170"/>
      <c r="AR110" s="170"/>
      <c r="AS110" s="170"/>
      <c r="AT110" s="170"/>
      <c r="AU110" s="170"/>
      <c r="AV110" s="170"/>
      <c r="AW110" s="170"/>
      <c r="AX110" s="170"/>
      <c r="AY110" s="170"/>
      <c r="AZ110" s="170"/>
      <c r="BA110" s="170"/>
      <c r="BB110" s="170"/>
      <c r="BC110" s="170"/>
      <c r="BD110" s="170"/>
      <c r="BE110" s="170"/>
      <c r="BF110" s="170"/>
      <c r="BG110" s="170"/>
      <c r="BH110" s="170"/>
    </row>
    <row r="111" spans="1:60" outlineLevel="2" x14ac:dyDescent="0.25">
      <c r="A111" s="171"/>
      <c r="B111" s="172"/>
      <c r="C111" s="173" t="s">
        <v>155</v>
      </c>
      <c r="D111" s="174"/>
      <c r="E111" s="175"/>
      <c r="F111" s="169"/>
      <c r="G111" s="169"/>
      <c r="H111" s="169"/>
      <c r="I111" s="169"/>
      <c r="J111" s="169"/>
      <c r="K111" s="169"/>
      <c r="L111" s="169"/>
      <c r="M111" s="169"/>
      <c r="N111" s="176"/>
      <c r="O111" s="176"/>
      <c r="P111" s="176"/>
      <c r="Q111" s="176"/>
      <c r="R111" s="169"/>
      <c r="S111" s="169"/>
      <c r="T111" s="169"/>
      <c r="U111" s="169"/>
      <c r="V111" s="169"/>
      <c r="W111" s="169"/>
      <c r="X111" s="169"/>
      <c r="Y111" s="169"/>
      <c r="Z111" s="170"/>
      <c r="AA111" s="170"/>
      <c r="AB111" s="170"/>
      <c r="AC111" s="170"/>
      <c r="AD111" s="170"/>
      <c r="AE111" s="170"/>
      <c r="AF111" s="170"/>
      <c r="AG111" s="170" t="s">
        <v>156</v>
      </c>
      <c r="AH111" s="170">
        <v>0</v>
      </c>
      <c r="AI111" s="170"/>
      <c r="AJ111" s="170"/>
      <c r="AK111" s="170"/>
      <c r="AL111" s="170"/>
      <c r="AM111" s="170"/>
      <c r="AN111" s="170"/>
      <c r="AO111" s="170"/>
      <c r="AP111" s="170"/>
      <c r="AQ111" s="170"/>
      <c r="AR111" s="170"/>
      <c r="AS111" s="170"/>
      <c r="AT111" s="170"/>
      <c r="AU111" s="170"/>
      <c r="AV111" s="170"/>
      <c r="AW111" s="170"/>
      <c r="AX111" s="170"/>
      <c r="AY111" s="170"/>
      <c r="AZ111" s="170"/>
      <c r="BA111" s="170"/>
      <c r="BB111" s="170"/>
      <c r="BC111" s="170"/>
      <c r="BD111" s="170"/>
      <c r="BE111" s="170"/>
      <c r="BF111" s="170"/>
      <c r="BG111" s="170"/>
      <c r="BH111" s="170"/>
    </row>
    <row r="112" spans="1:60" outlineLevel="3" x14ac:dyDescent="0.25">
      <c r="A112" s="171"/>
      <c r="B112" s="172"/>
      <c r="C112" s="173" t="s">
        <v>320</v>
      </c>
      <c r="D112" s="174"/>
      <c r="E112" s="175"/>
      <c r="F112" s="169"/>
      <c r="G112" s="169"/>
      <c r="H112" s="169"/>
      <c r="I112" s="169"/>
      <c r="J112" s="169"/>
      <c r="K112" s="169"/>
      <c r="L112" s="169"/>
      <c r="M112" s="169"/>
      <c r="N112" s="176"/>
      <c r="O112" s="176"/>
      <c r="P112" s="176"/>
      <c r="Q112" s="176"/>
      <c r="R112" s="169"/>
      <c r="S112" s="169"/>
      <c r="T112" s="169"/>
      <c r="U112" s="169"/>
      <c r="V112" s="169"/>
      <c r="W112" s="169"/>
      <c r="X112" s="169"/>
      <c r="Y112" s="169"/>
      <c r="Z112" s="170"/>
      <c r="AA112" s="170"/>
      <c r="AB112" s="170"/>
      <c r="AC112" s="170"/>
      <c r="AD112" s="170"/>
      <c r="AE112" s="170"/>
      <c r="AF112" s="170"/>
      <c r="AG112" s="170" t="s">
        <v>156</v>
      </c>
      <c r="AH112" s="170">
        <v>0</v>
      </c>
      <c r="AI112" s="170"/>
      <c r="AJ112" s="170"/>
      <c r="AK112" s="170"/>
      <c r="AL112" s="170"/>
      <c r="AM112" s="170"/>
      <c r="AN112" s="170"/>
      <c r="AO112" s="170"/>
      <c r="AP112" s="170"/>
      <c r="AQ112" s="170"/>
      <c r="AR112" s="170"/>
      <c r="AS112" s="170"/>
      <c r="AT112" s="170"/>
      <c r="AU112" s="170"/>
      <c r="AV112" s="170"/>
      <c r="AW112" s="170"/>
      <c r="AX112" s="170"/>
      <c r="AY112" s="170"/>
      <c r="AZ112" s="170"/>
      <c r="BA112" s="170"/>
      <c r="BB112" s="170"/>
      <c r="BC112" s="170"/>
      <c r="BD112" s="170"/>
      <c r="BE112" s="170"/>
      <c r="BF112" s="170"/>
      <c r="BG112" s="170"/>
      <c r="BH112" s="170"/>
    </row>
    <row r="113" spans="1:60" outlineLevel="3" x14ac:dyDescent="0.25">
      <c r="A113" s="171"/>
      <c r="B113" s="172"/>
      <c r="C113" s="173" t="s">
        <v>326</v>
      </c>
      <c r="D113" s="174"/>
      <c r="E113" s="175"/>
      <c r="F113" s="169"/>
      <c r="G113" s="169"/>
      <c r="H113" s="169"/>
      <c r="I113" s="169"/>
      <c r="J113" s="169"/>
      <c r="K113" s="169"/>
      <c r="L113" s="169"/>
      <c r="M113" s="169"/>
      <c r="N113" s="176"/>
      <c r="O113" s="176"/>
      <c r="P113" s="176"/>
      <c r="Q113" s="176"/>
      <c r="R113" s="169"/>
      <c r="S113" s="169"/>
      <c r="T113" s="169"/>
      <c r="U113" s="169"/>
      <c r="V113" s="169"/>
      <c r="W113" s="169"/>
      <c r="X113" s="169"/>
      <c r="Y113" s="169"/>
      <c r="Z113" s="170"/>
      <c r="AA113" s="170"/>
      <c r="AB113" s="170"/>
      <c r="AC113" s="170"/>
      <c r="AD113" s="170"/>
      <c r="AE113" s="170"/>
      <c r="AF113" s="170"/>
      <c r="AG113" s="170" t="s">
        <v>156</v>
      </c>
      <c r="AH113" s="170">
        <v>0</v>
      </c>
      <c r="AI113" s="170"/>
      <c r="AJ113" s="170"/>
      <c r="AK113" s="170"/>
      <c r="AL113" s="170"/>
      <c r="AM113" s="170"/>
      <c r="AN113" s="170"/>
      <c r="AO113" s="170"/>
      <c r="AP113" s="170"/>
      <c r="AQ113" s="170"/>
      <c r="AR113" s="170"/>
      <c r="AS113" s="170"/>
      <c r="AT113" s="170"/>
      <c r="AU113" s="170"/>
      <c r="AV113" s="170"/>
      <c r="AW113" s="170"/>
      <c r="AX113" s="170"/>
      <c r="AY113" s="170"/>
      <c r="AZ113" s="170"/>
      <c r="BA113" s="170"/>
      <c r="BB113" s="170"/>
      <c r="BC113" s="170"/>
      <c r="BD113" s="170"/>
      <c r="BE113" s="170"/>
      <c r="BF113" s="170"/>
      <c r="BG113" s="170"/>
      <c r="BH113" s="170"/>
    </row>
    <row r="114" spans="1:60" outlineLevel="3" x14ac:dyDescent="0.25">
      <c r="A114" s="171"/>
      <c r="B114" s="172"/>
      <c r="C114" s="173" t="s">
        <v>514</v>
      </c>
      <c r="D114" s="174"/>
      <c r="E114" s="175"/>
      <c r="F114" s="169"/>
      <c r="G114" s="169"/>
      <c r="H114" s="169"/>
      <c r="I114" s="169"/>
      <c r="J114" s="169"/>
      <c r="K114" s="169"/>
      <c r="L114" s="169"/>
      <c r="M114" s="169"/>
      <c r="N114" s="176"/>
      <c r="O114" s="176"/>
      <c r="P114" s="176"/>
      <c r="Q114" s="176"/>
      <c r="R114" s="169"/>
      <c r="S114" s="169"/>
      <c r="T114" s="169"/>
      <c r="U114" s="169"/>
      <c r="V114" s="169"/>
      <c r="W114" s="169"/>
      <c r="X114" s="169"/>
      <c r="Y114" s="169"/>
      <c r="Z114" s="170"/>
      <c r="AA114" s="170"/>
      <c r="AB114" s="170"/>
      <c r="AC114" s="170"/>
      <c r="AD114" s="170"/>
      <c r="AE114" s="170"/>
      <c r="AF114" s="170"/>
      <c r="AG114" s="170" t="s">
        <v>156</v>
      </c>
      <c r="AH114" s="170">
        <v>0</v>
      </c>
      <c r="AI114" s="170"/>
      <c r="AJ114" s="170"/>
      <c r="AK114" s="170"/>
      <c r="AL114" s="170"/>
      <c r="AM114" s="170"/>
      <c r="AN114" s="170"/>
      <c r="AO114" s="170"/>
      <c r="AP114" s="170"/>
      <c r="AQ114" s="170"/>
      <c r="AR114" s="170"/>
      <c r="AS114" s="170"/>
      <c r="AT114" s="170"/>
      <c r="AU114" s="170"/>
      <c r="AV114" s="170"/>
      <c r="AW114" s="170"/>
      <c r="AX114" s="170"/>
      <c r="AY114" s="170"/>
      <c r="AZ114" s="170"/>
      <c r="BA114" s="170"/>
      <c r="BB114" s="170"/>
      <c r="BC114" s="170"/>
      <c r="BD114" s="170"/>
      <c r="BE114" s="170"/>
      <c r="BF114" s="170"/>
      <c r="BG114" s="170"/>
      <c r="BH114" s="170"/>
    </row>
    <row r="115" spans="1:60" outlineLevel="3" x14ac:dyDescent="0.25">
      <c r="A115" s="171"/>
      <c r="B115" s="172"/>
      <c r="C115" s="173">
        <v>50</v>
      </c>
      <c r="D115" s="174"/>
      <c r="E115" s="175">
        <v>50</v>
      </c>
      <c r="F115" s="169"/>
      <c r="G115" s="169"/>
      <c r="H115" s="169"/>
      <c r="I115" s="169"/>
      <c r="J115" s="169"/>
      <c r="K115" s="169"/>
      <c r="L115" s="169"/>
      <c r="M115" s="169"/>
      <c r="N115" s="176"/>
      <c r="O115" s="176"/>
      <c r="P115" s="176"/>
      <c r="Q115" s="176"/>
      <c r="R115" s="169"/>
      <c r="S115" s="169"/>
      <c r="T115" s="169"/>
      <c r="U115" s="169"/>
      <c r="V115" s="169"/>
      <c r="W115" s="169"/>
      <c r="X115" s="169"/>
      <c r="Y115" s="169"/>
      <c r="Z115" s="170"/>
      <c r="AA115" s="170"/>
      <c r="AB115" s="170"/>
      <c r="AC115" s="170"/>
      <c r="AD115" s="170"/>
      <c r="AE115" s="170"/>
      <c r="AF115" s="170"/>
      <c r="AG115" s="170" t="s">
        <v>156</v>
      </c>
      <c r="AH115" s="170">
        <v>0</v>
      </c>
      <c r="AI115" s="170"/>
      <c r="AJ115" s="170"/>
      <c r="AK115" s="170"/>
      <c r="AL115" s="170"/>
      <c r="AM115" s="170"/>
      <c r="AN115" s="170"/>
      <c r="AO115" s="170"/>
      <c r="AP115" s="170"/>
      <c r="AQ115" s="170"/>
      <c r="AR115" s="170"/>
      <c r="AS115" s="170"/>
      <c r="AT115" s="170"/>
      <c r="AU115" s="170"/>
      <c r="AV115" s="170"/>
      <c r="AW115" s="170"/>
      <c r="AX115" s="170"/>
      <c r="AY115" s="170"/>
      <c r="AZ115" s="170"/>
      <c r="BA115" s="170"/>
      <c r="BB115" s="170"/>
      <c r="BC115" s="170"/>
      <c r="BD115" s="170"/>
      <c r="BE115" s="170"/>
      <c r="BF115" s="170"/>
      <c r="BG115" s="170"/>
      <c r="BH115" s="170"/>
    </row>
    <row r="116" spans="1:60" outlineLevel="3" x14ac:dyDescent="0.25">
      <c r="A116" s="171"/>
      <c r="B116" s="172"/>
      <c r="C116" s="177" t="s">
        <v>164</v>
      </c>
      <c r="D116" s="178"/>
      <c r="E116" s="179">
        <v>50</v>
      </c>
      <c r="F116" s="169"/>
      <c r="G116" s="169"/>
      <c r="H116" s="169"/>
      <c r="I116" s="169"/>
      <c r="J116" s="169"/>
      <c r="K116" s="169"/>
      <c r="L116" s="169"/>
      <c r="M116" s="169"/>
      <c r="N116" s="176"/>
      <c r="O116" s="176"/>
      <c r="P116" s="176"/>
      <c r="Q116" s="176"/>
      <c r="R116" s="169"/>
      <c r="S116" s="169"/>
      <c r="T116" s="169"/>
      <c r="U116" s="169"/>
      <c r="V116" s="169"/>
      <c r="W116" s="169"/>
      <c r="X116" s="169"/>
      <c r="Y116" s="169"/>
      <c r="Z116" s="170"/>
      <c r="AA116" s="170"/>
      <c r="AB116" s="170"/>
      <c r="AC116" s="170"/>
      <c r="AD116" s="170"/>
      <c r="AE116" s="170"/>
      <c r="AF116" s="170"/>
      <c r="AG116" s="170" t="s">
        <v>156</v>
      </c>
      <c r="AH116" s="170">
        <v>1</v>
      </c>
      <c r="AI116" s="170"/>
      <c r="AJ116" s="170"/>
      <c r="AK116" s="170"/>
      <c r="AL116" s="170"/>
      <c r="AM116" s="170"/>
      <c r="AN116" s="170"/>
      <c r="AO116" s="170"/>
      <c r="AP116" s="170"/>
      <c r="AQ116" s="170"/>
      <c r="AR116" s="170"/>
      <c r="AS116" s="170"/>
      <c r="AT116" s="170"/>
      <c r="AU116" s="170"/>
      <c r="AV116" s="170"/>
      <c r="AW116" s="170"/>
      <c r="AX116" s="170"/>
      <c r="AY116" s="170"/>
      <c r="AZ116" s="170"/>
      <c r="BA116" s="170"/>
      <c r="BB116" s="170"/>
      <c r="BC116" s="170"/>
      <c r="BD116" s="170"/>
      <c r="BE116" s="170"/>
      <c r="BF116" s="170"/>
      <c r="BG116" s="170"/>
      <c r="BH116" s="170"/>
    </row>
    <row r="117" spans="1:60" ht="20" outlineLevel="1" x14ac:dyDescent="0.25">
      <c r="A117" s="161">
        <v>15</v>
      </c>
      <c r="B117" s="162" t="s">
        <v>227</v>
      </c>
      <c r="C117" s="188" t="s">
        <v>228</v>
      </c>
      <c r="D117" s="189" t="s">
        <v>150</v>
      </c>
      <c r="E117" s="190">
        <v>0</v>
      </c>
      <c r="F117" s="139"/>
      <c r="G117" s="167">
        <f>ROUND(E117*F117,2)</f>
        <v>0</v>
      </c>
      <c r="H117" s="166"/>
      <c r="I117" s="167">
        <f>ROUND(E117*H117,2)</f>
        <v>0</v>
      </c>
      <c r="J117" s="166"/>
      <c r="K117" s="167">
        <f>ROUND(E117*J117,2)</f>
        <v>0</v>
      </c>
      <c r="L117" s="167">
        <v>21</v>
      </c>
      <c r="M117" s="167">
        <f>G117*(1+L117/100)</f>
        <v>0</v>
      </c>
      <c r="N117" s="165">
        <v>2.5249999999999999</v>
      </c>
      <c r="O117" s="165">
        <f>ROUND(E117*N117,2)</f>
        <v>0</v>
      </c>
      <c r="P117" s="165">
        <v>0</v>
      </c>
      <c r="Q117" s="165">
        <f>ROUND(E117*P117,2)</f>
        <v>0</v>
      </c>
      <c r="R117" s="167"/>
      <c r="S117" s="167" t="s">
        <v>222</v>
      </c>
      <c r="T117" s="168" t="s">
        <v>223</v>
      </c>
      <c r="U117" s="169">
        <v>0.48</v>
      </c>
      <c r="V117" s="169">
        <f>ROUND(E117*U117,2)</f>
        <v>0</v>
      </c>
      <c r="W117" s="169"/>
      <c r="X117" s="169" t="s">
        <v>152</v>
      </c>
      <c r="Y117" s="169" t="s">
        <v>215</v>
      </c>
      <c r="Z117" s="170"/>
      <c r="AA117" s="170"/>
      <c r="AB117" s="170"/>
      <c r="AC117" s="170"/>
      <c r="AD117" s="170"/>
      <c r="AE117" s="170"/>
      <c r="AF117" s="170"/>
      <c r="AG117" s="170" t="s">
        <v>154</v>
      </c>
      <c r="AH117" s="170"/>
      <c r="AI117" s="170"/>
      <c r="AJ117" s="170"/>
      <c r="AK117" s="170"/>
      <c r="AL117" s="170"/>
      <c r="AM117" s="170"/>
      <c r="AN117" s="170"/>
      <c r="AO117" s="170"/>
      <c r="AP117" s="170"/>
      <c r="AQ117" s="170"/>
      <c r="AR117" s="170"/>
      <c r="AS117" s="170"/>
      <c r="AT117" s="170"/>
      <c r="AU117" s="170"/>
      <c r="AV117" s="170"/>
      <c r="AW117" s="170"/>
      <c r="AX117" s="170"/>
      <c r="AY117" s="170"/>
      <c r="AZ117" s="170"/>
      <c r="BA117" s="170"/>
      <c r="BB117" s="170"/>
      <c r="BC117" s="170"/>
      <c r="BD117" s="170"/>
      <c r="BE117" s="170"/>
      <c r="BF117" s="170"/>
      <c r="BG117" s="170"/>
      <c r="BH117" s="170"/>
    </row>
    <row r="118" spans="1:60" outlineLevel="2" x14ac:dyDescent="0.25">
      <c r="A118" s="171"/>
      <c r="B118" s="172"/>
      <c r="C118" s="191" t="s">
        <v>155</v>
      </c>
      <c r="D118" s="192"/>
      <c r="E118" s="193"/>
      <c r="F118" s="169"/>
      <c r="G118" s="169"/>
      <c r="H118" s="169"/>
      <c r="I118" s="169"/>
      <c r="J118" s="169"/>
      <c r="K118" s="169"/>
      <c r="L118" s="169"/>
      <c r="M118" s="169"/>
      <c r="N118" s="176"/>
      <c r="O118" s="176"/>
      <c r="P118" s="176"/>
      <c r="Q118" s="176"/>
      <c r="R118" s="169"/>
      <c r="S118" s="169"/>
      <c r="T118" s="169"/>
      <c r="U118" s="169"/>
      <c r="V118" s="169"/>
      <c r="W118" s="169"/>
      <c r="X118" s="169"/>
      <c r="Y118" s="169"/>
      <c r="Z118" s="170"/>
      <c r="AA118" s="170"/>
      <c r="AB118" s="170"/>
      <c r="AC118" s="170"/>
      <c r="AD118" s="170"/>
      <c r="AE118" s="170"/>
      <c r="AF118" s="170"/>
      <c r="AG118" s="170" t="s">
        <v>156</v>
      </c>
      <c r="AH118" s="170">
        <v>0</v>
      </c>
      <c r="AI118" s="170"/>
      <c r="AJ118" s="170"/>
      <c r="AK118" s="170"/>
      <c r="AL118" s="170"/>
      <c r="AM118" s="170"/>
      <c r="AN118" s="170"/>
      <c r="AO118" s="170"/>
      <c r="AP118" s="170"/>
      <c r="AQ118" s="170"/>
      <c r="AR118" s="170"/>
      <c r="AS118" s="170"/>
      <c r="AT118" s="170"/>
      <c r="AU118" s="170"/>
      <c r="AV118" s="170"/>
      <c r="AW118" s="170"/>
      <c r="AX118" s="170"/>
      <c r="AY118" s="170"/>
      <c r="AZ118" s="170"/>
      <c r="BA118" s="170"/>
      <c r="BB118" s="170"/>
      <c r="BC118" s="170"/>
      <c r="BD118" s="170"/>
      <c r="BE118" s="170"/>
      <c r="BF118" s="170"/>
      <c r="BG118" s="170"/>
      <c r="BH118" s="170"/>
    </row>
    <row r="119" spans="1:60" outlineLevel="3" x14ac:dyDescent="0.25">
      <c r="A119" s="171"/>
      <c r="B119" s="172"/>
      <c r="C119" s="191" t="s">
        <v>320</v>
      </c>
      <c r="D119" s="192"/>
      <c r="E119" s="193"/>
      <c r="F119" s="169"/>
      <c r="G119" s="169"/>
      <c r="H119" s="169"/>
      <c r="I119" s="169"/>
      <c r="J119" s="169"/>
      <c r="K119" s="169"/>
      <c r="L119" s="169"/>
      <c r="M119" s="169"/>
      <c r="N119" s="176"/>
      <c r="O119" s="176"/>
      <c r="P119" s="176"/>
      <c r="Q119" s="176"/>
      <c r="R119" s="169"/>
      <c r="S119" s="169"/>
      <c r="T119" s="169"/>
      <c r="U119" s="169"/>
      <c r="V119" s="169"/>
      <c r="W119" s="169"/>
      <c r="X119" s="169"/>
      <c r="Y119" s="169"/>
      <c r="Z119" s="170"/>
      <c r="AA119" s="170"/>
      <c r="AB119" s="170"/>
      <c r="AC119" s="170"/>
      <c r="AD119" s="170"/>
      <c r="AE119" s="170"/>
      <c r="AF119" s="170"/>
      <c r="AG119" s="170" t="s">
        <v>156</v>
      </c>
      <c r="AH119" s="170">
        <v>0</v>
      </c>
      <c r="AI119" s="170"/>
      <c r="AJ119" s="170"/>
      <c r="AK119" s="170"/>
      <c r="AL119" s="170"/>
      <c r="AM119" s="170"/>
      <c r="AN119" s="170"/>
      <c r="AO119" s="170"/>
      <c r="AP119" s="170"/>
      <c r="AQ119" s="170"/>
      <c r="AR119" s="170"/>
      <c r="AS119" s="170"/>
      <c r="AT119" s="170"/>
      <c r="AU119" s="170"/>
      <c r="AV119" s="170"/>
      <c r="AW119" s="170"/>
      <c r="AX119" s="170"/>
      <c r="AY119" s="170"/>
      <c r="AZ119" s="170"/>
      <c r="BA119" s="170"/>
      <c r="BB119" s="170"/>
      <c r="BC119" s="170"/>
      <c r="BD119" s="170"/>
      <c r="BE119" s="170"/>
      <c r="BF119" s="170"/>
      <c r="BG119" s="170"/>
      <c r="BH119" s="170"/>
    </row>
    <row r="120" spans="1:60" ht="20" outlineLevel="3" x14ac:dyDescent="0.25">
      <c r="A120" s="171"/>
      <c r="B120" s="172"/>
      <c r="C120" s="191" t="s">
        <v>515</v>
      </c>
      <c r="D120" s="192"/>
      <c r="E120" s="193"/>
      <c r="F120" s="169"/>
      <c r="G120" s="169"/>
      <c r="H120" s="169"/>
      <c r="I120" s="169"/>
      <c r="J120" s="169"/>
      <c r="K120" s="169"/>
      <c r="L120" s="169"/>
      <c r="M120" s="169"/>
      <c r="N120" s="176"/>
      <c r="O120" s="176"/>
      <c r="P120" s="176"/>
      <c r="Q120" s="176"/>
      <c r="R120" s="169"/>
      <c r="S120" s="169"/>
      <c r="T120" s="169"/>
      <c r="U120" s="169"/>
      <c r="V120" s="169"/>
      <c r="W120" s="169"/>
      <c r="X120" s="169"/>
      <c r="Y120" s="169"/>
      <c r="Z120" s="170"/>
      <c r="AA120" s="170"/>
      <c r="AB120" s="170"/>
      <c r="AC120" s="170"/>
      <c r="AD120" s="170"/>
      <c r="AE120" s="170"/>
      <c r="AF120" s="170"/>
      <c r="AG120" s="170" t="s">
        <v>156</v>
      </c>
      <c r="AH120" s="170">
        <v>0</v>
      </c>
      <c r="AI120" s="170"/>
      <c r="AJ120" s="170"/>
      <c r="AK120" s="170"/>
      <c r="AL120" s="170"/>
      <c r="AM120" s="170"/>
      <c r="AN120" s="170"/>
      <c r="AO120" s="170"/>
      <c r="AP120" s="170"/>
      <c r="AQ120" s="170"/>
      <c r="AR120" s="170"/>
      <c r="AS120" s="170"/>
      <c r="AT120" s="170"/>
      <c r="AU120" s="170"/>
      <c r="AV120" s="170"/>
      <c r="AW120" s="170"/>
      <c r="AX120" s="170"/>
      <c r="AY120" s="170"/>
      <c r="AZ120" s="170"/>
      <c r="BA120" s="170"/>
      <c r="BB120" s="170"/>
      <c r="BC120" s="170"/>
      <c r="BD120" s="170"/>
      <c r="BE120" s="170"/>
      <c r="BF120" s="170"/>
      <c r="BG120" s="170"/>
      <c r="BH120" s="170"/>
    </row>
    <row r="121" spans="1:60" outlineLevel="3" x14ac:dyDescent="0.25">
      <c r="A121" s="171"/>
      <c r="B121" s="172"/>
      <c r="C121" s="191" t="s">
        <v>229</v>
      </c>
      <c r="D121" s="192"/>
      <c r="E121" s="193">
        <v>0</v>
      </c>
      <c r="F121" s="169"/>
      <c r="G121" s="169"/>
      <c r="H121" s="169"/>
      <c r="I121" s="169"/>
      <c r="J121" s="169"/>
      <c r="K121" s="169"/>
      <c r="L121" s="169"/>
      <c r="M121" s="169"/>
      <c r="N121" s="176"/>
      <c r="O121" s="176"/>
      <c r="P121" s="176"/>
      <c r="Q121" s="176"/>
      <c r="R121" s="169"/>
      <c r="S121" s="169"/>
      <c r="T121" s="169"/>
      <c r="U121" s="169"/>
      <c r="V121" s="169"/>
      <c r="W121" s="169"/>
      <c r="X121" s="169"/>
      <c r="Y121" s="169"/>
      <c r="Z121" s="170"/>
      <c r="AA121" s="170"/>
      <c r="AB121" s="170"/>
      <c r="AC121" s="170"/>
      <c r="AD121" s="170"/>
      <c r="AE121" s="170"/>
      <c r="AF121" s="170"/>
      <c r="AG121" s="170" t="s">
        <v>156</v>
      </c>
      <c r="AH121" s="170">
        <v>0</v>
      </c>
      <c r="AI121" s="170"/>
      <c r="AJ121" s="170"/>
      <c r="AK121" s="170"/>
      <c r="AL121" s="170"/>
      <c r="AM121" s="170"/>
      <c r="AN121" s="170"/>
      <c r="AO121" s="170"/>
      <c r="AP121" s="170"/>
      <c r="AQ121" s="170"/>
      <c r="AR121" s="170"/>
      <c r="AS121" s="170"/>
      <c r="AT121" s="170"/>
      <c r="AU121" s="170"/>
      <c r="AV121" s="170"/>
      <c r="AW121" s="170"/>
      <c r="AX121" s="170"/>
      <c r="AY121" s="170"/>
      <c r="AZ121" s="170"/>
      <c r="BA121" s="170"/>
      <c r="BB121" s="170"/>
      <c r="BC121" s="170"/>
      <c r="BD121" s="170"/>
      <c r="BE121" s="170"/>
      <c r="BF121" s="170"/>
      <c r="BG121" s="170"/>
      <c r="BH121" s="170"/>
    </row>
    <row r="122" spans="1:60" outlineLevel="3" x14ac:dyDescent="0.25">
      <c r="A122" s="171"/>
      <c r="B122" s="172"/>
      <c r="C122" s="194" t="s">
        <v>164</v>
      </c>
      <c r="D122" s="195"/>
      <c r="E122" s="196">
        <v>0</v>
      </c>
      <c r="F122" s="169"/>
      <c r="G122" s="169"/>
      <c r="H122" s="169"/>
      <c r="I122" s="169"/>
      <c r="J122" s="169"/>
      <c r="K122" s="169"/>
      <c r="L122" s="169"/>
      <c r="M122" s="169"/>
      <c r="N122" s="176"/>
      <c r="O122" s="176"/>
      <c r="P122" s="176"/>
      <c r="Q122" s="176"/>
      <c r="R122" s="169"/>
      <c r="S122" s="169"/>
      <c r="T122" s="169"/>
      <c r="U122" s="169"/>
      <c r="V122" s="169"/>
      <c r="W122" s="169"/>
      <c r="X122" s="169"/>
      <c r="Y122" s="169"/>
      <c r="Z122" s="170"/>
      <c r="AA122" s="170"/>
      <c r="AB122" s="170"/>
      <c r="AC122" s="170"/>
      <c r="AD122" s="170"/>
      <c r="AE122" s="170"/>
      <c r="AF122" s="170"/>
      <c r="AG122" s="170" t="s">
        <v>156</v>
      </c>
      <c r="AH122" s="170">
        <v>1</v>
      </c>
      <c r="AI122" s="170"/>
      <c r="AJ122" s="170"/>
      <c r="AK122" s="170"/>
      <c r="AL122" s="170"/>
      <c r="AM122" s="170"/>
      <c r="AN122" s="170"/>
      <c r="AO122" s="170"/>
      <c r="AP122" s="170"/>
      <c r="AQ122" s="170"/>
      <c r="AR122" s="170"/>
      <c r="AS122" s="170"/>
      <c r="AT122" s="170"/>
      <c r="AU122" s="170"/>
      <c r="AV122" s="170"/>
      <c r="AW122" s="170"/>
      <c r="AX122" s="170"/>
      <c r="AY122" s="170"/>
      <c r="AZ122" s="170"/>
      <c r="BA122" s="170"/>
      <c r="BB122" s="170"/>
      <c r="BC122" s="170"/>
      <c r="BD122" s="170"/>
      <c r="BE122" s="170"/>
      <c r="BF122" s="170"/>
      <c r="BG122" s="170"/>
      <c r="BH122" s="170"/>
    </row>
    <row r="123" spans="1:60" outlineLevel="1" x14ac:dyDescent="0.25">
      <c r="A123" s="199">
        <v>16</v>
      </c>
      <c r="B123" s="200" t="s">
        <v>230</v>
      </c>
      <c r="C123" s="188" t="s">
        <v>231</v>
      </c>
      <c r="D123" s="189" t="s">
        <v>232</v>
      </c>
      <c r="E123" s="190">
        <v>678.11</v>
      </c>
      <c r="F123" s="218"/>
      <c r="G123" s="197">
        <f>ROUND(E123*F123,2)</f>
        <v>0</v>
      </c>
      <c r="H123" s="197"/>
      <c r="I123" s="197">
        <f>ROUND(E123*H123,2)</f>
        <v>0</v>
      </c>
      <c r="J123" s="197"/>
      <c r="K123" s="197">
        <f>ROUND(E123*J123,2)</f>
        <v>0</v>
      </c>
      <c r="L123" s="197">
        <v>21</v>
      </c>
      <c r="M123" s="197">
        <f>G123*(1+L123/100)</f>
        <v>0</v>
      </c>
      <c r="N123" s="190">
        <v>3.9190000000000003E-2</v>
      </c>
      <c r="O123" s="190">
        <f>ROUND(E123*N123,2)</f>
        <v>26.58</v>
      </c>
      <c r="P123" s="190">
        <v>0</v>
      </c>
      <c r="Q123" s="190">
        <f>ROUND(E123*P123,2)</f>
        <v>0</v>
      </c>
      <c r="R123" s="197"/>
      <c r="S123" s="197" t="s">
        <v>151</v>
      </c>
      <c r="T123" s="201" t="s">
        <v>151</v>
      </c>
      <c r="U123" s="169">
        <v>1.05</v>
      </c>
      <c r="V123" s="169">
        <f>ROUND(E123*U123,2)</f>
        <v>712.02</v>
      </c>
      <c r="W123" s="169"/>
      <c r="X123" s="169" t="s">
        <v>152</v>
      </c>
      <c r="Y123" s="169" t="s">
        <v>153</v>
      </c>
      <c r="Z123" s="170"/>
      <c r="AA123" s="170"/>
      <c r="AB123" s="170"/>
      <c r="AC123" s="170"/>
      <c r="AD123" s="170"/>
      <c r="AE123" s="170"/>
      <c r="AF123" s="170"/>
      <c r="AG123" s="170" t="s">
        <v>154</v>
      </c>
      <c r="AH123" s="170"/>
      <c r="AI123" s="170"/>
      <c r="AJ123" s="170"/>
      <c r="AK123" s="170"/>
      <c r="AL123" s="170"/>
      <c r="AM123" s="170"/>
      <c r="AN123" s="170"/>
      <c r="AO123" s="170"/>
      <c r="AP123" s="170"/>
      <c r="AQ123" s="170"/>
      <c r="AR123" s="170"/>
      <c r="AS123" s="170"/>
      <c r="AT123" s="170"/>
      <c r="AU123" s="170"/>
      <c r="AV123" s="170"/>
      <c r="AW123" s="170"/>
      <c r="AX123" s="170"/>
      <c r="AY123" s="170"/>
      <c r="AZ123" s="170"/>
      <c r="BA123" s="170"/>
      <c r="BB123" s="170"/>
      <c r="BC123" s="170"/>
      <c r="BD123" s="170"/>
      <c r="BE123" s="170"/>
      <c r="BF123" s="170"/>
      <c r="BG123" s="170"/>
      <c r="BH123" s="170"/>
    </row>
    <row r="124" spans="1:60" outlineLevel="1" x14ac:dyDescent="0.25">
      <c r="A124" s="171"/>
      <c r="B124" s="172"/>
      <c r="C124" s="173" t="s">
        <v>155</v>
      </c>
      <c r="D124" s="174"/>
      <c r="E124" s="175"/>
      <c r="F124" s="141"/>
      <c r="G124" s="169"/>
      <c r="H124" s="223"/>
      <c r="I124" s="169"/>
      <c r="J124" s="223"/>
      <c r="K124" s="169"/>
      <c r="L124" s="169"/>
      <c r="M124" s="169"/>
      <c r="N124" s="176"/>
      <c r="O124" s="176"/>
      <c r="P124" s="176"/>
      <c r="Q124" s="176"/>
      <c r="R124" s="169"/>
      <c r="S124" s="169"/>
      <c r="T124" s="169"/>
      <c r="U124" s="169"/>
      <c r="V124" s="169"/>
      <c r="W124" s="169"/>
      <c r="X124" s="169"/>
      <c r="Y124" s="169"/>
      <c r="Z124" s="170"/>
      <c r="AA124" s="170"/>
      <c r="AB124" s="170"/>
      <c r="AC124" s="170"/>
      <c r="AD124" s="170"/>
      <c r="AE124" s="170"/>
      <c r="AF124" s="170"/>
      <c r="AG124" s="170"/>
      <c r="AH124" s="170"/>
      <c r="AI124" s="170"/>
      <c r="AJ124" s="170"/>
      <c r="AK124" s="170"/>
      <c r="AL124" s="170"/>
      <c r="AM124" s="170"/>
      <c r="AN124" s="170"/>
      <c r="AO124" s="170"/>
      <c r="AP124" s="170"/>
      <c r="AQ124" s="170"/>
      <c r="AR124" s="170"/>
      <c r="AS124" s="170"/>
      <c r="AT124" s="170"/>
      <c r="AU124" s="170"/>
      <c r="AV124" s="170"/>
      <c r="AW124" s="170"/>
      <c r="AX124" s="170"/>
      <c r="AY124" s="170"/>
      <c r="AZ124" s="170"/>
      <c r="BA124" s="170"/>
      <c r="BB124" s="170"/>
      <c r="BC124" s="170"/>
      <c r="BD124" s="170"/>
      <c r="BE124" s="170"/>
      <c r="BF124" s="170"/>
      <c r="BG124" s="170"/>
      <c r="BH124" s="170"/>
    </row>
    <row r="125" spans="1:60" outlineLevel="1" x14ac:dyDescent="0.25">
      <c r="A125" s="171"/>
      <c r="B125" s="172"/>
      <c r="C125" s="173" t="s">
        <v>320</v>
      </c>
      <c r="D125" s="174"/>
      <c r="E125" s="175"/>
      <c r="F125" s="141"/>
      <c r="G125" s="169"/>
      <c r="H125" s="223"/>
      <c r="I125" s="169"/>
      <c r="J125" s="223"/>
      <c r="K125" s="169"/>
      <c r="L125" s="169"/>
      <c r="M125" s="169"/>
      <c r="N125" s="176"/>
      <c r="O125" s="176"/>
      <c r="P125" s="176"/>
      <c r="Q125" s="176"/>
      <c r="R125" s="169"/>
      <c r="S125" s="169"/>
      <c r="T125" s="169"/>
      <c r="U125" s="169"/>
      <c r="V125" s="169"/>
      <c r="W125" s="169"/>
      <c r="X125" s="169"/>
      <c r="Y125" s="169"/>
      <c r="Z125" s="170"/>
      <c r="AA125" s="170"/>
      <c r="AB125" s="170"/>
      <c r="AC125" s="170"/>
      <c r="AD125" s="170"/>
      <c r="AE125" s="170"/>
      <c r="AF125" s="170"/>
      <c r="AG125" s="170"/>
      <c r="AH125" s="170"/>
      <c r="AI125" s="170"/>
      <c r="AJ125" s="170"/>
      <c r="AK125" s="170"/>
      <c r="AL125" s="170"/>
      <c r="AM125" s="170"/>
      <c r="AN125" s="170"/>
      <c r="AO125" s="170"/>
      <c r="AP125" s="170"/>
      <c r="AQ125" s="170"/>
      <c r="AR125" s="170"/>
      <c r="AS125" s="170"/>
      <c r="AT125" s="170"/>
      <c r="AU125" s="170"/>
      <c r="AV125" s="170"/>
      <c r="AW125" s="170"/>
      <c r="AX125" s="170"/>
      <c r="AY125" s="170"/>
      <c r="AZ125" s="170"/>
      <c r="BA125" s="170"/>
      <c r="BB125" s="170"/>
      <c r="BC125" s="170"/>
      <c r="BD125" s="170"/>
      <c r="BE125" s="170"/>
      <c r="BF125" s="170"/>
      <c r="BG125" s="170"/>
      <c r="BH125" s="170"/>
    </row>
    <row r="126" spans="1:60" outlineLevel="1" x14ac:dyDescent="0.25">
      <c r="A126" s="171"/>
      <c r="B126" s="172"/>
      <c r="C126" s="173" t="s">
        <v>327</v>
      </c>
      <c r="D126" s="174"/>
      <c r="E126" s="175"/>
      <c r="F126" s="141"/>
      <c r="G126" s="169"/>
      <c r="H126" s="223"/>
      <c r="I126" s="169"/>
      <c r="J126" s="223"/>
      <c r="K126" s="169"/>
      <c r="L126" s="169"/>
      <c r="M126" s="169"/>
      <c r="N126" s="176"/>
      <c r="O126" s="176"/>
      <c r="P126" s="176"/>
      <c r="Q126" s="176"/>
      <c r="R126" s="169"/>
      <c r="S126" s="169"/>
      <c r="T126" s="169"/>
      <c r="U126" s="169"/>
      <c r="V126" s="169"/>
      <c r="W126" s="169"/>
      <c r="X126" s="169"/>
      <c r="Y126" s="169"/>
      <c r="Z126" s="170"/>
      <c r="AA126" s="170"/>
      <c r="AB126" s="170"/>
      <c r="AC126" s="170"/>
      <c r="AD126" s="170"/>
      <c r="AE126" s="170"/>
      <c r="AF126" s="170"/>
      <c r="AG126" s="170"/>
      <c r="AH126" s="170"/>
      <c r="AI126" s="170"/>
      <c r="AJ126" s="170"/>
      <c r="AK126" s="170"/>
      <c r="AL126" s="170"/>
      <c r="AM126" s="170"/>
      <c r="AN126" s="170"/>
      <c r="AO126" s="170"/>
      <c r="AP126" s="170"/>
      <c r="AQ126" s="170"/>
      <c r="AR126" s="170"/>
      <c r="AS126" s="170"/>
      <c r="AT126" s="170"/>
      <c r="AU126" s="170"/>
      <c r="AV126" s="170"/>
      <c r="AW126" s="170"/>
      <c r="AX126" s="170"/>
      <c r="AY126" s="170"/>
      <c r="AZ126" s="170"/>
      <c r="BA126" s="170"/>
      <c r="BB126" s="170"/>
      <c r="BC126" s="170"/>
      <c r="BD126" s="170"/>
      <c r="BE126" s="170"/>
      <c r="BF126" s="170"/>
      <c r="BG126" s="170"/>
      <c r="BH126" s="170"/>
    </row>
    <row r="127" spans="1:60" outlineLevel="1" x14ac:dyDescent="0.25">
      <c r="A127" s="171"/>
      <c r="B127" s="172"/>
      <c r="C127" s="173" t="s">
        <v>546</v>
      </c>
      <c r="D127" s="174"/>
      <c r="E127" s="175"/>
      <c r="F127" s="141"/>
      <c r="G127" s="169"/>
      <c r="H127" s="223"/>
      <c r="I127" s="169"/>
      <c r="J127" s="223"/>
      <c r="K127" s="169"/>
      <c r="L127" s="169"/>
      <c r="M127" s="169"/>
      <c r="N127" s="176"/>
      <c r="O127" s="176"/>
      <c r="P127" s="176"/>
      <c r="Q127" s="176"/>
      <c r="R127" s="169"/>
      <c r="S127" s="169"/>
      <c r="T127" s="169"/>
      <c r="U127" s="169"/>
      <c r="V127" s="169"/>
      <c r="W127" s="169"/>
      <c r="X127" s="169"/>
      <c r="Y127" s="169"/>
      <c r="Z127" s="170"/>
      <c r="AA127" s="170"/>
      <c r="AB127" s="170"/>
      <c r="AC127" s="170"/>
      <c r="AD127" s="170"/>
      <c r="AE127" s="170"/>
      <c r="AF127" s="170"/>
      <c r="AG127" s="170"/>
      <c r="AH127" s="170"/>
      <c r="AI127" s="170"/>
      <c r="AJ127" s="170"/>
      <c r="AK127" s="170"/>
      <c r="AL127" s="170"/>
      <c r="AM127" s="170"/>
      <c r="AN127" s="170"/>
      <c r="AO127" s="170"/>
      <c r="AP127" s="170"/>
      <c r="AQ127" s="170"/>
      <c r="AR127" s="170"/>
      <c r="AS127" s="170"/>
      <c r="AT127" s="170"/>
      <c r="AU127" s="170"/>
      <c r="AV127" s="170"/>
      <c r="AW127" s="170"/>
      <c r="AX127" s="170"/>
      <c r="AY127" s="170"/>
      <c r="AZ127" s="170"/>
      <c r="BA127" s="170"/>
      <c r="BB127" s="170"/>
      <c r="BC127" s="170"/>
      <c r="BD127" s="170"/>
      <c r="BE127" s="170"/>
      <c r="BF127" s="170"/>
      <c r="BG127" s="170"/>
      <c r="BH127" s="170"/>
    </row>
    <row r="128" spans="1:60" outlineLevel="1" x14ac:dyDescent="0.25">
      <c r="A128" s="171"/>
      <c r="B128" s="172"/>
      <c r="C128" s="173" t="s">
        <v>547</v>
      </c>
      <c r="D128" s="174"/>
      <c r="E128" s="175">
        <v>72.09</v>
      </c>
      <c r="F128" s="141"/>
      <c r="G128" s="169"/>
      <c r="H128" s="223"/>
      <c r="I128" s="169"/>
      <c r="J128" s="223"/>
      <c r="K128" s="169"/>
      <c r="L128" s="169"/>
      <c r="M128" s="169"/>
      <c r="N128" s="176"/>
      <c r="O128" s="176"/>
      <c r="P128" s="176"/>
      <c r="Q128" s="176"/>
      <c r="R128" s="169"/>
      <c r="S128" s="169"/>
      <c r="T128" s="169"/>
      <c r="U128" s="169"/>
      <c r="V128" s="169"/>
      <c r="W128" s="169"/>
      <c r="X128" s="169"/>
      <c r="Y128" s="169"/>
      <c r="Z128" s="170"/>
      <c r="AA128" s="170"/>
      <c r="AB128" s="170"/>
      <c r="AC128" s="170"/>
      <c r="AD128" s="170"/>
      <c r="AE128" s="170"/>
      <c r="AF128" s="170"/>
      <c r="AG128" s="170"/>
      <c r="AH128" s="170"/>
      <c r="AI128" s="170"/>
      <c r="AJ128" s="170"/>
      <c r="AK128" s="170"/>
      <c r="AL128" s="170"/>
      <c r="AM128" s="170"/>
      <c r="AN128" s="170"/>
      <c r="AO128" s="170"/>
      <c r="AP128" s="170"/>
      <c r="AQ128" s="170"/>
      <c r="AR128" s="170"/>
      <c r="AS128" s="170"/>
      <c r="AT128" s="170"/>
      <c r="AU128" s="170"/>
      <c r="AV128" s="170"/>
      <c r="AW128" s="170"/>
      <c r="AX128" s="170"/>
      <c r="AY128" s="170"/>
      <c r="AZ128" s="170"/>
      <c r="BA128" s="170"/>
      <c r="BB128" s="170"/>
      <c r="BC128" s="170"/>
      <c r="BD128" s="170"/>
      <c r="BE128" s="170"/>
      <c r="BF128" s="170"/>
      <c r="BG128" s="170"/>
      <c r="BH128" s="170"/>
    </row>
    <row r="129" spans="1:60" outlineLevel="2" x14ac:dyDescent="0.25">
      <c r="A129" s="171"/>
      <c r="B129" s="172"/>
      <c r="C129" s="173" t="s">
        <v>541</v>
      </c>
      <c r="D129" s="174"/>
      <c r="E129" s="175">
        <v>591.70000000000005</v>
      </c>
      <c r="F129" s="169"/>
      <c r="G129" s="169"/>
      <c r="H129" s="169"/>
      <c r="I129" s="169"/>
      <c r="J129" s="169"/>
      <c r="K129" s="169"/>
      <c r="L129" s="169"/>
      <c r="M129" s="169"/>
      <c r="N129" s="176"/>
      <c r="O129" s="176"/>
      <c r="P129" s="176"/>
      <c r="Q129" s="176"/>
      <c r="R129" s="169"/>
      <c r="S129" s="169"/>
      <c r="T129" s="169"/>
      <c r="U129" s="169"/>
      <c r="V129" s="169"/>
      <c r="W129" s="169"/>
      <c r="X129" s="169"/>
      <c r="Y129" s="169"/>
      <c r="Z129" s="170"/>
      <c r="AA129" s="170"/>
      <c r="AB129" s="170"/>
      <c r="AC129" s="170"/>
      <c r="AD129" s="170"/>
      <c r="AE129" s="170"/>
      <c r="AF129" s="170"/>
      <c r="AG129" s="170" t="s">
        <v>156</v>
      </c>
      <c r="AH129" s="170">
        <v>0</v>
      </c>
      <c r="AI129" s="170"/>
      <c r="AJ129" s="170"/>
      <c r="AK129" s="170"/>
      <c r="AL129" s="170"/>
      <c r="AM129" s="170"/>
      <c r="AN129" s="170"/>
      <c r="AO129" s="170"/>
      <c r="AP129" s="170"/>
      <c r="AQ129" s="170"/>
      <c r="AR129" s="170"/>
      <c r="AS129" s="170"/>
      <c r="AT129" s="170"/>
      <c r="AU129" s="170"/>
      <c r="AV129" s="170"/>
      <c r="AW129" s="170"/>
      <c r="AX129" s="170"/>
      <c r="AY129" s="170"/>
      <c r="AZ129" s="170"/>
      <c r="BA129" s="170"/>
      <c r="BB129" s="170"/>
      <c r="BC129" s="170"/>
      <c r="BD129" s="170"/>
      <c r="BE129" s="170"/>
      <c r="BF129" s="170"/>
      <c r="BG129" s="170"/>
      <c r="BH129" s="170"/>
    </row>
    <row r="130" spans="1:60" outlineLevel="3" x14ac:dyDescent="0.25">
      <c r="A130" s="171"/>
      <c r="B130" s="172"/>
      <c r="C130" s="173" t="s">
        <v>542</v>
      </c>
      <c r="D130" s="174"/>
      <c r="E130" s="175"/>
      <c r="F130" s="169"/>
      <c r="G130" s="169"/>
      <c r="H130" s="169"/>
      <c r="I130" s="169"/>
      <c r="J130" s="169"/>
      <c r="K130" s="169"/>
      <c r="L130" s="169"/>
      <c r="M130" s="169"/>
      <c r="N130" s="176"/>
      <c r="O130" s="176"/>
      <c r="P130" s="176"/>
      <c r="Q130" s="176"/>
      <c r="R130" s="169"/>
      <c r="S130" s="169"/>
      <c r="T130" s="169"/>
      <c r="U130" s="169"/>
      <c r="V130" s="169"/>
      <c r="W130" s="169"/>
      <c r="X130" s="169"/>
      <c r="Y130" s="169"/>
      <c r="Z130" s="170"/>
      <c r="AA130" s="170"/>
      <c r="AB130" s="170"/>
      <c r="AC130" s="170"/>
      <c r="AD130" s="170"/>
      <c r="AE130" s="170"/>
      <c r="AF130" s="170"/>
      <c r="AG130" s="170" t="s">
        <v>156</v>
      </c>
      <c r="AH130" s="170">
        <v>0</v>
      </c>
      <c r="AI130" s="170"/>
      <c r="AJ130" s="170"/>
      <c r="AK130" s="170"/>
      <c r="AL130" s="170"/>
      <c r="AM130" s="170"/>
      <c r="AN130" s="170"/>
      <c r="AO130" s="170"/>
      <c r="AP130" s="170"/>
      <c r="AQ130" s="170"/>
      <c r="AR130" s="170"/>
      <c r="AS130" s="170"/>
      <c r="AT130" s="170"/>
      <c r="AU130" s="170"/>
      <c r="AV130" s="170"/>
      <c r="AW130" s="170"/>
      <c r="AX130" s="170"/>
      <c r="AY130" s="170"/>
      <c r="AZ130" s="170"/>
      <c r="BA130" s="170"/>
      <c r="BB130" s="170"/>
      <c r="BC130" s="170"/>
      <c r="BD130" s="170"/>
      <c r="BE130" s="170"/>
      <c r="BF130" s="170"/>
      <c r="BG130" s="170"/>
      <c r="BH130" s="170"/>
    </row>
    <row r="131" spans="1:60" outlineLevel="3" x14ac:dyDescent="0.25">
      <c r="A131" s="171"/>
      <c r="B131" s="172"/>
      <c r="C131" s="173" t="s">
        <v>543</v>
      </c>
      <c r="D131" s="174"/>
      <c r="E131" s="175"/>
      <c r="F131" s="169"/>
      <c r="G131" s="169"/>
      <c r="H131" s="169"/>
      <c r="I131" s="169"/>
      <c r="J131" s="169"/>
      <c r="K131" s="169"/>
      <c r="L131" s="169"/>
      <c r="M131" s="169"/>
      <c r="N131" s="176"/>
      <c r="O131" s="176"/>
      <c r="P131" s="176"/>
      <c r="Q131" s="176"/>
      <c r="R131" s="169"/>
      <c r="S131" s="169"/>
      <c r="T131" s="169"/>
      <c r="U131" s="169"/>
      <c r="V131" s="169"/>
      <c r="W131" s="169"/>
      <c r="X131" s="169"/>
      <c r="Y131" s="169"/>
      <c r="Z131" s="170"/>
      <c r="AA131" s="170"/>
      <c r="AB131" s="170"/>
      <c r="AC131" s="170"/>
      <c r="AD131" s="170"/>
      <c r="AE131" s="170"/>
      <c r="AF131" s="170"/>
      <c r="AG131" s="170" t="s">
        <v>156</v>
      </c>
      <c r="AH131" s="170">
        <v>0</v>
      </c>
      <c r="AI131" s="170"/>
      <c r="AJ131" s="170"/>
      <c r="AK131" s="170"/>
      <c r="AL131" s="170"/>
      <c r="AM131" s="170"/>
      <c r="AN131" s="170"/>
      <c r="AO131" s="170"/>
      <c r="AP131" s="170"/>
      <c r="AQ131" s="170"/>
      <c r="AR131" s="170"/>
      <c r="AS131" s="170"/>
      <c r="AT131" s="170"/>
      <c r="AU131" s="170"/>
      <c r="AV131" s="170"/>
      <c r="AW131" s="170"/>
      <c r="AX131" s="170"/>
      <c r="AY131" s="170"/>
      <c r="AZ131" s="170"/>
      <c r="BA131" s="170"/>
      <c r="BB131" s="170"/>
      <c r="BC131" s="170"/>
      <c r="BD131" s="170"/>
      <c r="BE131" s="170"/>
      <c r="BF131" s="170"/>
      <c r="BG131" s="170"/>
      <c r="BH131" s="170"/>
    </row>
    <row r="132" spans="1:60" outlineLevel="3" x14ac:dyDescent="0.25">
      <c r="A132" s="171"/>
      <c r="B132" s="172"/>
      <c r="C132" s="173" t="s">
        <v>234</v>
      </c>
      <c r="D132" s="174"/>
      <c r="E132" s="175"/>
      <c r="F132" s="169"/>
      <c r="G132" s="169"/>
      <c r="H132" s="169"/>
      <c r="I132" s="169"/>
      <c r="J132" s="169"/>
      <c r="K132" s="169"/>
      <c r="L132" s="169"/>
      <c r="M132" s="169"/>
      <c r="N132" s="176"/>
      <c r="O132" s="176"/>
      <c r="P132" s="176"/>
      <c r="Q132" s="176"/>
      <c r="R132" s="169"/>
      <c r="S132" s="169"/>
      <c r="T132" s="169"/>
      <c r="U132" s="169"/>
      <c r="V132" s="169"/>
      <c r="W132" s="169"/>
      <c r="X132" s="169"/>
      <c r="Y132" s="169"/>
      <c r="Z132" s="170"/>
      <c r="AA132" s="170"/>
      <c r="AB132" s="170"/>
      <c r="AC132" s="170"/>
      <c r="AD132" s="170"/>
      <c r="AE132" s="170"/>
      <c r="AF132" s="170"/>
      <c r="AG132" s="170" t="s">
        <v>156</v>
      </c>
      <c r="AH132" s="170">
        <v>0</v>
      </c>
      <c r="AI132" s="170"/>
      <c r="AJ132" s="170"/>
      <c r="AK132" s="170"/>
      <c r="AL132" s="170"/>
      <c r="AM132" s="170"/>
      <c r="AN132" s="170"/>
      <c r="AO132" s="170"/>
      <c r="AP132" s="170"/>
      <c r="AQ132" s="170"/>
      <c r="AR132" s="170"/>
      <c r="AS132" s="170"/>
      <c r="AT132" s="170"/>
      <c r="AU132" s="170"/>
      <c r="AV132" s="170"/>
      <c r="AW132" s="170"/>
      <c r="AX132" s="170"/>
      <c r="AY132" s="170"/>
      <c r="AZ132" s="170"/>
      <c r="BA132" s="170"/>
      <c r="BB132" s="170"/>
      <c r="BC132" s="170"/>
      <c r="BD132" s="170"/>
      <c r="BE132" s="170"/>
      <c r="BF132" s="170"/>
      <c r="BG132" s="170"/>
      <c r="BH132" s="170"/>
    </row>
    <row r="133" spans="1:60" outlineLevel="3" x14ac:dyDescent="0.25">
      <c r="A133" s="171"/>
      <c r="B133" s="172"/>
      <c r="C133" s="173" t="s">
        <v>544</v>
      </c>
      <c r="D133" s="174"/>
      <c r="E133" s="175">
        <v>14.32</v>
      </c>
      <c r="F133" s="169"/>
      <c r="G133" s="169"/>
      <c r="H133" s="169"/>
      <c r="I133" s="169"/>
      <c r="J133" s="169"/>
      <c r="K133" s="169"/>
      <c r="L133" s="169"/>
      <c r="M133" s="169"/>
      <c r="N133" s="176"/>
      <c r="O133" s="176"/>
      <c r="P133" s="176"/>
      <c r="Q133" s="176"/>
      <c r="R133" s="169"/>
      <c r="S133" s="169"/>
      <c r="T133" s="169"/>
      <c r="U133" s="169"/>
      <c r="V133" s="169"/>
      <c r="W133" s="169"/>
      <c r="X133" s="169"/>
      <c r="Y133" s="169"/>
      <c r="Z133" s="170"/>
      <c r="AA133" s="170"/>
      <c r="AB133" s="170"/>
      <c r="AC133" s="170"/>
      <c r="AD133" s="170"/>
      <c r="AE133" s="170"/>
      <c r="AF133" s="170"/>
      <c r="AG133" s="170" t="s">
        <v>156</v>
      </c>
      <c r="AH133" s="170">
        <v>0</v>
      </c>
      <c r="AI133" s="170"/>
      <c r="AJ133" s="170"/>
      <c r="AK133" s="170"/>
      <c r="AL133" s="170"/>
      <c r="AM133" s="170"/>
      <c r="AN133" s="170"/>
      <c r="AO133" s="170"/>
      <c r="AP133" s="170"/>
      <c r="AQ133" s="170"/>
      <c r="AR133" s="170"/>
      <c r="AS133" s="170"/>
      <c r="AT133" s="170"/>
      <c r="AU133" s="170"/>
      <c r="AV133" s="170"/>
      <c r="AW133" s="170"/>
      <c r="AX133" s="170"/>
      <c r="AY133" s="170"/>
      <c r="AZ133" s="170"/>
      <c r="BA133" s="170"/>
      <c r="BB133" s="170"/>
      <c r="BC133" s="170"/>
      <c r="BD133" s="170"/>
      <c r="BE133" s="170"/>
      <c r="BF133" s="170"/>
      <c r="BG133" s="170"/>
      <c r="BH133" s="170"/>
    </row>
    <row r="134" spans="1:60" outlineLevel="3" x14ac:dyDescent="0.25">
      <c r="A134" s="171"/>
      <c r="B134" s="172"/>
      <c r="C134" s="177" t="s">
        <v>164</v>
      </c>
      <c r="D134" s="178"/>
      <c r="E134" s="179">
        <f>E128+E129+E133</f>
        <v>678.11000000000013</v>
      </c>
      <c r="F134" s="169"/>
      <c r="G134" s="169"/>
      <c r="H134" s="169"/>
      <c r="I134" s="169"/>
      <c r="J134" s="169"/>
      <c r="K134" s="169"/>
      <c r="L134" s="169"/>
      <c r="M134" s="169"/>
      <c r="N134" s="176"/>
      <c r="O134" s="176"/>
      <c r="P134" s="176"/>
      <c r="Q134" s="176"/>
      <c r="R134" s="169"/>
      <c r="S134" s="169"/>
      <c r="T134" s="169"/>
      <c r="U134" s="169"/>
      <c r="V134" s="169"/>
      <c r="W134" s="169"/>
      <c r="X134" s="169"/>
      <c r="Y134" s="169"/>
      <c r="Z134" s="170"/>
      <c r="AA134" s="170"/>
      <c r="AB134" s="170"/>
      <c r="AC134" s="170"/>
      <c r="AD134" s="170"/>
      <c r="AE134" s="170"/>
      <c r="AF134" s="170"/>
      <c r="AG134" s="170" t="s">
        <v>156</v>
      </c>
      <c r="AH134" s="170">
        <v>1</v>
      </c>
      <c r="AI134" s="170"/>
      <c r="AJ134" s="170"/>
      <c r="AK134" s="170"/>
      <c r="AL134" s="170"/>
      <c r="AM134" s="170"/>
      <c r="AN134" s="170"/>
      <c r="AO134" s="170"/>
      <c r="AP134" s="170"/>
      <c r="AQ134" s="170"/>
      <c r="AR134" s="170"/>
      <c r="AS134" s="170"/>
      <c r="AT134" s="170"/>
      <c r="AU134" s="170"/>
      <c r="AV134" s="170"/>
      <c r="AW134" s="170"/>
      <c r="AX134" s="170"/>
      <c r="AY134" s="170"/>
      <c r="AZ134" s="170"/>
      <c r="BA134" s="170"/>
      <c r="BB134" s="170"/>
      <c r="BC134" s="170"/>
      <c r="BD134" s="170"/>
      <c r="BE134" s="170"/>
      <c r="BF134" s="170"/>
      <c r="BG134" s="170"/>
      <c r="BH134" s="170"/>
    </row>
    <row r="135" spans="1:60" outlineLevel="1" x14ac:dyDescent="0.25">
      <c r="A135" s="199">
        <v>17</v>
      </c>
      <c r="B135" s="200" t="s">
        <v>236</v>
      </c>
      <c r="C135" s="188" t="s">
        <v>237</v>
      </c>
      <c r="D135" s="189" t="s">
        <v>232</v>
      </c>
      <c r="E135" s="190">
        <v>678.11</v>
      </c>
      <c r="F135" s="218"/>
      <c r="G135" s="197">
        <f>ROUND(E135*F135,2)</f>
        <v>0</v>
      </c>
      <c r="H135" s="197"/>
      <c r="I135" s="197">
        <f>ROUND(E135*H135,2)</f>
        <v>0</v>
      </c>
      <c r="J135" s="197"/>
      <c r="K135" s="197">
        <f>ROUND(E135*J135,2)</f>
        <v>0</v>
      </c>
      <c r="L135" s="197">
        <v>21</v>
      </c>
      <c r="M135" s="197">
        <f>G135*(1+L135/100)</f>
        <v>0</v>
      </c>
      <c r="N135" s="190">
        <v>0</v>
      </c>
      <c r="O135" s="190">
        <f>ROUND(E135*N135,2)</f>
        <v>0</v>
      </c>
      <c r="P135" s="190">
        <v>0</v>
      </c>
      <c r="Q135" s="190">
        <f>ROUND(E135*P135,2)</f>
        <v>0</v>
      </c>
      <c r="R135" s="197"/>
      <c r="S135" s="197" t="s">
        <v>151</v>
      </c>
      <c r="T135" s="201" t="s">
        <v>151</v>
      </c>
      <c r="U135" s="169">
        <v>0.32</v>
      </c>
      <c r="V135" s="169">
        <f>ROUND(E135*U135,2)</f>
        <v>217</v>
      </c>
      <c r="W135" s="169"/>
      <c r="X135" s="169" t="s">
        <v>152</v>
      </c>
      <c r="Y135" s="169" t="s">
        <v>153</v>
      </c>
      <c r="Z135" s="170"/>
      <c r="AA135" s="170"/>
      <c r="AB135" s="170"/>
      <c r="AC135" s="170"/>
      <c r="AD135" s="170"/>
      <c r="AE135" s="170"/>
      <c r="AF135" s="170"/>
      <c r="AG135" s="170" t="s">
        <v>154</v>
      </c>
      <c r="AH135" s="170"/>
      <c r="AI135" s="170"/>
      <c r="AJ135" s="170"/>
      <c r="AK135" s="170"/>
      <c r="AL135" s="170"/>
      <c r="AM135" s="170"/>
      <c r="AN135" s="170"/>
      <c r="AO135" s="170"/>
      <c r="AP135" s="170"/>
      <c r="AQ135" s="170"/>
      <c r="AR135" s="170"/>
      <c r="AS135" s="170"/>
      <c r="AT135" s="170"/>
      <c r="AU135" s="170"/>
      <c r="AV135" s="170"/>
      <c r="AW135" s="170"/>
      <c r="AX135" s="170"/>
      <c r="AY135" s="170"/>
      <c r="AZ135" s="170"/>
      <c r="BA135" s="170"/>
      <c r="BB135" s="170"/>
      <c r="BC135" s="170"/>
      <c r="BD135" s="170"/>
      <c r="BE135" s="170"/>
      <c r="BF135" s="170"/>
      <c r="BG135" s="170"/>
      <c r="BH135" s="170"/>
    </row>
    <row r="136" spans="1:60" outlineLevel="2" x14ac:dyDescent="0.25">
      <c r="A136" s="171"/>
      <c r="B136" s="172"/>
      <c r="C136" s="298" t="s">
        <v>238</v>
      </c>
      <c r="D136" s="299"/>
      <c r="E136" s="299"/>
      <c r="F136" s="299"/>
      <c r="G136" s="299"/>
      <c r="H136" s="169"/>
      <c r="I136" s="169"/>
      <c r="J136" s="169"/>
      <c r="K136" s="169"/>
      <c r="L136" s="169"/>
      <c r="M136" s="169"/>
      <c r="N136" s="176"/>
      <c r="O136" s="176"/>
      <c r="P136" s="176"/>
      <c r="Q136" s="176"/>
      <c r="R136" s="169"/>
      <c r="S136" s="169"/>
      <c r="T136" s="169"/>
      <c r="U136" s="169"/>
      <c r="V136" s="169"/>
      <c r="W136" s="169"/>
      <c r="X136" s="169"/>
      <c r="Y136" s="169"/>
      <c r="Z136" s="170"/>
      <c r="AA136" s="170"/>
      <c r="AB136" s="170"/>
      <c r="AC136" s="170"/>
      <c r="AD136" s="170"/>
      <c r="AE136" s="170"/>
      <c r="AF136" s="170"/>
      <c r="AG136" s="170" t="s">
        <v>189</v>
      </c>
      <c r="AH136" s="170"/>
      <c r="AI136" s="170"/>
      <c r="AJ136" s="170"/>
      <c r="AK136" s="170"/>
      <c r="AL136" s="170"/>
      <c r="AM136" s="170"/>
      <c r="AN136" s="170"/>
      <c r="AO136" s="170"/>
      <c r="AP136" s="170"/>
      <c r="AQ136" s="170"/>
      <c r="AR136" s="170"/>
      <c r="AS136" s="170"/>
      <c r="AT136" s="170"/>
      <c r="AU136" s="170"/>
      <c r="AV136" s="170"/>
      <c r="AW136" s="170"/>
      <c r="AX136" s="170"/>
      <c r="AY136" s="170"/>
      <c r="AZ136" s="170"/>
      <c r="BA136" s="170"/>
      <c r="BB136" s="170"/>
      <c r="BC136" s="170"/>
      <c r="BD136" s="170"/>
      <c r="BE136" s="170"/>
      <c r="BF136" s="170"/>
      <c r="BG136" s="170"/>
      <c r="BH136" s="170"/>
    </row>
    <row r="137" spans="1:60" outlineLevel="2" x14ac:dyDescent="0.25">
      <c r="A137" s="171"/>
      <c r="B137" s="172"/>
      <c r="C137" s="173" t="s">
        <v>155</v>
      </c>
      <c r="D137" s="174"/>
      <c r="E137" s="175"/>
      <c r="F137" s="169"/>
      <c r="G137" s="169"/>
      <c r="H137" s="169"/>
      <c r="I137" s="169"/>
      <c r="J137" s="169"/>
      <c r="K137" s="169"/>
      <c r="L137" s="169"/>
      <c r="M137" s="169"/>
      <c r="N137" s="176"/>
      <c r="O137" s="176"/>
      <c r="P137" s="176"/>
      <c r="Q137" s="176"/>
      <c r="R137" s="169"/>
      <c r="S137" s="169"/>
      <c r="T137" s="169"/>
      <c r="U137" s="169"/>
      <c r="V137" s="169"/>
      <c r="W137" s="169"/>
      <c r="X137" s="169"/>
      <c r="Y137" s="169"/>
      <c r="Z137" s="170"/>
      <c r="AA137" s="170"/>
      <c r="AB137" s="170"/>
      <c r="AC137" s="170"/>
      <c r="AD137" s="170"/>
      <c r="AE137" s="170"/>
      <c r="AF137" s="170"/>
      <c r="AG137" s="170" t="s">
        <v>156</v>
      </c>
      <c r="AH137" s="170">
        <v>0</v>
      </c>
      <c r="AI137" s="170"/>
      <c r="AJ137" s="170"/>
      <c r="AK137" s="170"/>
      <c r="AL137" s="170"/>
      <c r="AM137" s="170"/>
      <c r="AN137" s="170"/>
      <c r="AO137" s="170"/>
      <c r="AP137" s="170"/>
      <c r="AQ137" s="170"/>
      <c r="AR137" s="170"/>
      <c r="AS137" s="170"/>
      <c r="AT137" s="170"/>
      <c r="AU137" s="170"/>
      <c r="AV137" s="170"/>
      <c r="AW137" s="170"/>
      <c r="AX137" s="170"/>
      <c r="AY137" s="170"/>
      <c r="AZ137" s="170"/>
      <c r="BA137" s="170"/>
      <c r="BB137" s="170"/>
      <c r="BC137" s="170"/>
      <c r="BD137" s="170"/>
      <c r="BE137" s="170"/>
      <c r="BF137" s="170"/>
      <c r="BG137" s="170"/>
      <c r="BH137" s="170"/>
    </row>
    <row r="138" spans="1:60" outlineLevel="3" x14ac:dyDescent="0.25">
      <c r="A138" s="171"/>
      <c r="B138" s="172"/>
      <c r="C138" s="173" t="s">
        <v>320</v>
      </c>
      <c r="D138" s="174"/>
      <c r="E138" s="175"/>
      <c r="F138" s="169"/>
      <c r="G138" s="169"/>
      <c r="H138" s="169"/>
      <c r="I138" s="169"/>
      <c r="J138" s="169"/>
      <c r="K138" s="169"/>
      <c r="L138" s="169"/>
      <c r="M138" s="169"/>
      <c r="N138" s="176"/>
      <c r="O138" s="176"/>
      <c r="P138" s="176"/>
      <c r="Q138" s="176"/>
      <c r="R138" s="169"/>
      <c r="S138" s="169"/>
      <c r="T138" s="169"/>
      <c r="U138" s="169"/>
      <c r="V138" s="169"/>
      <c r="W138" s="169"/>
      <c r="X138" s="169"/>
      <c r="Y138" s="169"/>
      <c r="Z138" s="170"/>
      <c r="AA138" s="170"/>
      <c r="AB138" s="170"/>
      <c r="AC138" s="170"/>
      <c r="AD138" s="170"/>
      <c r="AE138" s="170"/>
      <c r="AF138" s="170"/>
      <c r="AG138" s="170" t="s">
        <v>156</v>
      </c>
      <c r="AH138" s="170">
        <v>0</v>
      </c>
      <c r="AI138" s="170"/>
      <c r="AJ138" s="170"/>
      <c r="AK138" s="170"/>
      <c r="AL138" s="170"/>
      <c r="AM138" s="170"/>
      <c r="AN138" s="170"/>
      <c r="AO138" s="170"/>
      <c r="AP138" s="170"/>
      <c r="AQ138" s="170"/>
      <c r="AR138" s="170"/>
      <c r="AS138" s="170"/>
      <c r="AT138" s="170"/>
      <c r="AU138" s="170"/>
      <c r="AV138" s="170"/>
      <c r="AW138" s="170"/>
      <c r="AX138" s="170"/>
      <c r="AY138" s="170"/>
      <c r="AZ138" s="170"/>
      <c r="BA138" s="170"/>
      <c r="BB138" s="170"/>
      <c r="BC138" s="170"/>
      <c r="BD138" s="170"/>
      <c r="BE138" s="170"/>
      <c r="BF138" s="170"/>
      <c r="BG138" s="170"/>
      <c r="BH138" s="170"/>
    </row>
    <row r="139" spans="1:60" outlineLevel="3" x14ac:dyDescent="0.25">
      <c r="A139" s="171"/>
      <c r="B139" s="172"/>
      <c r="C139" s="173" t="s">
        <v>327</v>
      </c>
      <c r="D139" s="174"/>
      <c r="E139" s="175"/>
      <c r="F139" s="169"/>
      <c r="G139" s="169"/>
      <c r="H139" s="169"/>
      <c r="I139" s="169"/>
      <c r="J139" s="169"/>
      <c r="K139" s="169"/>
      <c r="L139" s="169"/>
      <c r="M139" s="169"/>
      <c r="N139" s="176"/>
      <c r="O139" s="176"/>
      <c r="P139" s="176"/>
      <c r="Q139" s="176"/>
      <c r="R139" s="169"/>
      <c r="S139" s="169"/>
      <c r="T139" s="169"/>
      <c r="U139" s="169"/>
      <c r="V139" s="169"/>
      <c r="W139" s="169"/>
      <c r="X139" s="169"/>
      <c r="Y139" s="169"/>
      <c r="Z139" s="170"/>
      <c r="AA139" s="170"/>
      <c r="AB139" s="170"/>
      <c r="AC139" s="170"/>
      <c r="AD139" s="170"/>
      <c r="AE139" s="170"/>
      <c r="AF139" s="170"/>
      <c r="AG139" s="170" t="s">
        <v>156</v>
      </c>
      <c r="AH139" s="170">
        <v>0</v>
      </c>
      <c r="AI139" s="170"/>
      <c r="AJ139" s="170"/>
      <c r="AK139" s="170"/>
      <c r="AL139" s="170"/>
      <c r="AM139" s="170"/>
      <c r="AN139" s="170"/>
      <c r="AO139" s="170"/>
      <c r="AP139" s="170"/>
      <c r="AQ139" s="170"/>
      <c r="AR139" s="170"/>
      <c r="AS139" s="170"/>
      <c r="AT139" s="170"/>
      <c r="AU139" s="170"/>
      <c r="AV139" s="170"/>
      <c r="AW139" s="170"/>
      <c r="AX139" s="170"/>
      <c r="AY139" s="170"/>
      <c r="AZ139" s="170"/>
      <c r="BA139" s="170"/>
      <c r="BB139" s="170"/>
      <c r="BC139" s="170"/>
      <c r="BD139" s="170"/>
      <c r="BE139" s="170"/>
      <c r="BF139" s="170"/>
      <c r="BG139" s="170"/>
      <c r="BH139" s="170"/>
    </row>
    <row r="140" spans="1:60" outlineLevel="3" x14ac:dyDescent="0.25">
      <c r="A140" s="171"/>
      <c r="B140" s="172"/>
      <c r="C140" s="173" t="s">
        <v>546</v>
      </c>
      <c r="D140" s="174"/>
      <c r="E140" s="175"/>
      <c r="F140" s="169"/>
      <c r="G140" s="169"/>
      <c r="H140" s="169"/>
      <c r="I140" s="169"/>
      <c r="J140" s="169"/>
      <c r="K140" s="169"/>
      <c r="L140" s="169"/>
      <c r="M140" s="169"/>
      <c r="N140" s="176"/>
      <c r="O140" s="176"/>
      <c r="P140" s="176"/>
      <c r="Q140" s="176"/>
      <c r="R140" s="169"/>
      <c r="S140" s="169"/>
      <c r="T140" s="169"/>
      <c r="U140" s="169"/>
      <c r="V140" s="169"/>
      <c r="W140" s="169"/>
      <c r="X140" s="169"/>
      <c r="Y140" s="169"/>
      <c r="Z140" s="170"/>
      <c r="AA140" s="170"/>
      <c r="AB140" s="170"/>
      <c r="AC140" s="170"/>
      <c r="AD140" s="170"/>
      <c r="AE140" s="170"/>
      <c r="AF140" s="170"/>
      <c r="AG140" s="170" t="s">
        <v>156</v>
      </c>
      <c r="AH140" s="170">
        <v>0</v>
      </c>
      <c r="AI140" s="170"/>
      <c r="AJ140" s="170"/>
      <c r="AK140" s="170"/>
      <c r="AL140" s="170"/>
      <c r="AM140" s="170"/>
      <c r="AN140" s="170"/>
      <c r="AO140" s="170"/>
      <c r="AP140" s="170"/>
      <c r="AQ140" s="170"/>
      <c r="AR140" s="170"/>
      <c r="AS140" s="170"/>
      <c r="AT140" s="170"/>
      <c r="AU140" s="170"/>
      <c r="AV140" s="170"/>
      <c r="AW140" s="170"/>
      <c r="AX140" s="170"/>
      <c r="AY140" s="170"/>
      <c r="AZ140" s="170"/>
      <c r="BA140" s="170"/>
      <c r="BB140" s="170"/>
      <c r="BC140" s="170"/>
      <c r="BD140" s="170"/>
      <c r="BE140" s="170"/>
      <c r="BF140" s="170"/>
      <c r="BG140" s="170"/>
      <c r="BH140" s="170"/>
    </row>
    <row r="141" spans="1:60" outlineLevel="3" x14ac:dyDescent="0.25">
      <c r="A141" s="171"/>
      <c r="B141" s="172"/>
      <c r="C141" s="173" t="s">
        <v>547</v>
      </c>
      <c r="D141" s="174"/>
      <c r="E141" s="175">
        <v>72.09</v>
      </c>
      <c r="F141" s="169"/>
      <c r="G141" s="169"/>
      <c r="H141" s="169"/>
      <c r="I141" s="169"/>
      <c r="J141" s="169"/>
      <c r="K141" s="169"/>
      <c r="L141" s="169"/>
      <c r="M141" s="169"/>
      <c r="N141" s="176"/>
      <c r="O141" s="176"/>
      <c r="P141" s="176"/>
      <c r="Q141" s="176"/>
      <c r="R141" s="169"/>
      <c r="S141" s="169"/>
      <c r="T141" s="169"/>
      <c r="U141" s="169"/>
      <c r="V141" s="169"/>
      <c r="W141" s="169"/>
      <c r="X141" s="169"/>
      <c r="Y141" s="169"/>
      <c r="Z141" s="170"/>
      <c r="AA141" s="170"/>
      <c r="AB141" s="170"/>
      <c r="AC141" s="170"/>
      <c r="AD141" s="170"/>
      <c r="AE141" s="170"/>
      <c r="AF141" s="170"/>
      <c r="AG141" s="170" t="s">
        <v>156</v>
      </c>
      <c r="AH141" s="170">
        <v>0</v>
      </c>
      <c r="AI141" s="170"/>
      <c r="AJ141" s="170"/>
      <c r="AK141" s="170"/>
      <c r="AL141" s="170"/>
      <c r="AM141" s="170"/>
      <c r="AN141" s="170"/>
      <c r="AO141" s="170"/>
      <c r="AP141" s="170"/>
      <c r="AQ141" s="170"/>
      <c r="AR141" s="170"/>
      <c r="AS141" s="170"/>
      <c r="AT141" s="170"/>
      <c r="AU141" s="170"/>
      <c r="AV141" s="170"/>
      <c r="AW141" s="170"/>
      <c r="AX141" s="170"/>
      <c r="AY141" s="170"/>
      <c r="AZ141" s="170"/>
      <c r="BA141" s="170"/>
      <c r="BB141" s="170"/>
      <c r="BC141" s="170"/>
      <c r="BD141" s="170"/>
      <c r="BE141" s="170"/>
      <c r="BF141" s="170"/>
      <c r="BG141" s="170"/>
      <c r="BH141" s="170"/>
    </row>
    <row r="142" spans="1:60" outlineLevel="3" x14ac:dyDescent="0.25">
      <c r="A142" s="171"/>
      <c r="B142" s="172"/>
      <c r="C142" s="173" t="s">
        <v>541</v>
      </c>
      <c r="D142" s="174"/>
      <c r="E142" s="175">
        <v>591.70000000000005</v>
      </c>
      <c r="F142" s="169"/>
      <c r="G142" s="169"/>
      <c r="H142" s="169"/>
      <c r="I142" s="169"/>
      <c r="J142" s="169"/>
      <c r="K142" s="169"/>
      <c r="L142" s="169"/>
      <c r="M142" s="169"/>
      <c r="N142" s="176"/>
      <c r="O142" s="176"/>
      <c r="P142" s="176"/>
      <c r="Q142" s="176"/>
      <c r="R142" s="169"/>
      <c r="S142" s="169"/>
      <c r="T142" s="169"/>
      <c r="U142" s="169"/>
      <c r="V142" s="169"/>
      <c r="W142" s="169"/>
      <c r="X142" s="169"/>
      <c r="Y142" s="169"/>
      <c r="Z142" s="170"/>
      <c r="AA142" s="170"/>
      <c r="AB142" s="170"/>
      <c r="AC142" s="170"/>
      <c r="AD142" s="170"/>
      <c r="AE142" s="170"/>
      <c r="AF142" s="170"/>
      <c r="AG142" s="170"/>
      <c r="AH142" s="170"/>
      <c r="AI142" s="170"/>
      <c r="AJ142" s="170"/>
      <c r="AK142" s="170"/>
      <c r="AL142" s="170"/>
      <c r="AM142" s="170"/>
      <c r="AN142" s="170"/>
      <c r="AO142" s="170"/>
      <c r="AP142" s="170"/>
      <c r="AQ142" s="170"/>
      <c r="AR142" s="170"/>
      <c r="AS142" s="170"/>
      <c r="AT142" s="170"/>
      <c r="AU142" s="170"/>
      <c r="AV142" s="170"/>
      <c r="AW142" s="170"/>
      <c r="AX142" s="170"/>
      <c r="AY142" s="170"/>
      <c r="AZ142" s="170"/>
      <c r="BA142" s="170"/>
      <c r="BB142" s="170"/>
      <c r="BC142" s="170"/>
      <c r="BD142" s="170"/>
      <c r="BE142" s="170"/>
      <c r="BF142" s="170"/>
      <c r="BG142" s="170"/>
      <c r="BH142" s="170"/>
    </row>
    <row r="143" spans="1:60" outlineLevel="3" x14ac:dyDescent="0.25">
      <c r="A143" s="171"/>
      <c r="B143" s="172"/>
      <c r="C143" s="173" t="s">
        <v>542</v>
      </c>
      <c r="D143" s="174"/>
      <c r="E143" s="175"/>
      <c r="F143" s="169"/>
      <c r="G143" s="169"/>
      <c r="H143" s="169"/>
      <c r="I143" s="169"/>
      <c r="J143" s="169"/>
      <c r="K143" s="169"/>
      <c r="L143" s="169"/>
      <c r="M143" s="169"/>
      <c r="N143" s="176"/>
      <c r="O143" s="176"/>
      <c r="P143" s="176"/>
      <c r="Q143" s="176"/>
      <c r="R143" s="169"/>
      <c r="S143" s="169"/>
      <c r="T143" s="169"/>
      <c r="U143" s="169"/>
      <c r="V143" s="169"/>
      <c r="W143" s="169"/>
      <c r="X143" s="169"/>
      <c r="Y143" s="169"/>
      <c r="Z143" s="170"/>
      <c r="AA143" s="170"/>
      <c r="AB143" s="170"/>
      <c r="AC143" s="170"/>
      <c r="AD143" s="170"/>
      <c r="AE143" s="170"/>
      <c r="AF143" s="170"/>
      <c r="AG143" s="170"/>
      <c r="AH143" s="170"/>
      <c r="AI143" s="170"/>
      <c r="AJ143" s="170"/>
      <c r="AK143" s="170"/>
      <c r="AL143" s="170"/>
      <c r="AM143" s="170"/>
      <c r="AN143" s="170"/>
      <c r="AO143" s="170"/>
      <c r="AP143" s="170"/>
      <c r="AQ143" s="170"/>
      <c r="AR143" s="170"/>
      <c r="AS143" s="170"/>
      <c r="AT143" s="170"/>
      <c r="AU143" s="170"/>
      <c r="AV143" s="170"/>
      <c r="AW143" s="170"/>
      <c r="AX143" s="170"/>
      <c r="AY143" s="170"/>
      <c r="AZ143" s="170"/>
      <c r="BA143" s="170"/>
      <c r="BB143" s="170"/>
      <c r="BC143" s="170"/>
      <c r="BD143" s="170"/>
      <c r="BE143" s="170"/>
      <c r="BF143" s="170"/>
      <c r="BG143" s="170"/>
      <c r="BH143" s="170"/>
    </row>
    <row r="144" spans="1:60" outlineLevel="3" x14ac:dyDescent="0.25">
      <c r="A144" s="171"/>
      <c r="B144" s="172"/>
      <c r="C144" s="173" t="s">
        <v>543</v>
      </c>
      <c r="D144" s="174"/>
      <c r="E144" s="175"/>
      <c r="F144" s="169"/>
      <c r="G144" s="169"/>
      <c r="H144" s="169"/>
      <c r="I144" s="169"/>
      <c r="J144" s="169"/>
      <c r="K144" s="169"/>
      <c r="L144" s="169"/>
      <c r="M144" s="169"/>
      <c r="N144" s="176"/>
      <c r="O144" s="176"/>
      <c r="P144" s="176"/>
      <c r="Q144" s="176"/>
      <c r="R144" s="169"/>
      <c r="S144" s="169"/>
      <c r="T144" s="169"/>
      <c r="U144" s="169"/>
      <c r="V144" s="169"/>
      <c r="W144" s="169"/>
      <c r="X144" s="169"/>
      <c r="Y144" s="169"/>
      <c r="Z144" s="170"/>
      <c r="AA144" s="170"/>
      <c r="AB144" s="170"/>
      <c r="AC144" s="170"/>
      <c r="AD144" s="170"/>
      <c r="AE144" s="170"/>
      <c r="AF144" s="170"/>
      <c r="AG144" s="170"/>
      <c r="AH144" s="170"/>
      <c r="AI144" s="170"/>
      <c r="AJ144" s="170"/>
      <c r="AK144" s="170"/>
      <c r="AL144" s="170"/>
      <c r="AM144" s="170"/>
      <c r="AN144" s="170"/>
      <c r="AO144" s="170"/>
      <c r="AP144" s="170"/>
      <c r="AQ144" s="170"/>
      <c r="AR144" s="170"/>
      <c r="AS144" s="170"/>
      <c r="AT144" s="170"/>
      <c r="AU144" s="170"/>
      <c r="AV144" s="170"/>
      <c r="AW144" s="170"/>
      <c r="AX144" s="170"/>
      <c r="AY144" s="170"/>
      <c r="AZ144" s="170"/>
      <c r="BA144" s="170"/>
      <c r="BB144" s="170"/>
      <c r="BC144" s="170"/>
      <c r="BD144" s="170"/>
      <c r="BE144" s="170"/>
      <c r="BF144" s="170"/>
      <c r="BG144" s="170"/>
      <c r="BH144" s="170"/>
    </row>
    <row r="145" spans="1:60" outlineLevel="3" x14ac:dyDescent="0.25">
      <c r="A145" s="171"/>
      <c r="B145" s="172"/>
      <c r="C145" s="173" t="s">
        <v>234</v>
      </c>
      <c r="D145" s="174"/>
      <c r="E145" s="175"/>
      <c r="F145" s="169"/>
      <c r="G145" s="169"/>
      <c r="H145" s="169"/>
      <c r="I145" s="169"/>
      <c r="J145" s="169"/>
      <c r="K145" s="169"/>
      <c r="L145" s="169"/>
      <c r="M145" s="169"/>
      <c r="N145" s="176"/>
      <c r="O145" s="176"/>
      <c r="P145" s="176"/>
      <c r="Q145" s="176"/>
      <c r="R145" s="169"/>
      <c r="S145" s="169"/>
      <c r="T145" s="169"/>
      <c r="U145" s="169"/>
      <c r="V145" s="169"/>
      <c r="W145" s="169"/>
      <c r="X145" s="169"/>
      <c r="Y145" s="169"/>
      <c r="Z145" s="170"/>
      <c r="AA145" s="170"/>
      <c r="AB145" s="170"/>
      <c r="AC145" s="170"/>
      <c r="AD145" s="170"/>
      <c r="AE145" s="170"/>
      <c r="AF145" s="170"/>
      <c r="AG145" s="170"/>
      <c r="AH145" s="170"/>
      <c r="AI145" s="170"/>
      <c r="AJ145" s="170"/>
      <c r="AK145" s="170"/>
      <c r="AL145" s="170"/>
      <c r="AM145" s="170"/>
      <c r="AN145" s="170"/>
      <c r="AO145" s="170"/>
      <c r="AP145" s="170"/>
      <c r="AQ145" s="170"/>
      <c r="AR145" s="170"/>
      <c r="AS145" s="170"/>
      <c r="AT145" s="170"/>
      <c r="AU145" s="170"/>
      <c r="AV145" s="170"/>
      <c r="AW145" s="170"/>
      <c r="AX145" s="170"/>
      <c r="AY145" s="170"/>
      <c r="AZ145" s="170"/>
      <c r="BA145" s="170"/>
      <c r="BB145" s="170"/>
      <c r="BC145" s="170"/>
      <c r="BD145" s="170"/>
      <c r="BE145" s="170"/>
      <c r="BF145" s="170"/>
      <c r="BG145" s="170"/>
      <c r="BH145" s="170"/>
    </row>
    <row r="146" spans="1:60" outlineLevel="3" x14ac:dyDescent="0.25">
      <c r="A146" s="171"/>
      <c r="B146" s="172"/>
      <c r="C146" s="173" t="s">
        <v>544</v>
      </c>
      <c r="D146" s="174"/>
      <c r="E146" s="175">
        <v>14.32</v>
      </c>
      <c r="F146" s="169"/>
      <c r="G146" s="169"/>
      <c r="H146" s="169"/>
      <c r="I146" s="169"/>
      <c r="J146" s="169"/>
      <c r="K146" s="169"/>
      <c r="L146" s="169"/>
      <c r="M146" s="169"/>
      <c r="N146" s="176"/>
      <c r="O146" s="176"/>
      <c r="P146" s="176"/>
      <c r="Q146" s="176"/>
      <c r="R146" s="169"/>
      <c r="S146" s="169"/>
      <c r="T146" s="169"/>
      <c r="U146" s="169"/>
      <c r="V146" s="169"/>
      <c r="W146" s="169"/>
      <c r="X146" s="169"/>
      <c r="Y146" s="169"/>
      <c r="Z146" s="170"/>
      <c r="AA146" s="170"/>
      <c r="AB146" s="170"/>
      <c r="AC146" s="170"/>
      <c r="AD146" s="170"/>
      <c r="AE146" s="170"/>
      <c r="AF146" s="170"/>
      <c r="AG146" s="170"/>
      <c r="AH146" s="170"/>
      <c r="AI146" s="170"/>
      <c r="AJ146" s="170"/>
      <c r="AK146" s="170"/>
      <c r="AL146" s="170"/>
      <c r="AM146" s="170"/>
      <c r="AN146" s="170"/>
      <c r="AO146" s="170"/>
      <c r="AP146" s="170"/>
      <c r="AQ146" s="170"/>
      <c r="AR146" s="170"/>
      <c r="AS146" s="170"/>
      <c r="AT146" s="170"/>
      <c r="AU146" s="170"/>
      <c r="AV146" s="170"/>
      <c r="AW146" s="170"/>
      <c r="AX146" s="170"/>
      <c r="AY146" s="170"/>
      <c r="AZ146" s="170"/>
      <c r="BA146" s="170"/>
      <c r="BB146" s="170"/>
      <c r="BC146" s="170"/>
      <c r="BD146" s="170"/>
      <c r="BE146" s="170"/>
      <c r="BF146" s="170"/>
      <c r="BG146" s="170"/>
      <c r="BH146" s="170"/>
    </row>
    <row r="147" spans="1:60" outlineLevel="3" x14ac:dyDescent="0.25">
      <c r="A147" s="171"/>
      <c r="B147" s="172"/>
      <c r="C147" s="177" t="s">
        <v>164</v>
      </c>
      <c r="D147" s="178"/>
      <c r="E147" s="179">
        <f>E134</f>
        <v>678.11000000000013</v>
      </c>
      <c r="F147" s="169"/>
      <c r="G147" s="169"/>
      <c r="H147" s="169"/>
      <c r="I147" s="169"/>
      <c r="J147" s="169"/>
      <c r="K147" s="169"/>
      <c r="L147" s="169"/>
      <c r="M147" s="169"/>
      <c r="N147" s="176"/>
      <c r="O147" s="176"/>
      <c r="P147" s="176"/>
      <c r="Q147" s="176"/>
      <c r="R147" s="169"/>
      <c r="S147" s="169"/>
      <c r="T147" s="169"/>
      <c r="U147" s="169"/>
      <c r="V147" s="169"/>
      <c r="W147" s="169"/>
      <c r="X147" s="169"/>
      <c r="Y147" s="169"/>
      <c r="Z147" s="170"/>
      <c r="AA147" s="170"/>
      <c r="AB147" s="170"/>
      <c r="AC147" s="170"/>
      <c r="AD147" s="170"/>
      <c r="AE147" s="170"/>
      <c r="AF147" s="170"/>
      <c r="AG147" s="170" t="s">
        <v>156</v>
      </c>
      <c r="AH147" s="170">
        <v>1</v>
      </c>
      <c r="AI147" s="170"/>
      <c r="AJ147" s="170"/>
      <c r="AK147" s="170"/>
      <c r="AL147" s="170"/>
      <c r="AM147" s="170"/>
      <c r="AN147" s="170"/>
      <c r="AO147" s="170"/>
      <c r="AP147" s="170"/>
      <c r="AQ147" s="170"/>
      <c r="AR147" s="170"/>
      <c r="AS147" s="170"/>
      <c r="AT147" s="170"/>
      <c r="AU147" s="170"/>
      <c r="AV147" s="170"/>
      <c r="AW147" s="170"/>
      <c r="AX147" s="170"/>
      <c r="AY147" s="170"/>
      <c r="AZ147" s="170"/>
      <c r="BA147" s="170"/>
      <c r="BB147" s="170"/>
      <c r="BC147" s="170"/>
      <c r="BD147" s="170"/>
      <c r="BE147" s="170"/>
      <c r="BF147" s="170"/>
      <c r="BG147" s="170"/>
      <c r="BH147" s="170"/>
    </row>
    <row r="148" spans="1:60" ht="20" outlineLevel="1" x14ac:dyDescent="0.25">
      <c r="A148" s="199">
        <v>18</v>
      </c>
      <c r="B148" s="200" t="s">
        <v>239</v>
      </c>
      <c r="C148" s="188" t="s">
        <v>240</v>
      </c>
      <c r="D148" s="189" t="s">
        <v>241</v>
      </c>
      <c r="E148" s="190">
        <v>131.55000000000001</v>
      </c>
      <c r="F148" s="218"/>
      <c r="G148" s="197">
        <f>ROUND(E148*F148,2)</f>
        <v>0</v>
      </c>
      <c r="H148" s="197"/>
      <c r="I148" s="197">
        <f>ROUND(E148*H148,2)</f>
        <v>0</v>
      </c>
      <c r="J148" s="197"/>
      <c r="K148" s="197">
        <f>ROUND(E148*J148,2)</f>
        <v>0</v>
      </c>
      <c r="L148" s="197">
        <v>21</v>
      </c>
      <c r="M148" s="197">
        <f>G148*(1+L148/100)</f>
        <v>0</v>
      </c>
      <c r="N148" s="190">
        <v>1.0249299999999999</v>
      </c>
      <c r="O148" s="190">
        <f>ROUND(E148*N148,2)</f>
        <v>134.83000000000001</v>
      </c>
      <c r="P148" s="190">
        <v>0</v>
      </c>
      <c r="Q148" s="190">
        <f>ROUND(E148*P148,2)</f>
        <v>0</v>
      </c>
      <c r="R148" s="197"/>
      <c r="S148" s="197" t="s">
        <v>151</v>
      </c>
      <c r="T148" s="201" t="s">
        <v>151</v>
      </c>
      <c r="U148" s="169">
        <v>23.530999999999999</v>
      </c>
      <c r="V148" s="169">
        <f>ROUND(E148*U148,2)</f>
        <v>3095.5</v>
      </c>
      <c r="W148" s="169"/>
      <c r="X148" s="169" t="s">
        <v>152</v>
      </c>
      <c r="Y148" s="169" t="s">
        <v>153</v>
      </c>
      <c r="Z148" s="170"/>
      <c r="AA148" s="170"/>
      <c r="AB148" s="170"/>
      <c r="AC148" s="170"/>
      <c r="AD148" s="170"/>
      <c r="AE148" s="170"/>
      <c r="AF148" s="170"/>
      <c r="AG148" s="170" t="s">
        <v>154</v>
      </c>
      <c r="AH148" s="170"/>
      <c r="AI148" s="170"/>
      <c r="AJ148" s="170"/>
      <c r="AK148" s="170"/>
      <c r="AL148" s="170"/>
      <c r="AM148" s="170"/>
      <c r="AN148" s="170"/>
      <c r="AO148" s="170"/>
      <c r="AP148" s="170"/>
      <c r="AQ148" s="170"/>
      <c r="AR148" s="170"/>
      <c r="AS148" s="170"/>
      <c r="AT148" s="170"/>
      <c r="AU148" s="170"/>
      <c r="AV148" s="170"/>
      <c r="AW148" s="170"/>
      <c r="AX148" s="170"/>
      <c r="AY148" s="170"/>
      <c r="AZ148" s="170"/>
      <c r="BA148" s="170"/>
      <c r="BB148" s="170"/>
      <c r="BC148" s="170"/>
      <c r="BD148" s="170"/>
      <c r="BE148" s="170"/>
      <c r="BF148" s="170"/>
      <c r="BG148" s="170"/>
      <c r="BH148" s="170"/>
    </row>
    <row r="149" spans="1:60" outlineLevel="2" x14ac:dyDescent="0.25">
      <c r="A149" s="171"/>
      <c r="B149" s="172"/>
      <c r="C149" s="173" t="s">
        <v>328</v>
      </c>
      <c r="D149" s="174"/>
      <c r="E149" s="175"/>
      <c r="F149" s="169"/>
      <c r="G149" s="169"/>
      <c r="H149" s="169"/>
      <c r="I149" s="169"/>
      <c r="J149" s="169"/>
      <c r="K149" s="169"/>
      <c r="L149" s="169"/>
      <c r="M149" s="169"/>
      <c r="N149" s="176"/>
      <c r="O149" s="176"/>
      <c r="P149" s="176"/>
      <c r="Q149" s="176"/>
      <c r="R149" s="169"/>
      <c r="S149" s="169"/>
      <c r="T149" s="169"/>
      <c r="U149" s="169"/>
      <c r="V149" s="169"/>
      <c r="W149" s="169"/>
      <c r="X149" s="169"/>
      <c r="Y149" s="169"/>
      <c r="Z149" s="170"/>
      <c r="AA149" s="170"/>
      <c r="AB149" s="170"/>
      <c r="AC149" s="170"/>
      <c r="AD149" s="170"/>
      <c r="AE149" s="170"/>
      <c r="AF149" s="170"/>
      <c r="AG149" s="170" t="s">
        <v>156</v>
      </c>
      <c r="AH149" s="170">
        <v>0</v>
      </c>
      <c r="AI149" s="170"/>
      <c r="AJ149" s="170"/>
      <c r="AK149" s="170"/>
      <c r="AL149" s="170"/>
      <c r="AM149" s="170"/>
      <c r="AN149" s="170"/>
      <c r="AO149" s="170"/>
      <c r="AP149" s="170"/>
      <c r="AQ149" s="170"/>
      <c r="AR149" s="170"/>
      <c r="AS149" s="170"/>
      <c r="AT149" s="170"/>
      <c r="AU149" s="170"/>
      <c r="AV149" s="170"/>
      <c r="AW149" s="170"/>
      <c r="AX149" s="170"/>
      <c r="AY149" s="170"/>
      <c r="AZ149" s="170"/>
      <c r="BA149" s="170"/>
      <c r="BB149" s="170"/>
      <c r="BC149" s="170"/>
      <c r="BD149" s="170"/>
      <c r="BE149" s="170"/>
      <c r="BF149" s="170"/>
      <c r="BG149" s="170"/>
      <c r="BH149" s="170"/>
    </row>
    <row r="150" spans="1:60" outlineLevel="3" x14ac:dyDescent="0.25">
      <c r="A150" s="171"/>
      <c r="B150" s="172"/>
      <c r="C150" s="173" t="s">
        <v>243</v>
      </c>
      <c r="D150" s="174"/>
      <c r="E150" s="175"/>
      <c r="F150" s="169"/>
      <c r="G150" s="169"/>
      <c r="H150" s="169"/>
      <c r="I150" s="169"/>
      <c r="J150" s="169"/>
      <c r="K150" s="169"/>
      <c r="L150" s="169"/>
      <c r="M150" s="169"/>
      <c r="N150" s="176"/>
      <c r="O150" s="176"/>
      <c r="P150" s="176"/>
      <c r="Q150" s="176"/>
      <c r="R150" s="169"/>
      <c r="S150" s="169"/>
      <c r="T150" s="169"/>
      <c r="U150" s="169"/>
      <c r="V150" s="169"/>
      <c r="W150" s="169"/>
      <c r="X150" s="169"/>
      <c r="Y150" s="169"/>
      <c r="Z150" s="170"/>
      <c r="AA150" s="170"/>
      <c r="AB150" s="170"/>
      <c r="AC150" s="170"/>
      <c r="AD150" s="170"/>
      <c r="AE150" s="170"/>
      <c r="AF150" s="170"/>
      <c r="AG150" s="170" t="s">
        <v>156</v>
      </c>
      <c r="AH150" s="170">
        <v>0</v>
      </c>
      <c r="AI150" s="170"/>
      <c r="AJ150" s="170"/>
      <c r="AK150" s="170"/>
      <c r="AL150" s="170"/>
      <c r="AM150" s="170"/>
      <c r="AN150" s="170"/>
      <c r="AO150" s="170"/>
      <c r="AP150" s="170"/>
      <c r="AQ150" s="170"/>
      <c r="AR150" s="170"/>
      <c r="AS150" s="170"/>
      <c r="AT150" s="170"/>
      <c r="AU150" s="170"/>
      <c r="AV150" s="170"/>
      <c r="AW150" s="170"/>
      <c r="AX150" s="170"/>
      <c r="AY150" s="170"/>
      <c r="AZ150" s="170"/>
      <c r="BA150" s="170"/>
      <c r="BB150" s="170"/>
      <c r="BC150" s="170"/>
      <c r="BD150" s="170"/>
      <c r="BE150" s="170"/>
      <c r="BF150" s="170"/>
      <c r="BG150" s="170"/>
      <c r="BH150" s="170"/>
    </row>
    <row r="151" spans="1:60" outlineLevel="3" x14ac:dyDescent="0.25">
      <c r="A151" s="171"/>
      <c r="B151" s="172"/>
      <c r="C151" s="173" t="s">
        <v>548</v>
      </c>
      <c r="D151" s="174"/>
      <c r="E151" s="175">
        <v>131.55000000000001</v>
      </c>
      <c r="F151" s="169"/>
      <c r="G151" s="169"/>
      <c r="H151" s="169"/>
      <c r="I151" s="169"/>
      <c r="J151" s="169"/>
      <c r="K151" s="169"/>
      <c r="L151" s="169"/>
      <c r="M151" s="169"/>
      <c r="N151" s="176"/>
      <c r="O151" s="176"/>
      <c r="P151" s="176"/>
      <c r="Q151" s="176"/>
      <c r="R151" s="169"/>
      <c r="S151" s="169"/>
      <c r="T151" s="169"/>
      <c r="U151" s="169"/>
      <c r="V151" s="169"/>
      <c r="W151" s="169"/>
      <c r="X151" s="169"/>
      <c r="Y151" s="169"/>
      <c r="Z151" s="170"/>
      <c r="AA151" s="170"/>
      <c r="AB151" s="170"/>
      <c r="AC151" s="170"/>
      <c r="AD151" s="170"/>
      <c r="AE151" s="170"/>
      <c r="AF151" s="170"/>
      <c r="AG151" s="170" t="s">
        <v>156</v>
      </c>
      <c r="AH151" s="170">
        <v>0</v>
      </c>
      <c r="AI151" s="170"/>
      <c r="AJ151" s="170"/>
      <c r="AK151" s="170"/>
      <c r="AL151" s="170"/>
      <c r="AM151" s="170"/>
      <c r="AN151" s="170"/>
      <c r="AO151" s="170"/>
      <c r="AP151" s="170"/>
      <c r="AQ151" s="170"/>
      <c r="AR151" s="170"/>
      <c r="AS151" s="170"/>
      <c r="AT151" s="170"/>
      <c r="AU151" s="170"/>
      <c r="AV151" s="170"/>
      <c r="AW151" s="170"/>
      <c r="AX151" s="170"/>
      <c r="AY151" s="170"/>
      <c r="AZ151" s="170"/>
      <c r="BA151" s="170"/>
      <c r="BB151" s="170"/>
      <c r="BC151" s="170"/>
      <c r="BD151" s="170"/>
      <c r="BE151" s="170"/>
      <c r="BF151" s="170"/>
      <c r="BG151" s="170"/>
      <c r="BH151" s="170"/>
    </row>
    <row r="152" spans="1:60" outlineLevel="3" x14ac:dyDescent="0.25">
      <c r="A152" s="171"/>
      <c r="B152" s="172"/>
      <c r="C152" s="177" t="s">
        <v>164</v>
      </c>
      <c r="D152" s="178"/>
      <c r="E152" s="179">
        <v>131.55000000000001</v>
      </c>
      <c r="F152" s="169"/>
      <c r="G152" s="169"/>
      <c r="H152" s="169"/>
      <c r="I152" s="169"/>
      <c r="J152" s="169"/>
      <c r="K152" s="169"/>
      <c r="L152" s="169"/>
      <c r="M152" s="169"/>
      <c r="N152" s="176"/>
      <c r="O152" s="176"/>
      <c r="P152" s="176"/>
      <c r="Q152" s="176"/>
      <c r="R152" s="169"/>
      <c r="S152" s="169"/>
      <c r="T152" s="169"/>
      <c r="U152" s="169"/>
      <c r="V152" s="169"/>
      <c r="W152" s="169"/>
      <c r="X152" s="169"/>
      <c r="Y152" s="169"/>
      <c r="Z152" s="170"/>
      <c r="AA152" s="170"/>
      <c r="AB152" s="170"/>
      <c r="AC152" s="170"/>
      <c r="AD152" s="170"/>
      <c r="AE152" s="170"/>
      <c r="AF152" s="170"/>
      <c r="AG152" s="170" t="s">
        <v>156</v>
      </c>
      <c r="AH152" s="170">
        <v>1</v>
      </c>
      <c r="AI152" s="170"/>
      <c r="AJ152" s="170"/>
      <c r="AK152" s="170"/>
      <c r="AL152" s="170"/>
      <c r="AM152" s="170"/>
      <c r="AN152" s="170"/>
      <c r="AO152" s="170"/>
      <c r="AP152" s="170"/>
      <c r="AQ152" s="170"/>
      <c r="AR152" s="170"/>
      <c r="AS152" s="170"/>
      <c r="AT152" s="170"/>
      <c r="AU152" s="170"/>
      <c r="AV152" s="170"/>
      <c r="AW152" s="170"/>
      <c r="AX152" s="170"/>
      <c r="AY152" s="170"/>
      <c r="AZ152" s="170"/>
      <c r="BA152" s="170"/>
      <c r="BB152" s="170"/>
      <c r="BC152" s="170"/>
      <c r="BD152" s="170"/>
      <c r="BE152" s="170"/>
      <c r="BF152" s="170"/>
      <c r="BG152" s="170"/>
      <c r="BH152" s="170"/>
    </row>
    <row r="153" spans="1:60" outlineLevel="1" x14ac:dyDescent="0.25">
      <c r="A153" s="161">
        <v>19</v>
      </c>
      <c r="B153" s="162" t="s">
        <v>244</v>
      </c>
      <c r="C153" s="163" t="s">
        <v>245</v>
      </c>
      <c r="D153" s="164" t="s">
        <v>241</v>
      </c>
      <c r="E153" s="165">
        <v>0.84370000000000001</v>
      </c>
      <c r="F153" s="139"/>
      <c r="G153" s="167">
        <f>ROUND(E153*F153,2)</f>
        <v>0</v>
      </c>
      <c r="H153" s="166"/>
      <c r="I153" s="167">
        <f>ROUND(E153*H153,2)</f>
        <v>0</v>
      </c>
      <c r="J153" s="166"/>
      <c r="K153" s="167">
        <f>ROUND(E153*J153,2)</f>
        <v>0</v>
      </c>
      <c r="L153" s="167">
        <v>21</v>
      </c>
      <c r="M153" s="167">
        <f>G153*(1+L153/100)</f>
        <v>0</v>
      </c>
      <c r="N153" s="165">
        <v>1.05294</v>
      </c>
      <c r="O153" s="165">
        <f>ROUND(E153*N153,2)</f>
        <v>0.89</v>
      </c>
      <c r="P153" s="165">
        <v>0</v>
      </c>
      <c r="Q153" s="165">
        <f>ROUND(E153*P153,2)</f>
        <v>0</v>
      </c>
      <c r="R153" s="167"/>
      <c r="S153" s="167" t="s">
        <v>151</v>
      </c>
      <c r="T153" s="168" t="s">
        <v>151</v>
      </c>
      <c r="U153" s="169">
        <v>12.368</v>
      </c>
      <c r="V153" s="169">
        <f>ROUND(E153*U153,2)</f>
        <v>10.43</v>
      </c>
      <c r="W153" s="169"/>
      <c r="X153" s="169" t="s">
        <v>152</v>
      </c>
      <c r="Y153" s="169" t="s">
        <v>153</v>
      </c>
      <c r="Z153" s="170"/>
      <c r="AA153" s="170"/>
      <c r="AB153" s="170"/>
      <c r="AC153" s="170"/>
      <c r="AD153" s="170"/>
      <c r="AE153" s="170"/>
      <c r="AF153" s="170"/>
      <c r="AG153" s="170" t="s">
        <v>154</v>
      </c>
      <c r="AH153" s="170"/>
      <c r="AI153" s="170"/>
      <c r="AJ153" s="170"/>
      <c r="AK153" s="170"/>
      <c r="AL153" s="170"/>
      <c r="AM153" s="170"/>
      <c r="AN153" s="170"/>
      <c r="AO153" s="170"/>
      <c r="AP153" s="170"/>
      <c r="AQ153" s="170"/>
      <c r="AR153" s="170"/>
      <c r="AS153" s="170"/>
      <c r="AT153" s="170"/>
      <c r="AU153" s="170"/>
      <c r="AV153" s="170"/>
      <c r="AW153" s="170"/>
      <c r="AX153" s="170"/>
      <c r="AY153" s="170"/>
      <c r="AZ153" s="170"/>
      <c r="BA153" s="170"/>
      <c r="BB153" s="170"/>
      <c r="BC153" s="170"/>
      <c r="BD153" s="170"/>
      <c r="BE153" s="170"/>
      <c r="BF153" s="170"/>
      <c r="BG153" s="170"/>
      <c r="BH153" s="170"/>
    </row>
    <row r="154" spans="1:60" outlineLevel="2" x14ac:dyDescent="0.25">
      <c r="A154" s="171"/>
      <c r="B154" s="172"/>
      <c r="C154" s="173" t="s">
        <v>242</v>
      </c>
      <c r="D154" s="174"/>
      <c r="E154" s="175"/>
      <c r="F154" s="169"/>
      <c r="G154" s="169"/>
      <c r="H154" s="169"/>
      <c r="I154" s="169"/>
      <c r="J154" s="169"/>
      <c r="K154" s="169"/>
      <c r="L154" s="169"/>
      <c r="M154" s="169"/>
      <c r="N154" s="176"/>
      <c r="O154" s="176"/>
      <c r="P154" s="176"/>
      <c r="Q154" s="176"/>
      <c r="R154" s="169"/>
      <c r="S154" s="169"/>
      <c r="T154" s="169"/>
      <c r="U154" s="169"/>
      <c r="V154" s="169"/>
      <c r="W154" s="169"/>
      <c r="X154" s="169"/>
      <c r="Y154" s="169"/>
      <c r="Z154" s="170"/>
      <c r="AA154" s="170"/>
      <c r="AB154" s="170"/>
      <c r="AC154" s="170"/>
      <c r="AD154" s="170"/>
      <c r="AE154" s="170"/>
      <c r="AF154" s="170"/>
      <c r="AG154" s="170" t="s">
        <v>156</v>
      </c>
      <c r="AH154" s="170">
        <v>0</v>
      </c>
      <c r="AI154" s="170"/>
      <c r="AJ154" s="170"/>
      <c r="AK154" s="170"/>
      <c r="AL154" s="170"/>
      <c r="AM154" s="170"/>
      <c r="AN154" s="170"/>
      <c r="AO154" s="170"/>
      <c r="AP154" s="170"/>
      <c r="AQ154" s="170"/>
      <c r="AR154" s="170"/>
      <c r="AS154" s="170"/>
      <c r="AT154" s="170"/>
      <c r="AU154" s="170"/>
      <c r="AV154" s="170"/>
      <c r="AW154" s="170"/>
      <c r="AX154" s="170"/>
      <c r="AY154" s="170"/>
      <c r="AZ154" s="170"/>
      <c r="BA154" s="170"/>
      <c r="BB154" s="170"/>
      <c r="BC154" s="170"/>
      <c r="BD154" s="170"/>
      <c r="BE154" s="170"/>
      <c r="BF154" s="170"/>
      <c r="BG154" s="170"/>
      <c r="BH154" s="170"/>
    </row>
    <row r="155" spans="1:60" outlineLevel="3" x14ac:dyDescent="0.25">
      <c r="A155" s="171"/>
      <c r="B155" s="172"/>
      <c r="C155" s="173" t="s">
        <v>246</v>
      </c>
      <c r="D155" s="174"/>
      <c r="E155" s="175"/>
      <c r="F155" s="169"/>
      <c r="G155" s="169"/>
      <c r="H155" s="169"/>
      <c r="I155" s="169"/>
      <c r="J155" s="169"/>
      <c r="K155" s="169"/>
      <c r="L155" s="169"/>
      <c r="M155" s="169"/>
      <c r="N155" s="176"/>
      <c r="O155" s="176"/>
      <c r="P155" s="176"/>
      <c r="Q155" s="176"/>
      <c r="R155" s="169"/>
      <c r="S155" s="169"/>
      <c r="T155" s="169"/>
      <c r="U155" s="169"/>
      <c r="V155" s="169"/>
      <c r="W155" s="169"/>
      <c r="X155" s="169"/>
      <c r="Y155" s="169"/>
      <c r="Z155" s="170"/>
      <c r="AA155" s="170"/>
      <c r="AB155" s="170"/>
      <c r="AC155" s="170"/>
      <c r="AD155" s="170"/>
      <c r="AE155" s="170"/>
      <c r="AF155" s="170"/>
      <c r="AG155" s="170" t="s">
        <v>156</v>
      </c>
      <c r="AH155" s="170">
        <v>0</v>
      </c>
      <c r="AI155" s="170"/>
      <c r="AJ155" s="170"/>
      <c r="AK155" s="170"/>
      <c r="AL155" s="170"/>
      <c r="AM155" s="170"/>
      <c r="AN155" s="170"/>
      <c r="AO155" s="170"/>
      <c r="AP155" s="170"/>
      <c r="AQ155" s="170"/>
      <c r="AR155" s="170"/>
      <c r="AS155" s="170"/>
      <c r="AT155" s="170"/>
      <c r="AU155" s="170"/>
      <c r="AV155" s="170"/>
      <c r="AW155" s="170"/>
      <c r="AX155" s="170"/>
      <c r="AY155" s="170"/>
      <c r="AZ155" s="170"/>
      <c r="BA155" s="170"/>
      <c r="BB155" s="170"/>
      <c r="BC155" s="170"/>
      <c r="BD155" s="170"/>
      <c r="BE155" s="170"/>
      <c r="BF155" s="170"/>
      <c r="BG155" s="170"/>
      <c r="BH155" s="170"/>
    </row>
    <row r="156" spans="1:60" outlineLevel="3" x14ac:dyDescent="0.25">
      <c r="A156" s="171"/>
      <c r="B156" s="172"/>
      <c r="C156" s="173" t="s">
        <v>247</v>
      </c>
      <c r="D156" s="174"/>
      <c r="E156" s="175">
        <v>0.84370000000000001</v>
      </c>
      <c r="F156" s="169"/>
      <c r="G156" s="169"/>
      <c r="H156" s="169"/>
      <c r="I156" s="169"/>
      <c r="J156" s="169"/>
      <c r="K156" s="169"/>
      <c r="L156" s="169"/>
      <c r="M156" s="169"/>
      <c r="N156" s="176"/>
      <c r="O156" s="176"/>
      <c r="P156" s="176"/>
      <c r="Q156" s="176"/>
      <c r="R156" s="169"/>
      <c r="S156" s="169"/>
      <c r="T156" s="169"/>
      <c r="U156" s="169"/>
      <c r="V156" s="169"/>
      <c r="W156" s="169"/>
      <c r="X156" s="169"/>
      <c r="Y156" s="169"/>
      <c r="Z156" s="170"/>
      <c r="AA156" s="170"/>
      <c r="AB156" s="170"/>
      <c r="AC156" s="170"/>
      <c r="AD156" s="170"/>
      <c r="AE156" s="170"/>
      <c r="AF156" s="170"/>
      <c r="AG156" s="170" t="s">
        <v>156</v>
      </c>
      <c r="AH156" s="170">
        <v>0</v>
      </c>
      <c r="AI156" s="170"/>
      <c r="AJ156" s="170"/>
      <c r="AK156" s="170"/>
      <c r="AL156" s="170"/>
      <c r="AM156" s="170"/>
      <c r="AN156" s="170"/>
      <c r="AO156" s="170"/>
      <c r="AP156" s="170"/>
      <c r="AQ156" s="170"/>
      <c r="AR156" s="170"/>
      <c r="AS156" s="170"/>
      <c r="AT156" s="170"/>
      <c r="AU156" s="170"/>
      <c r="AV156" s="170"/>
      <c r="AW156" s="170"/>
      <c r="AX156" s="170"/>
      <c r="AY156" s="170"/>
      <c r="AZ156" s="170"/>
      <c r="BA156" s="170"/>
      <c r="BB156" s="170"/>
      <c r="BC156" s="170"/>
      <c r="BD156" s="170"/>
      <c r="BE156" s="170"/>
      <c r="BF156" s="170"/>
      <c r="BG156" s="170"/>
      <c r="BH156" s="170"/>
    </row>
    <row r="157" spans="1:60" outlineLevel="3" x14ac:dyDescent="0.25">
      <c r="A157" s="171"/>
      <c r="B157" s="172"/>
      <c r="C157" s="177" t="s">
        <v>164</v>
      </c>
      <c r="D157" s="178"/>
      <c r="E157" s="179">
        <v>0.84370000000000001</v>
      </c>
      <c r="F157" s="169"/>
      <c r="G157" s="169"/>
      <c r="H157" s="169"/>
      <c r="I157" s="169"/>
      <c r="J157" s="169"/>
      <c r="K157" s="169"/>
      <c r="L157" s="169"/>
      <c r="M157" s="169"/>
      <c r="N157" s="176"/>
      <c r="O157" s="176"/>
      <c r="P157" s="176"/>
      <c r="Q157" s="176"/>
      <c r="R157" s="169"/>
      <c r="S157" s="169"/>
      <c r="T157" s="169"/>
      <c r="U157" s="169"/>
      <c r="V157" s="169"/>
      <c r="W157" s="169"/>
      <c r="X157" s="169"/>
      <c r="Y157" s="169"/>
      <c r="Z157" s="170"/>
      <c r="AA157" s="170"/>
      <c r="AB157" s="170"/>
      <c r="AC157" s="170"/>
      <c r="AD157" s="170"/>
      <c r="AE157" s="170"/>
      <c r="AF157" s="170"/>
      <c r="AG157" s="170" t="s">
        <v>156</v>
      </c>
      <c r="AH157" s="170">
        <v>1</v>
      </c>
      <c r="AI157" s="170"/>
      <c r="AJ157" s="170"/>
      <c r="AK157" s="170"/>
      <c r="AL157" s="170"/>
      <c r="AM157" s="170"/>
      <c r="AN157" s="170"/>
      <c r="AO157" s="170"/>
      <c r="AP157" s="170"/>
      <c r="AQ157" s="170"/>
      <c r="AR157" s="170"/>
      <c r="AS157" s="170"/>
      <c r="AT157" s="170"/>
      <c r="AU157" s="170"/>
      <c r="AV157" s="170"/>
      <c r="AW157" s="170"/>
      <c r="AX157" s="170"/>
      <c r="AY157" s="170"/>
      <c r="AZ157" s="170"/>
      <c r="BA157" s="170"/>
      <c r="BB157" s="170"/>
      <c r="BC157" s="170"/>
      <c r="BD157" s="170"/>
      <c r="BE157" s="170"/>
      <c r="BF157" s="170"/>
      <c r="BG157" s="170"/>
      <c r="BH157" s="170"/>
    </row>
    <row r="158" spans="1:60" ht="20" outlineLevel="1" x14ac:dyDescent="0.25">
      <c r="A158" s="202">
        <v>20</v>
      </c>
      <c r="B158" s="203" t="s">
        <v>248</v>
      </c>
      <c r="C158" s="204" t="s">
        <v>249</v>
      </c>
      <c r="D158" s="205" t="s">
        <v>250</v>
      </c>
      <c r="E158" s="206">
        <v>1</v>
      </c>
      <c r="F158" s="140"/>
      <c r="G158" s="208">
        <f>ROUND(E158*F158,2)</f>
        <v>0</v>
      </c>
      <c r="H158" s="207"/>
      <c r="I158" s="208">
        <f>ROUND(E158*H158,2)</f>
        <v>0</v>
      </c>
      <c r="J158" s="207"/>
      <c r="K158" s="208">
        <f>ROUND(E158*J158,2)</f>
        <v>0</v>
      </c>
      <c r="L158" s="208">
        <v>21</v>
      </c>
      <c r="M158" s="208">
        <f>G158*(1+L158/100)</f>
        <v>0</v>
      </c>
      <c r="N158" s="206">
        <v>0</v>
      </c>
      <c r="O158" s="206">
        <f>ROUND(E158*N158,2)</f>
        <v>0</v>
      </c>
      <c r="P158" s="206">
        <v>0</v>
      </c>
      <c r="Q158" s="206">
        <f>ROUND(E158*P158,2)</f>
        <v>0</v>
      </c>
      <c r="R158" s="208"/>
      <c r="S158" s="208" t="s">
        <v>222</v>
      </c>
      <c r="T158" s="209" t="s">
        <v>223</v>
      </c>
      <c r="U158" s="169">
        <v>0.48</v>
      </c>
      <c r="V158" s="169">
        <f>ROUND(E158*U158,2)</f>
        <v>0.48</v>
      </c>
      <c r="W158" s="169"/>
      <c r="X158" s="169" t="s">
        <v>152</v>
      </c>
      <c r="Y158" s="169" t="s">
        <v>215</v>
      </c>
      <c r="Z158" s="170"/>
      <c r="AA158" s="170"/>
      <c r="AB158" s="170"/>
      <c r="AC158" s="170"/>
      <c r="AD158" s="170"/>
      <c r="AE158" s="170"/>
      <c r="AF158" s="170"/>
      <c r="AG158" s="170" t="s">
        <v>154</v>
      </c>
      <c r="AH158" s="170"/>
      <c r="AI158" s="170"/>
      <c r="AJ158" s="170"/>
      <c r="AK158" s="170"/>
      <c r="AL158" s="170"/>
      <c r="AM158" s="170"/>
      <c r="AN158" s="170"/>
      <c r="AO158" s="170"/>
      <c r="AP158" s="170"/>
      <c r="AQ158" s="170"/>
      <c r="AR158" s="170"/>
      <c r="AS158" s="170"/>
      <c r="AT158" s="170"/>
      <c r="AU158" s="170"/>
      <c r="AV158" s="170"/>
      <c r="AW158" s="170"/>
      <c r="AX158" s="170"/>
      <c r="AY158" s="170"/>
      <c r="AZ158" s="170"/>
      <c r="BA158" s="170"/>
      <c r="BB158" s="170"/>
      <c r="BC158" s="170"/>
      <c r="BD158" s="170"/>
      <c r="BE158" s="170"/>
      <c r="BF158" s="170"/>
      <c r="BG158" s="170"/>
      <c r="BH158" s="170"/>
    </row>
    <row r="159" spans="1:60" outlineLevel="1" x14ac:dyDescent="0.25">
      <c r="A159" s="161">
        <v>21</v>
      </c>
      <c r="B159" s="162" t="s">
        <v>251</v>
      </c>
      <c r="C159" s="163" t="s">
        <v>252</v>
      </c>
      <c r="D159" s="164" t="s">
        <v>253</v>
      </c>
      <c r="E159" s="165">
        <v>15</v>
      </c>
      <c r="F159" s="139"/>
      <c r="G159" s="167">
        <f>ROUND(E159*F159,2)</f>
        <v>0</v>
      </c>
      <c r="H159" s="166"/>
      <c r="I159" s="167">
        <f>ROUND(E159*H159,2)</f>
        <v>0</v>
      </c>
      <c r="J159" s="166"/>
      <c r="K159" s="167">
        <f>ROUND(E159*J159,2)</f>
        <v>0</v>
      </c>
      <c r="L159" s="167">
        <v>21</v>
      </c>
      <c r="M159" s="167">
        <f>G159*(1+L159/100)</f>
        <v>0</v>
      </c>
      <c r="N159" s="165">
        <v>0</v>
      </c>
      <c r="O159" s="165">
        <f>ROUND(E159*N159,2)</f>
        <v>0</v>
      </c>
      <c r="P159" s="165">
        <v>0</v>
      </c>
      <c r="Q159" s="165">
        <f>ROUND(E159*P159,2)</f>
        <v>0</v>
      </c>
      <c r="R159" s="167"/>
      <c r="S159" s="167" t="s">
        <v>222</v>
      </c>
      <c r="T159" s="168" t="s">
        <v>223</v>
      </c>
      <c r="U159" s="169">
        <v>0.48</v>
      </c>
      <c r="V159" s="169">
        <f>ROUND(E159*U159,2)</f>
        <v>7.2</v>
      </c>
      <c r="W159" s="169"/>
      <c r="X159" s="169" t="s">
        <v>152</v>
      </c>
      <c r="Y159" s="169" t="s">
        <v>215</v>
      </c>
      <c r="Z159" s="170"/>
      <c r="AA159" s="170"/>
      <c r="AB159" s="170"/>
      <c r="AC159" s="170"/>
      <c r="AD159" s="170"/>
      <c r="AE159" s="170"/>
      <c r="AF159" s="170"/>
      <c r="AG159" s="170" t="s">
        <v>154</v>
      </c>
      <c r="AH159" s="170"/>
      <c r="AI159" s="170"/>
      <c r="AJ159" s="170"/>
      <c r="AK159" s="170"/>
      <c r="AL159" s="170"/>
      <c r="AM159" s="170"/>
      <c r="AN159" s="170"/>
      <c r="AO159" s="170"/>
      <c r="AP159" s="170"/>
      <c r="AQ159" s="170"/>
      <c r="AR159" s="170"/>
      <c r="AS159" s="170"/>
      <c r="AT159" s="170"/>
      <c r="AU159" s="170"/>
      <c r="AV159" s="170"/>
      <c r="AW159" s="170"/>
      <c r="AX159" s="170"/>
      <c r="AY159" s="170"/>
      <c r="AZ159" s="170"/>
      <c r="BA159" s="170"/>
      <c r="BB159" s="170"/>
      <c r="BC159" s="170"/>
      <c r="BD159" s="170"/>
      <c r="BE159" s="170"/>
      <c r="BF159" s="170"/>
      <c r="BG159" s="170"/>
      <c r="BH159" s="170"/>
    </row>
    <row r="160" spans="1:60" outlineLevel="2" x14ac:dyDescent="0.25">
      <c r="A160" s="171"/>
      <c r="B160" s="172"/>
      <c r="C160" s="173" t="s">
        <v>254</v>
      </c>
      <c r="D160" s="174"/>
      <c r="E160" s="175"/>
      <c r="F160" s="169"/>
      <c r="G160" s="169"/>
      <c r="H160" s="169"/>
      <c r="I160" s="169"/>
      <c r="J160" s="169"/>
      <c r="K160" s="169"/>
      <c r="L160" s="169"/>
      <c r="M160" s="169"/>
      <c r="N160" s="176"/>
      <c r="O160" s="176"/>
      <c r="P160" s="176"/>
      <c r="Q160" s="176"/>
      <c r="R160" s="169"/>
      <c r="S160" s="169"/>
      <c r="T160" s="169"/>
      <c r="U160" s="169"/>
      <c r="V160" s="169"/>
      <c r="W160" s="169"/>
      <c r="X160" s="169"/>
      <c r="Y160" s="169"/>
      <c r="Z160" s="170"/>
      <c r="AA160" s="170"/>
      <c r="AB160" s="170"/>
      <c r="AC160" s="170"/>
      <c r="AD160" s="170"/>
      <c r="AE160" s="170"/>
      <c r="AF160" s="170"/>
      <c r="AG160" s="170" t="s">
        <v>156</v>
      </c>
      <c r="AH160" s="170">
        <v>0</v>
      </c>
      <c r="AI160" s="170"/>
      <c r="AJ160" s="170"/>
      <c r="AK160" s="170"/>
      <c r="AL160" s="170"/>
      <c r="AM160" s="170"/>
      <c r="AN160" s="170"/>
      <c r="AO160" s="170"/>
      <c r="AP160" s="170"/>
      <c r="AQ160" s="170"/>
      <c r="AR160" s="170"/>
      <c r="AS160" s="170"/>
      <c r="AT160" s="170"/>
      <c r="AU160" s="170"/>
      <c r="AV160" s="170"/>
      <c r="AW160" s="170"/>
      <c r="AX160" s="170"/>
      <c r="AY160" s="170"/>
      <c r="AZ160" s="170"/>
      <c r="BA160" s="170"/>
      <c r="BB160" s="170"/>
      <c r="BC160" s="170"/>
      <c r="BD160" s="170"/>
      <c r="BE160" s="170"/>
      <c r="BF160" s="170"/>
      <c r="BG160" s="170"/>
      <c r="BH160" s="170"/>
    </row>
    <row r="161" spans="1:60" outlineLevel="3" x14ac:dyDescent="0.25">
      <c r="A161" s="171"/>
      <c r="B161" s="172"/>
      <c r="C161" s="173" t="s">
        <v>255</v>
      </c>
      <c r="D161" s="174"/>
      <c r="E161" s="175"/>
      <c r="F161" s="169"/>
      <c r="G161" s="169"/>
      <c r="H161" s="169"/>
      <c r="I161" s="169"/>
      <c r="J161" s="169"/>
      <c r="K161" s="169"/>
      <c r="L161" s="169"/>
      <c r="M161" s="169"/>
      <c r="N161" s="176"/>
      <c r="O161" s="176"/>
      <c r="P161" s="176"/>
      <c r="Q161" s="176"/>
      <c r="R161" s="169"/>
      <c r="S161" s="169"/>
      <c r="T161" s="169"/>
      <c r="U161" s="169"/>
      <c r="V161" s="169"/>
      <c r="W161" s="169"/>
      <c r="X161" s="169"/>
      <c r="Y161" s="169"/>
      <c r="Z161" s="170"/>
      <c r="AA161" s="170"/>
      <c r="AB161" s="170"/>
      <c r="AC161" s="170"/>
      <c r="AD161" s="170"/>
      <c r="AE161" s="170"/>
      <c r="AF161" s="170"/>
      <c r="AG161" s="170" t="s">
        <v>156</v>
      </c>
      <c r="AH161" s="170">
        <v>0</v>
      </c>
      <c r="AI161" s="170"/>
      <c r="AJ161" s="170"/>
      <c r="AK161" s="170"/>
      <c r="AL161" s="170"/>
      <c r="AM161" s="170"/>
      <c r="AN161" s="170"/>
      <c r="AO161" s="170"/>
      <c r="AP161" s="170"/>
      <c r="AQ161" s="170"/>
      <c r="AR161" s="170"/>
      <c r="AS161" s="170"/>
      <c r="AT161" s="170"/>
      <c r="AU161" s="170"/>
      <c r="AV161" s="170"/>
      <c r="AW161" s="170"/>
      <c r="AX161" s="170"/>
      <c r="AY161" s="170"/>
      <c r="AZ161" s="170"/>
      <c r="BA161" s="170"/>
      <c r="BB161" s="170"/>
      <c r="BC161" s="170"/>
      <c r="BD161" s="170"/>
      <c r="BE161" s="170"/>
      <c r="BF161" s="170"/>
      <c r="BG161" s="170"/>
      <c r="BH161" s="170"/>
    </row>
    <row r="162" spans="1:60" outlineLevel="3" x14ac:dyDescent="0.25">
      <c r="A162" s="171"/>
      <c r="B162" s="172"/>
      <c r="C162" s="173" t="s">
        <v>256</v>
      </c>
      <c r="D162" s="174"/>
      <c r="E162" s="175">
        <v>15</v>
      </c>
      <c r="F162" s="169"/>
      <c r="G162" s="169"/>
      <c r="H162" s="169"/>
      <c r="I162" s="169"/>
      <c r="J162" s="169"/>
      <c r="K162" s="169"/>
      <c r="L162" s="169"/>
      <c r="M162" s="169"/>
      <c r="N162" s="176"/>
      <c r="O162" s="176"/>
      <c r="P162" s="176"/>
      <c r="Q162" s="176"/>
      <c r="R162" s="169"/>
      <c r="S162" s="169"/>
      <c r="T162" s="169"/>
      <c r="U162" s="169"/>
      <c r="V162" s="169"/>
      <c r="W162" s="169"/>
      <c r="X162" s="169"/>
      <c r="Y162" s="169"/>
      <c r="Z162" s="170"/>
      <c r="AA162" s="170"/>
      <c r="AB162" s="170"/>
      <c r="AC162" s="170"/>
      <c r="AD162" s="170"/>
      <c r="AE162" s="170"/>
      <c r="AF162" s="170"/>
      <c r="AG162" s="170" t="s">
        <v>156</v>
      </c>
      <c r="AH162" s="170">
        <v>0</v>
      </c>
      <c r="AI162" s="170"/>
      <c r="AJ162" s="170"/>
      <c r="AK162" s="170"/>
      <c r="AL162" s="170"/>
      <c r="AM162" s="170"/>
      <c r="AN162" s="170"/>
      <c r="AO162" s="170"/>
      <c r="AP162" s="170"/>
      <c r="AQ162" s="170"/>
      <c r="AR162" s="170"/>
      <c r="AS162" s="170"/>
      <c r="AT162" s="170"/>
      <c r="AU162" s="170"/>
      <c r="AV162" s="170"/>
      <c r="AW162" s="170"/>
      <c r="AX162" s="170"/>
      <c r="AY162" s="170"/>
      <c r="AZ162" s="170"/>
      <c r="BA162" s="170"/>
      <c r="BB162" s="170"/>
      <c r="BC162" s="170"/>
      <c r="BD162" s="170"/>
      <c r="BE162" s="170"/>
      <c r="BF162" s="170"/>
      <c r="BG162" s="170"/>
      <c r="BH162" s="170"/>
    </row>
    <row r="163" spans="1:60" outlineLevel="1" x14ac:dyDescent="0.25">
      <c r="A163" s="161">
        <v>22</v>
      </c>
      <c r="B163" s="162" t="s">
        <v>257</v>
      </c>
      <c r="C163" s="163" t="s">
        <v>258</v>
      </c>
      <c r="D163" s="164" t="s">
        <v>259</v>
      </c>
      <c r="E163" s="165">
        <v>3</v>
      </c>
      <c r="F163" s="139"/>
      <c r="G163" s="167">
        <f>ROUND(E163*F163,2)</f>
        <v>0</v>
      </c>
      <c r="H163" s="166"/>
      <c r="I163" s="167">
        <f>ROUND(E163*H163,2)</f>
        <v>0</v>
      </c>
      <c r="J163" s="166"/>
      <c r="K163" s="167">
        <f>ROUND(E163*J163,2)</f>
        <v>0</v>
      </c>
      <c r="L163" s="167">
        <v>21</v>
      </c>
      <c r="M163" s="167">
        <f>G163*(1+L163/100)</f>
        <v>0</v>
      </c>
      <c r="N163" s="165">
        <v>0</v>
      </c>
      <c r="O163" s="165">
        <f>ROUND(E163*N163,2)</f>
        <v>0</v>
      </c>
      <c r="P163" s="165">
        <v>0</v>
      </c>
      <c r="Q163" s="165">
        <f>ROUND(E163*P163,2)</f>
        <v>0</v>
      </c>
      <c r="R163" s="167"/>
      <c r="S163" s="167" t="s">
        <v>222</v>
      </c>
      <c r="T163" s="168" t="s">
        <v>223</v>
      </c>
      <c r="U163" s="169">
        <v>0.48</v>
      </c>
      <c r="V163" s="169">
        <f>ROUND(E163*U163,2)</f>
        <v>1.44</v>
      </c>
      <c r="W163" s="169"/>
      <c r="X163" s="169" t="s">
        <v>152</v>
      </c>
      <c r="Y163" s="169" t="s">
        <v>215</v>
      </c>
      <c r="Z163" s="170"/>
      <c r="AA163" s="170"/>
      <c r="AB163" s="170"/>
      <c r="AC163" s="170"/>
      <c r="AD163" s="170"/>
      <c r="AE163" s="170"/>
      <c r="AF163" s="170"/>
      <c r="AG163" s="170" t="s">
        <v>154</v>
      </c>
      <c r="AH163" s="170"/>
      <c r="AI163" s="170"/>
      <c r="AJ163" s="170"/>
      <c r="AK163" s="170"/>
      <c r="AL163" s="170"/>
      <c r="AM163" s="170"/>
      <c r="AN163" s="170"/>
      <c r="AO163" s="170"/>
      <c r="AP163" s="170"/>
      <c r="AQ163" s="170"/>
      <c r="AR163" s="170"/>
      <c r="AS163" s="170"/>
      <c r="AT163" s="170"/>
      <c r="AU163" s="170"/>
      <c r="AV163" s="170"/>
      <c r="AW163" s="170"/>
      <c r="AX163" s="170"/>
      <c r="AY163" s="170"/>
      <c r="AZ163" s="170"/>
      <c r="BA163" s="170"/>
      <c r="BB163" s="170"/>
      <c r="BC163" s="170"/>
      <c r="BD163" s="170"/>
      <c r="BE163" s="170"/>
      <c r="BF163" s="170"/>
      <c r="BG163" s="170"/>
      <c r="BH163" s="170"/>
    </row>
    <row r="164" spans="1:60" outlineLevel="2" x14ac:dyDescent="0.25">
      <c r="A164" s="171"/>
      <c r="B164" s="172"/>
      <c r="C164" s="173" t="s">
        <v>254</v>
      </c>
      <c r="D164" s="174"/>
      <c r="E164" s="175"/>
      <c r="F164" s="169"/>
      <c r="G164" s="169"/>
      <c r="H164" s="169"/>
      <c r="I164" s="169"/>
      <c r="J164" s="169"/>
      <c r="K164" s="169"/>
      <c r="L164" s="169"/>
      <c r="M164" s="169"/>
      <c r="N164" s="176"/>
      <c r="O164" s="176"/>
      <c r="P164" s="176"/>
      <c r="Q164" s="176"/>
      <c r="R164" s="169"/>
      <c r="S164" s="169"/>
      <c r="T164" s="169"/>
      <c r="U164" s="169"/>
      <c r="V164" s="169"/>
      <c r="W164" s="169"/>
      <c r="X164" s="169"/>
      <c r="Y164" s="169"/>
      <c r="Z164" s="170"/>
      <c r="AA164" s="170"/>
      <c r="AB164" s="170"/>
      <c r="AC164" s="170"/>
      <c r="AD164" s="170"/>
      <c r="AE164" s="170"/>
      <c r="AF164" s="170"/>
      <c r="AG164" s="170" t="s">
        <v>156</v>
      </c>
      <c r="AH164" s="170">
        <v>0</v>
      </c>
      <c r="AI164" s="170"/>
      <c r="AJ164" s="170"/>
      <c r="AK164" s="170"/>
      <c r="AL164" s="170"/>
      <c r="AM164" s="170"/>
      <c r="AN164" s="170"/>
      <c r="AO164" s="170"/>
      <c r="AP164" s="170"/>
      <c r="AQ164" s="170"/>
      <c r="AR164" s="170"/>
      <c r="AS164" s="170"/>
      <c r="AT164" s="170"/>
      <c r="AU164" s="170"/>
      <c r="AV164" s="170"/>
      <c r="AW164" s="170"/>
      <c r="AX164" s="170"/>
      <c r="AY164" s="170"/>
      <c r="AZ164" s="170"/>
      <c r="BA164" s="170"/>
      <c r="BB164" s="170"/>
      <c r="BC164" s="170"/>
      <c r="BD164" s="170"/>
      <c r="BE164" s="170"/>
      <c r="BF164" s="170"/>
      <c r="BG164" s="170"/>
      <c r="BH164" s="170"/>
    </row>
    <row r="165" spans="1:60" outlineLevel="3" x14ac:dyDescent="0.25">
      <c r="A165" s="171"/>
      <c r="B165" s="172"/>
      <c r="C165" s="173" t="s">
        <v>260</v>
      </c>
      <c r="D165" s="174"/>
      <c r="E165" s="175"/>
      <c r="F165" s="169"/>
      <c r="G165" s="169"/>
      <c r="H165" s="169"/>
      <c r="I165" s="169"/>
      <c r="J165" s="169"/>
      <c r="K165" s="169"/>
      <c r="L165" s="169"/>
      <c r="M165" s="169"/>
      <c r="N165" s="176"/>
      <c r="O165" s="176"/>
      <c r="P165" s="176"/>
      <c r="Q165" s="176"/>
      <c r="R165" s="169"/>
      <c r="S165" s="169"/>
      <c r="T165" s="169"/>
      <c r="U165" s="169"/>
      <c r="V165" s="169"/>
      <c r="W165" s="169"/>
      <c r="X165" s="169"/>
      <c r="Y165" s="169"/>
      <c r="Z165" s="170"/>
      <c r="AA165" s="170"/>
      <c r="AB165" s="170"/>
      <c r="AC165" s="170"/>
      <c r="AD165" s="170"/>
      <c r="AE165" s="170"/>
      <c r="AF165" s="170"/>
      <c r="AG165" s="170" t="s">
        <v>156</v>
      </c>
      <c r="AH165" s="170">
        <v>0</v>
      </c>
      <c r="AI165" s="170"/>
      <c r="AJ165" s="170"/>
      <c r="AK165" s="170"/>
      <c r="AL165" s="170"/>
      <c r="AM165" s="170"/>
      <c r="AN165" s="170"/>
      <c r="AO165" s="170"/>
      <c r="AP165" s="170"/>
      <c r="AQ165" s="170"/>
      <c r="AR165" s="170"/>
      <c r="AS165" s="170"/>
      <c r="AT165" s="170"/>
      <c r="AU165" s="170"/>
      <c r="AV165" s="170"/>
      <c r="AW165" s="170"/>
      <c r="AX165" s="170"/>
      <c r="AY165" s="170"/>
      <c r="AZ165" s="170"/>
      <c r="BA165" s="170"/>
      <c r="BB165" s="170"/>
      <c r="BC165" s="170"/>
      <c r="BD165" s="170"/>
      <c r="BE165" s="170"/>
      <c r="BF165" s="170"/>
      <c r="BG165" s="170"/>
      <c r="BH165" s="170"/>
    </row>
    <row r="166" spans="1:60" outlineLevel="3" x14ac:dyDescent="0.25">
      <c r="A166" s="171"/>
      <c r="B166" s="172"/>
      <c r="C166" s="173" t="s">
        <v>261</v>
      </c>
      <c r="D166" s="174"/>
      <c r="E166" s="175">
        <v>3</v>
      </c>
      <c r="F166" s="169"/>
      <c r="G166" s="169"/>
      <c r="H166" s="169"/>
      <c r="I166" s="169"/>
      <c r="J166" s="169"/>
      <c r="K166" s="169"/>
      <c r="L166" s="169"/>
      <c r="M166" s="169"/>
      <c r="N166" s="176"/>
      <c r="O166" s="176"/>
      <c r="P166" s="176"/>
      <c r="Q166" s="176"/>
      <c r="R166" s="169"/>
      <c r="S166" s="169"/>
      <c r="T166" s="169"/>
      <c r="U166" s="169"/>
      <c r="V166" s="169"/>
      <c r="W166" s="169"/>
      <c r="X166" s="169"/>
      <c r="Y166" s="169"/>
      <c r="Z166" s="170"/>
      <c r="AA166" s="170"/>
      <c r="AB166" s="170"/>
      <c r="AC166" s="170"/>
      <c r="AD166" s="170"/>
      <c r="AE166" s="170"/>
      <c r="AF166" s="170"/>
      <c r="AG166" s="170" t="s">
        <v>156</v>
      </c>
      <c r="AH166" s="170">
        <v>0</v>
      </c>
      <c r="AI166" s="170"/>
      <c r="AJ166" s="170"/>
      <c r="AK166" s="170"/>
      <c r="AL166" s="170"/>
      <c r="AM166" s="170"/>
      <c r="AN166" s="170"/>
      <c r="AO166" s="170"/>
      <c r="AP166" s="170"/>
      <c r="AQ166" s="170"/>
      <c r="AR166" s="170"/>
      <c r="AS166" s="170"/>
      <c r="AT166" s="170"/>
      <c r="AU166" s="170"/>
      <c r="AV166" s="170"/>
      <c r="AW166" s="170"/>
      <c r="AX166" s="170"/>
      <c r="AY166" s="170"/>
      <c r="AZ166" s="170"/>
      <c r="BA166" s="170"/>
      <c r="BB166" s="170"/>
      <c r="BC166" s="170"/>
      <c r="BD166" s="170"/>
      <c r="BE166" s="170"/>
      <c r="BF166" s="170"/>
      <c r="BG166" s="170"/>
      <c r="BH166" s="170"/>
    </row>
    <row r="167" spans="1:60" outlineLevel="1" x14ac:dyDescent="0.25">
      <c r="A167" s="161">
        <v>23</v>
      </c>
      <c r="B167" s="162" t="s">
        <v>262</v>
      </c>
      <c r="C167" s="163" t="s">
        <v>263</v>
      </c>
      <c r="D167" s="164" t="s">
        <v>259</v>
      </c>
      <c r="E167" s="165">
        <v>1</v>
      </c>
      <c r="F167" s="139"/>
      <c r="G167" s="167">
        <f>ROUND(E167*F167,2)</f>
        <v>0</v>
      </c>
      <c r="H167" s="166"/>
      <c r="I167" s="167">
        <f>ROUND(E167*H167,2)</f>
        <v>0</v>
      </c>
      <c r="J167" s="166"/>
      <c r="K167" s="167">
        <f>ROUND(E167*J167,2)</f>
        <v>0</v>
      </c>
      <c r="L167" s="167">
        <v>21</v>
      </c>
      <c r="M167" s="167">
        <f>G167*(1+L167/100)</f>
        <v>0</v>
      </c>
      <c r="N167" s="165">
        <v>0</v>
      </c>
      <c r="O167" s="165">
        <f>ROUND(E167*N167,2)</f>
        <v>0</v>
      </c>
      <c r="P167" s="165">
        <v>0</v>
      </c>
      <c r="Q167" s="165">
        <f>ROUND(E167*P167,2)</f>
        <v>0</v>
      </c>
      <c r="R167" s="167"/>
      <c r="S167" s="167" t="s">
        <v>222</v>
      </c>
      <c r="T167" s="168" t="s">
        <v>223</v>
      </c>
      <c r="U167" s="169">
        <v>0.48</v>
      </c>
      <c r="V167" s="169">
        <f>ROUND(E167*U167,2)</f>
        <v>0.48</v>
      </c>
      <c r="W167" s="169"/>
      <c r="X167" s="169" t="s">
        <v>152</v>
      </c>
      <c r="Y167" s="169" t="s">
        <v>215</v>
      </c>
      <c r="Z167" s="170"/>
      <c r="AA167" s="170"/>
      <c r="AB167" s="170"/>
      <c r="AC167" s="170"/>
      <c r="AD167" s="170"/>
      <c r="AE167" s="170"/>
      <c r="AF167" s="170"/>
      <c r="AG167" s="170" t="s">
        <v>154</v>
      </c>
      <c r="AH167" s="170"/>
      <c r="AI167" s="170"/>
      <c r="AJ167" s="170"/>
      <c r="AK167" s="170"/>
      <c r="AL167" s="170"/>
      <c r="AM167" s="170"/>
      <c r="AN167" s="170"/>
      <c r="AO167" s="170"/>
      <c r="AP167" s="170"/>
      <c r="AQ167" s="170"/>
      <c r="AR167" s="170"/>
      <c r="AS167" s="170"/>
      <c r="AT167" s="170"/>
      <c r="AU167" s="170"/>
      <c r="AV167" s="170"/>
      <c r="AW167" s="170"/>
      <c r="AX167" s="170"/>
      <c r="AY167" s="170"/>
      <c r="AZ167" s="170"/>
      <c r="BA167" s="170"/>
      <c r="BB167" s="170"/>
      <c r="BC167" s="170"/>
      <c r="BD167" s="170"/>
      <c r="BE167" s="170"/>
      <c r="BF167" s="170"/>
      <c r="BG167" s="170"/>
      <c r="BH167" s="170"/>
    </row>
    <row r="168" spans="1:60" outlineLevel="2" x14ac:dyDescent="0.25">
      <c r="A168" s="171"/>
      <c r="B168" s="172"/>
      <c r="C168" s="173" t="s">
        <v>254</v>
      </c>
      <c r="D168" s="174"/>
      <c r="E168" s="175"/>
      <c r="F168" s="169"/>
      <c r="G168" s="169"/>
      <c r="H168" s="169"/>
      <c r="I168" s="169"/>
      <c r="J168" s="169"/>
      <c r="K168" s="169"/>
      <c r="L168" s="169"/>
      <c r="M168" s="169"/>
      <c r="N168" s="176"/>
      <c r="O168" s="176"/>
      <c r="P168" s="176"/>
      <c r="Q168" s="176"/>
      <c r="R168" s="169"/>
      <c r="S168" s="169"/>
      <c r="T168" s="169"/>
      <c r="U168" s="169"/>
      <c r="V168" s="169"/>
      <c r="W168" s="169"/>
      <c r="X168" s="169"/>
      <c r="Y168" s="169"/>
      <c r="Z168" s="170"/>
      <c r="AA168" s="170"/>
      <c r="AB168" s="170"/>
      <c r="AC168" s="170"/>
      <c r="AD168" s="170"/>
      <c r="AE168" s="170"/>
      <c r="AF168" s="170"/>
      <c r="AG168" s="170" t="s">
        <v>156</v>
      </c>
      <c r="AH168" s="170">
        <v>0</v>
      </c>
      <c r="AI168" s="170"/>
      <c r="AJ168" s="170"/>
      <c r="AK168" s="170"/>
      <c r="AL168" s="170"/>
      <c r="AM168" s="170"/>
      <c r="AN168" s="170"/>
      <c r="AO168" s="170"/>
      <c r="AP168" s="170"/>
      <c r="AQ168" s="170"/>
      <c r="AR168" s="170"/>
      <c r="AS168" s="170"/>
      <c r="AT168" s="170"/>
      <c r="AU168" s="170"/>
      <c r="AV168" s="170"/>
      <c r="AW168" s="170"/>
      <c r="AX168" s="170"/>
      <c r="AY168" s="170"/>
      <c r="AZ168" s="170"/>
      <c r="BA168" s="170"/>
      <c r="BB168" s="170"/>
      <c r="BC168" s="170"/>
      <c r="BD168" s="170"/>
      <c r="BE168" s="170"/>
      <c r="BF168" s="170"/>
      <c r="BG168" s="170"/>
      <c r="BH168" s="170"/>
    </row>
    <row r="169" spans="1:60" outlineLevel="3" x14ac:dyDescent="0.25">
      <c r="A169" s="171"/>
      <c r="B169" s="172"/>
      <c r="C169" s="173" t="s">
        <v>264</v>
      </c>
      <c r="D169" s="174"/>
      <c r="E169" s="175"/>
      <c r="F169" s="169"/>
      <c r="G169" s="169"/>
      <c r="H169" s="169"/>
      <c r="I169" s="169"/>
      <c r="J169" s="169"/>
      <c r="K169" s="169"/>
      <c r="L169" s="169"/>
      <c r="M169" s="169"/>
      <c r="N169" s="176"/>
      <c r="O169" s="176"/>
      <c r="P169" s="176"/>
      <c r="Q169" s="176"/>
      <c r="R169" s="169"/>
      <c r="S169" s="169"/>
      <c r="T169" s="169"/>
      <c r="U169" s="169"/>
      <c r="V169" s="169"/>
      <c r="W169" s="169"/>
      <c r="X169" s="169"/>
      <c r="Y169" s="169"/>
      <c r="Z169" s="170"/>
      <c r="AA169" s="170"/>
      <c r="AB169" s="170"/>
      <c r="AC169" s="170"/>
      <c r="AD169" s="170"/>
      <c r="AE169" s="170"/>
      <c r="AF169" s="170"/>
      <c r="AG169" s="170" t="s">
        <v>156</v>
      </c>
      <c r="AH169" s="170">
        <v>0</v>
      </c>
      <c r="AI169" s="170"/>
      <c r="AJ169" s="170"/>
      <c r="AK169" s="170"/>
      <c r="AL169" s="170"/>
      <c r="AM169" s="170"/>
      <c r="AN169" s="170"/>
      <c r="AO169" s="170"/>
      <c r="AP169" s="170"/>
      <c r="AQ169" s="170"/>
      <c r="AR169" s="170"/>
      <c r="AS169" s="170"/>
      <c r="AT169" s="170"/>
      <c r="AU169" s="170"/>
      <c r="AV169" s="170"/>
      <c r="AW169" s="170"/>
      <c r="AX169" s="170"/>
      <c r="AY169" s="170"/>
      <c r="AZ169" s="170"/>
      <c r="BA169" s="170"/>
      <c r="BB169" s="170"/>
      <c r="BC169" s="170"/>
      <c r="BD169" s="170"/>
      <c r="BE169" s="170"/>
      <c r="BF169" s="170"/>
      <c r="BG169" s="170"/>
      <c r="BH169" s="170"/>
    </row>
    <row r="170" spans="1:60" outlineLevel="3" x14ac:dyDescent="0.25">
      <c r="A170" s="171"/>
      <c r="B170" s="172"/>
      <c r="C170" s="173" t="s">
        <v>103</v>
      </c>
      <c r="D170" s="174"/>
      <c r="E170" s="175">
        <v>1</v>
      </c>
      <c r="F170" s="169"/>
      <c r="G170" s="169"/>
      <c r="H170" s="169"/>
      <c r="I170" s="169"/>
      <c r="J170" s="169"/>
      <c r="K170" s="169"/>
      <c r="L170" s="169"/>
      <c r="M170" s="169"/>
      <c r="N170" s="176"/>
      <c r="O170" s="176"/>
      <c r="P170" s="176"/>
      <c r="Q170" s="176"/>
      <c r="R170" s="169"/>
      <c r="S170" s="169"/>
      <c r="T170" s="169"/>
      <c r="U170" s="169"/>
      <c r="V170" s="169"/>
      <c r="W170" s="169"/>
      <c r="X170" s="169"/>
      <c r="Y170" s="169"/>
      <c r="Z170" s="170"/>
      <c r="AA170" s="170"/>
      <c r="AB170" s="170"/>
      <c r="AC170" s="170"/>
      <c r="AD170" s="170"/>
      <c r="AE170" s="170"/>
      <c r="AF170" s="170"/>
      <c r="AG170" s="170" t="s">
        <v>156</v>
      </c>
      <c r="AH170" s="170">
        <v>0</v>
      </c>
      <c r="AI170" s="170"/>
      <c r="AJ170" s="170"/>
      <c r="AK170" s="170"/>
      <c r="AL170" s="170"/>
      <c r="AM170" s="170"/>
      <c r="AN170" s="170"/>
      <c r="AO170" s="170"/>
      <c r="AP170" s="170"/>
      <c r="AQ170" s="170"/>
      <c r="AR170" s="170"/>
      <c r="AS170" s="170"/>
      <c r="AT170" s="170"/>
      <c r="AU170" s="170"/>
      <c r="AV170" s="170"/>
      <c r="AW170" s="170"/>
      <c r="AX170" s="170"/>
      <c r="AY170" s="170"/>
      <c r="AZ170" s="170"/>
      <c r="BA170" s="170"/>
      <c r="BB170" s="170"/>
      <c r="BC170" s="170"/>
      <c r="BD170" s="170"/>
      <c r="BE170" s="170"/>
      <c r="BF170" s="170"/>
      <c r="BG170" s="170"/>
      <c r="BH170" s="170"/>
    </row>
    <row r="171" spans="1:60" x14ac:dyDescent="0.25">
      <c r="A171" s="3"/>
      <c r="B171" s="4"/>
      <c r="C171" s="210"/>
      <c r="D171" s="6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AE171">
        <v>12</v>
      </c>
      <c r="AF171">
        <v>21</v>
      </c>
      <c r="AG171" t="s">
        <v>132</v>
      </c>
    </row>
    <row r="172" spans="1:60" ht="13" x14ac:dyDescent="0.25">
      <c r="A172" s="211"/>
      <c r="B172" s="212" t="s">
        <v>31</v>
      </c>
      <c r="C172" s="213"/>
      <c r="D172" s="214"/>
      <c r="E172" s="215"/>
      <c r="F172" s="215"/>
      <c r="G172" s="216">
        <f>G8+G87</f>
        <v>0</v>
      </c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AE172">
        <f>SUMIF(L7:L170,AE171,G7:G170)</f>
        <v>0</v>
      </c>
      <c r="AF172">
        <f>SUMIF(L7:L170,AF171,G7:G170)</f>
        <v>0</v>
      </c>
      <c r="AG172" t="s">
        <v>265</v>
      </c>
    </row>
    <row r="173" spans="1:60" x14ac:dyDescent="0.25">
      <c r="A173" s="3"/>
      <c r="B173" s="4"/>
      <c r="C173" s="210"/>
      <c r="D173" s="6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</row>
    <row r="174" spans="1:60" x14ac:dyDescent="0.25">
      <c r="A174" s="3"/>
      <c r="B174" s="4"/>
      <c r="C174" s="210"/>
      <c r="D174" s="6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</row>
    <row r="175" spans="1:60" x14ac:dyDescent="0.25">
      <c r="A175" s="309" t="s">
        <v>266</v>
      </c>
      <c r="B175" s="309"/>
      <c r="C175" s="310"/>
      <c r="D175" s="6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</row>
    <row r="176" spans="1:60" x14ac:dyDescent="0.25">
      <c r="A176" s="286"/>
      <c r="B176" s="287"/>
      <c r="C176" s="288"/>
      <c r="D176" s="287"/>
      <c r="E176" s="287"/>
      <c r="F176" s="287"/>
      <c r="G176" s="289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AG176" t="s">
        <v>267</v>
      </c>
    </row>
    <row r="177" spans="1:33" x14ac:dyDescent="0.25">
      <c r="A177" s="290"/>
      <c r="B177" s="291"/>
      <c r="C177" s="292"/>
      <c r="D177" s="291"/>
      <c r="E177" s="291"/>
      <c r="F177" s="291"/>
      <c r="G177" s="29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</row>
    <row r="178" spans="1:33" x14ac:dyDescent="0.25">
      <c r="A178" s="290"/>
      <c r="B178" s="291"/>
      <c r="C178" s="292"/>
      <c r="D178" s="291"/>
      <c r="E178" s="291"/>
      <c r="F178" s="291"/>
      <c r="G178" s="29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</row>
    <row r="179" spans="1:33" x14ac:dyDescent="0.25">
      <c r="A179" s="290"/>
      <c r="B179" s="291"/>
      <c r="C179" s="292"/>
      <c r="D179" s="291"/>
      <c r="E179" s="291"/>
      <c r="F179" s="291"/>
      <c r="G179" s="29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</row>
    <row r="180" spans="1:33" x14ac:dyDescent="0.25">
      <c r="A180" s="294"/>
      <c r="B180" s="295"/>
      <c r="C180" s="296"/>
      <c r="D180" s="295"/>
      <c r="E180" s="295"/>
      <c r="F180" s="295"/>
      <c r="G180" s="297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</row>
    <row r="181" spans="1:33" x14ac:dyDescent="0.25">
      <c r="A181" s="3"/>
      <c r="B181" s="4"/>
      <c r="C181" s="210"/>
      <c r="D181" s="6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</row>
    <row r="182" spans="1:33" x14ac:dyDescent="0.25">
      <c r="C182" s="217"/>
      <c r="D182" s="10"/>
      <c r="AG182" t="s">
        <v>268</v>
      </c>
    </row>
    <row r="183" spans="1:33" x14ac:dyDescent="0.25">
      <c r="D183" s="10"/>
    </row>
    <row r="184" spans="1:33" x14ac:dyDescent="0.25">
      <c r="D184" s="10"/>
    </row>
    <row r="185" spans="1:33" x14ac:dyDescent="0.25">
      <c r="D185" s="10"/>
    </row>
    <row r="186" spans="1:33" x14ac:dyDescent="0.25">
      <c r="D186" s="10"/>
    </row>
    <row r="187" spans="1:33" x14ac:dyDescent="0.25">
      <c r="D187" s="10"/>
    </row>
    <row r="188" spans="1:33" x14ac:dyDescent="0.25">
      <c r="D188" s="10"/>
    </row>
    <row r="189" spans="1:33" x14ac:dyDescent="0.25">
      <c r="D189" s="10"/>
    </row>
    <row r="190" spans="1:33" x14ac:dyDescent="0.25">
      <c r="D190" s="10"/>
    </row>
    <row r="191" spans="1:33" x14ac:dyDescent="0.25">
      <c r="D191" s="10"/>
    </row>
    <row r="192" spans="1:33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  <row r="5001" spans="4:4" x14ac:dyDescent="0.25">
      <c r="D5001" s="10"/>
    </row>
    <row r="5002" spans="4:4" x14ac:dyDescent="0.25">
      <c r="D5002" s="10"/>
    </row>
    <row r="5003" spans="4:4" x14ac:dyDescent="0.25">
      <c r="D5003" s="10"/>
    </row>
    <row r="5004" spans="4:4" x14ac:dyDescent="0.25">
      <c r="D5004" s="10"/>
    </row>
    <row r="5005" spans="4:4" x14ac:dyDescent="0.25">
      <c r="D5005" s="10"/>
    </row>
    <row r="5006" spans="4:4" x14ac:dyDescent="0.25">
      <c r="D5006" s="10"/>
    </row>
    <row r="5007" spans="4:4" x14ac:dyDescent="0.25">
      <c r="D5007" s="10"/>
    </row>
    <row r="5008" spans="4:4" x14ac:dyDescent="0.25">
      <c r="D5008" s="10"/>
    </row>
    <row r="5009" spans="4:4" x14ac:dyDescent="0.25">
      <c r="D5009" s="10"/>
    </row>
    <row r="5010" spans="4:4" x14ac:dyDescent="0.25">
      <c r="D5010" s="10"/>
    </row>
  </sheetData>
  <sheetProtection algorithmName="SHA-512" hashValue="IbOIqAmTz7FcdjBDRzWDzCCZYTTTVdIwMrlxC474fo5KWThRp+hwe7MYRT+Xq07c0QuOY5Ei+KCBYTIyclIlgQ==" saltValue="VDPhjBrgFS1/ZQb2slWT2A==" spinCount="100000" sheet="1" objects="1" scenarios="1"/>
  <mergeCells count="8">
    <mergeCell ref="A176:G180"/>
    <mergeCell ref="C66:G66"/>
    <mergeCell ref="C136:G136"/>
    <mergeCell ref="A1:G1"/>
    <mergeCell ref="C2:G2"/>
    <mergeCell ref="C3:G3"/>
    <mergeCell ref="C4:G4"/>
    <mergeCell ref="A175:C17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DE9B3-EFD3-4A81-ADE7-72382132CFED}">
  <sheetPr codeName="List7">
    <outlinePr summaryBelow="0"/>
  </sheetPr>
  <dimension ref="A1:BH5000"/>
  <sheetViews>
    <sheetView workbookViewId="0">
      <pane ySplit="7" topLeftCell="A8" activePane="bottomLeft" state="frozen"/>
      <selection pane="bottomLeft" activeCell="A15" sqref="A15:G19"/>
    </sheetView>
  </sheetViews>
  <sheetFormatPr defaultRowHeight="12.5" outlineLevelRow="1" x14ac:dyDescent="0.25"/>
  <cols>
    <col min="1" max="1" width="3.453125" customWidth="1"/>
    <col min="2" max="2" width="12.54296875" style="143" customWidth="1"/>
    <col min="3" max="3" width="38.26953125" style="143" customWidth="1"/>
    <col min="4" max="4" width="4.81640625" customWidth="1"/>
    <col min="5" max="5" width="10.54296875" customWidth="1"/>
    <col min="6" max="6" width="9.81640625" customWidth="1"/>
    <col min="7" max="7" width="12.726562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5">
      <c r="A1" s="302" t="s">
        <v>7</v>
      </c>
      <c r="B1" s="302"/>
      <c r="C1" s="302"/>
      <c r="D1" s="302"/>
      <c r="E1" s="302"/>
      <c r="F1" s="302"/>
      <c r="G1" s="302"/>
      <c r="AG1" t="s">
        <v>120</v>
      </c>
    </row>
    <row r="2" spans="1:60" ht="25" customHeight="1" x14ac:dyDescent="0.25">
      <c r="A2" s="142" t="s">
        <v>8</v>
      </c>
      <c r="B2" s="48" t="s">
        <v>43</v>
      </c>
      <c r="C2" s="303" t="s">
        <v>44</v>
      </c>
      <c r="D2" s="304"/>
      <c r="E2" s="304"/>
      <c r="F2" s="304"/>
      <c r="G2" s="305"/>
      <c r="AG2" t="s">
        <v>121</v>
      </c>
    </row>
    <row r="3" spans="1:60" ht="25" customHeight="1" x14ac:dyDescent="0.25">
      <c r="A3" s="142" t="s">
        <v>9</v>
      </c>
      <c r="B3" s="48" t="s">
        <v>58</v>
      </c>
      <c r="C3" s="303" t="s">
        <v>59</v>
      </c>
      <c r="D3" s="304"/>
      <c r="E3" s="304"/>
      <c r="F3" s="304"/>
      <c r="G3" s="305"/>
      <c r="AC3" s="143" t="s">
        <v>121</v>
      </c>
      <c r="AG3" t="s">
        <v>122</v>
      </c>
    </row>
    <row r="4" spans="1:60" ht="25" customHeight="1" x14ac:dyDescent="0.25">
      <c r="A4" s="144" t="s">
        <v>10</v>
      </c>
      <c r="B4" s="145" t="s">
        <v>68</v>
      </c>
      <c r="C4" s="306" t="s">
        <v>520</v>
      </c>
      <c r="D4" s="307"/>
      <c r="E4" s="307"/>
      <c r="F4" s="307"/>
      <c r="G4" s="308"/>
      <c r="AG4" t="s">
        <v>123</v>
      </c>
    </row>
    <row r="5" spans="1:60" x14ac:dyDescent="0.25">
      <c r="D5" s="10"/>
    </row>
    <row r="6" spans="1:60" ht="37.5" x14ac:dyDescent="0.25">
      <c r="A6" s="146" t="s">
        <v>124</v>
      </c>
      <c r="B6" s="147" t="s">
        <v>125</v>
      </c>
      <c r="C6" s="147" t="s">
        <v>126</v>
      </c>
      <c r="D6" s="148" t="s">
        <v>127</v>
      </c>
      <c r="E6" s="146" t="s">
        <v>128</v>
      </c>
      <c r="F6" s="149" t="s">
        <v>129</v>
      </c>
      <c r="G6" s="146" t="s">
        <v>31</v>
      </c>
      <c r="H6" s="150" t="s">
        <v>32</v>
      </c>
      <c r="I6" s="150" t="s">
        <v>130</v>
      </c>
      <c r="J6" s="150" t="s">
        <v>33</v>
      </c>
      <c r="K6" s="150" t="s">
        <v>131</v>
      </c>
      <c r="L6" s="150" t="s">
        <v>132</v>
      </c>
      <c r="M6" s="150" t="s">
        <v>133</v>
      </c>
      <c r="N6" s="150" t="s">
        <v>134</v>
      </c>
      <c r="O6" s="150" t="s">
        <v>135</v>
      </c>
      <c r="P6" s="150" t="s">
        <v>136</v>
      </c>
      <c r="Q6" s="150" t="s">
        <v>137</v>
      </c>
      <c r="R6" s="150" t="s">
        <v>138</v>
      </c>
      <c r="S6" s="150" t="s">
        <v>139</v>
      </c>
      <c r="T6" s="150" t="s">
        <v>140</v>
      </c>
      <c r="U6" s="150" t="s">
        <v>141</v>
      </c>
      <c r="V6" s="150" t="s">
        <v>142</v>
      </c>
      <c r="W6" s="150" t="s">
        <v>143</v>
      </c>
      <c r="X6" s="150" t="s">
        <v>144</v>
      </c>
      <c r="Y6" s="150" t="s">
        <v>145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ht="13" x14ac:dyDescent="0.25">
      <c r="A8" s="153" t="s">
        <v>146</v>
      </c>
      <c r="B8" s="154" t="s">
        <v>116</v>
      </c>
      <c r="C8" s="155" t="s">
        <v>117</v>
      </c>
      <c r="D8" s="156"/>
      <c r="E8" s="157"/>
      <c r="F8" s="158"/>
      <c r="G8" s="158">
        <f>SUMIF(AG9:AG9,"&lt;&gt;NOR",G9:G9)</f>
        <v>0</v>
      </c>
      <c r="H8" s="158"/>
      <c r="I8" s="158">
        <f>SUM(I9:I9)</f>
        <v>0</v>
      </c>
      <c r="J8" s="158"/>
      <c r="K8" s="158">
        <f>SUM(K9:K9)</f>
        <v>0</v>
      </c>
      <c r="L8" s="158"/>
      <c r="M8" s="158">
        <f>SUM(M9:M9)</f>
        <v>0</v>
      </c>
      <c r="N8" s="157"/>
      <c r="O8" s="157">
        <f>SUM(O9:O9)</f>
        <v>0</v>
      </c>
      <c r="P8" s="157"/>
      <c r="Q8" s="157">
        <f>SUM(Q9:Q9)</f>
        <v>0</v>
      </c>
      <c r="R8" s="158"/>
      <c r="S8" s="158"/>
      <c r="T8" s="159"/>
      <c r="U8" s="160"/>
      <c r="V8" s="160">
        <f>SUM(V9:V9)</f>
        <v>0</v>
      </c>
      <c r="W8" s="160"/>
      <c r="X8" s="160"/>
      <c r="Y8" s="160"/>
      <c r="AG8" t="s">
        <v>147</v>
      </c>
    </row>
    <row r="9" spans="1:60" outlineLevel="1" x14ac:dyDescent="0.25">
      <c r="A9" s="161">
        <v>1</v>
      </c>
      <c r="B9" s="162" t="s">
        <v>329</v>
      </c>
      <c r="C9" s="163" t="s">
        <v>330</v>
      </c>
      <c r="D9" s="164" t="s">
        <v>250</v>
      </c>
      <c r="E9" s="165">
        <v>1</v>
      </c>
      <c r="F9" s="139"/>
      <c r="G9" s="167">
        <f>ROUND(E9*F9,2)</f>
        <v>0</v>
      </c>
      <c r="H9" s="166"/>
      <c r="I9" s="167">
        <f>ROUND(E9*H9,2)</f>
        <v>0</v>
      </c>
      <c r="J9" s="166"/>
      <c r="K9" s="167">
        <f>ROUND(E9*J9,2)</f>
        <v>0</v>
      </c>
      <c r="L9" s="167">
        <v>21</v>
      </c>
      <c r="M9" s="167">
        <f>G9*(1+L9/100)</f>
        <v>0</v>
      </c>
      <c r="N9" s="165">
        <v>0</v>
      </c>
      <c r="O9" s="165">
        <f>ROUND(E9*N9,2)</f>
        <v>0</v>
      </c>
      <c r="P9" s="165">
        <v>0</v>
      </c>
      <c r="Q9" s="165">
        <f>ROUND(E9*P9,2)</f>
        <v>0</v>
      </c>
      <c r="R9" s="167"/>
      <c r="S9" s="167" t="s">
        <v>222</v>
      </c>
      <c r="T9" s="168" t="s">
        <v>223</v>
      </c>
      <c r="U9" s="169">
        <v>0</v>
      </c>
      <c r="V9" s="169">
        <f>ROUND(E9*U9,2)</f>
        <v>0</v>
      </c>
      <c r="W9" s="169"/>
      <c r="X9" s="169" t="s">
        <v>152</v>
      </c>
      <c r="Y9" s="169" t="s">
        <v>153</v>
      </c>
      <c r="Z9" s="170"/>
      <c r="AA9" s="170"/>
      <c r="AB9" s="170"/>
      <c r="AC9" s="170"/>
      <c r="AD9" s="170"/>
      <c r="AE9" s="170"/>
      <c r="AF9" s="170"/>
      <c r="AG9" s="170" t="s">
        <v>154</v>
      </c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</row>
    <row r="10" spans="1:60" x14ac:dyDescent="0.25">
      <c r="A10" s="3"/>
      <c r="B10" s="4"/>
      <c r="C10" s="210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12</v>
      </c>
      <c r="AF10">
        <v>21</v>
      </c>
      <c r="AG10" t="s">
        <v>132</v>
      </c>
    </row>
    <row r="11" spans="1:60" ht="13" x14ac:dyDescent="0.25">
      <c r="A11" s="211"/>
      <c r="B11" s="212" t="s">
        <v>31</v>
      </c>
      <c r="C11" s="213"/>
      <c r="D11" s="214"/>
      <c r="E11" s="215"/>
      <c r="F11" s="215"/>
      <c r="G11" s="216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265</v>
      </c>
    </row>
    <row r="12" spans="1:60" x14ac:dyDescent="0.25">
      <c r="A12" s="3"/>
      <c r="B12" s="4"/>
      <c r="C12" s="210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 x14ac:dyDescent="0.25">
      <c r="A13" s="3"/>
      <c r="B13" s="4"/>
      <c r="C13" s="210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 x14ac:dyDescent="0.25">
      <c r="A14" s="309" t="s">
        <v>266</v>
      </c>
      <c r="B14" s="309"/>
      <c r="C14" s="310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 x14ac:dyDescent="0.25">
      <c r="A15" s="286"/>
      <c r="B15" s="287"/>
      <c r="C15" s="288"/>
      <c r="D15" s="287"/>
      <c r="E15" s="287"/>
      <c r="F15" s="287"/>
      <c r="G15" s="289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267</v>
      </c>
    </row>
    <row r="16" spans="1:60" x14ac:dyDescent="0.25">
      <c r="A16" s="290"/>
      <c r="B16" s="291"/>
      <c r="C16" s="292"/>
      <c r="D16" s="291"/>
      <c r="E16" s="291"/>
      <c r="F16" s="291"/>
      <c r="G16" s="29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 x14ac:dyDescent="0.25">
      <c r="A17" s="290"/>
      <c r="B17" s="291"/>
      <c r="C17" s="292"/>
      <c r="D17" s="291"/>
      <c r="E17" s="291"/>
      <c r="F17" s="291"/>
      <c r="G17" s="29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5">
      <c r="A18" s="290"/>
      <c r="B18" s="291"/>
      <c r="C18" s="292"/>
      <c r="D18" s="291"/>
      <c r="E18" s="291"/>
      <c r="F18" s="291"/>
      <c r="G18" s="29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5">
      <c r="A19" s="294"/>
      <c r="B19" s="295"/>
      <c r="C19" s="296"/>
      <c r="D19" s="295"/>
      <c r="E19" s="295"/>
      <c r="F19" s="295"/>
      <c r="G19" s="297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5">
      <c r="A20" s="3"/>
      <c r="B20" s="4"/>
      <c r="C20" s="210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5">
      <c r="C21" s="217"/>
      <c r="D21" s="10"/>
      <c r="AG21" t="s">
        <v>268</v>
      </c>
    </row>
    <row r="22" spans="1:33" x14ac:dyDescent="0.25">
      <c r="D22" s="10"/>
    </row>
    <row r="23" spans="1:33" x14ac:dyDescent="0.25">
      <c r="D23" s="10"/>
    </row>
    <row r="24" spans="1:33" x14ac:dyDescent="0.25">
      <c r="D24" s="10"/>
    </row>
    <row r="25" spans="1:33" x14ac:dyDescent="0.25">
      <c r="D25" s="10"/>
    </row>
    <row r="26" spans="1:33" x14ac:dyDescent="0.25">
      <c r="D26" s="10"/>
    </row>
    <row r="27" spans="1:33" x14ac:dyDescent="0.25">
      <c r="D27" s="10"/>
    </row>
    <row r="28" spans="1:33" x14ac:dyDescent="0.25">
      <c r="D28" s="10"/>
    </row>
    <row r="29" spans="1:33" x14ac:dyDescent="0.25">
      <c r="D29" s="10"/>
    </row>
    <row r="30" spans="1:33" x14ac:dyDescent="0.25">
      <c r="D30" s="10"/>
    </row>
    <row r="31" spans="1:33" x14ac:dyDescent="0.25">
      <c r="D31" s="10"/>
    </row>
    <row r="32" spans="1:33" x14ac:dyDescent="0.25">
      <c r="D32" s="10"/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kZtBtVYf8sNy7GxTDGoRU12m3zevjksck0SsPjkA2MvvhTfjnMkylR8PAviCO2u7GOi5XFjG7j9cQ8rZ/WZSCA==" saltValue="wL4uj3MFUbRfEfTP5p+cCg==" spinCount="100000" sheet="1" objects="1" scenarios="1"/>
  <mergeCells count="6">
    <mergeCell ref="A15:G19"/>
    <mergeCell ref="A1:G1"/>
    <mergeCell ref="C2:G2"/>
    <mergeCell ref="C3:G3"/>
    <mergeCell ref="C4:G4"/>
    <mergeCell ref="A14:C1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97FBC-877C-4599-9D2A-BDD5381AC610}">
  <sheetPr codeName="List8">
    <outlinePr summaryBelow="0"/>
  </sheetPr>
  <dimension ref="A1:BH4994"/>
  <sheetViews>
    <sheetView zoomScaleNormal="100" workbookViewId="0">
      <pane ySplit="7" topLeftCell="A43" activePane="bottomLeft" state="frozen"/>
      <selection pane="bottomLeft" activeCell="AP24" sqref="AP24"/>
    </sheetView>
  </sheetViews>
  <sheetFormatPr defaultColWidth="9.1796875" defaultRowHeight="12.5" outlineLevelRow="3" x14ac:dyDescent="0.25"/>
  <cols>
    <col min="1" max="1" width="3.453125" customWidth="1"/>
    <col min="2" max="2" width="12.54296875" style="143" customWidth="1"/>
    <col min="3" max="3" width="38.26953125" style="143" customWidth="1"/>
    <col min="4" max="4" width="4.81640625" customWidth="1"/>
    <col min="5" max="5" width="10.54296875" customWidth="1"/>
    <col min="6" max="6" width="9.81640625" customWidth="1"/>
    <col min="7" max="7" width="12.726562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5">
      <c r="A1" s="302" t="s">
        <v>7</v>
      </c>
      <c r="B1" s="302"/>
      <c r="C1" s="302"/>
      <c r="D1" s="302"/>
      <c r="E1" s="302"/>
      <c r="F1" s="302"/>
      <c r="G1" s="302"/>
      <c r="AG1" t="s">
        <v>120</v>
      </c>
    </row>
    <row r="2" spans="1:60" ht="25" customHeight="1" x14ac:dyDescent="0.25">
      <c r="A2" s="142" t="s">
        <v>8</v>
      </c>
      <c r="B2" s="48" t="s">
        <v>43</v>
      </c>
      <c r="C2" s="303" t="s">
        <v>44</v>
      </c>
      <c r="D2" s="304"/>
      <c r="E2" s="304"/>
      <c r="F2" s="304"/>
      <c r="G2" s="305"/>
      <c r="AG2" t="s">
        <v>121</v>
      </c>
    </row>
    <row r="3" spans="1:60" ht="25" customHeight="1" x14ac:dyDescent="0.25">
      <c r="A3" s="142" t="s">
        <v>9</v>
      </c>
      <c r="B3" s="48" t="s">
        <v>58</v>
      </c>
      <c r="C3" s="303" t="s">
        <v>59</v>
      </c>
      <c r="D3" s="304"/>
      <c r="E3" s="304"/>
      <c r="F3" s="304"/>
      <c r="G3" s="305"/>
      <c r="AC3" s="143" t="s">
        <v>121</v>
      </c>
      <c r="AG3" t="s">
        <v>122</v>
      </c>
    </row>
    <row r="4" spans="1:60" ht="25" customHeight="1" x14ac:dyDescent="0.25">
      <c r="A4" s="144" t="s">
        <v>10</v>
      </c>
      <c r="B4" s="145" t="s">
        <v>70</v>
      </c>
      <c r="C4" s="306" t="s">
        <v>71</v>
      </c>
      <c r="D4" s="307"/>
      <c r="E4" s="307"/>
      <c r="F4" s="307"/>
      <c r="G4" s="308"/>
      <c r="AG4" t="s">
        <v>123</v>
      </c>
    </row>
    <row r="5" spans="1:60" x14ac:dyDescent="0.25">
      <c r="D5" s="10"/>
    </row>
    <row r="6" spans="1:60" ht="37.5" x14ac:dyDescent="0.25">
      <c r="A6" s="146" t="s">
        <v>124</v>
      </c>
      <c r="B6" s="147" t="s">
        <v>125</v>
      </c>
      <c r="C6" s="147" t="s">
        <v>126</v>
      </c>
      <c r="D6" s="148" t="s">
        <v>127</v>
      </c>
      <c r="E6" s="224" t="s">
        <v>128</v>
      </c>
      <c r="F6" s="149" t="s">
        <v>129</v>
      </c>
      <c r="G6" s="146" t="s">
        <v>31</v>
      </c>
      <c r="H6" s="150" t="s">
        <v>32</v>
      </c>
      <c r="I6" s="150" t="s">
        <v>130</v>
      </c>
      <c r="J6" s="150" t="s">
        <v>33</v>
      </c>
      <c r="K6" s="150" t="s">
        <v>131</v>
      </c>
      <c r="L6" s="150" t="s">
        <v>132</v>
      </c>
      <c r="M6" s="150" t="s">
        <v>133</v>
      </c>
      <c r="N6" s="150" t="s">
        <v>134</v>
      </c>
      <c r="O6" s="150" t="s">
        <v>135</v>
      </c>
      <c r="P6" s="150" t="s">
        <v>136</v>
      </c>
      <c r="Q6" s="150" t="s">
        <v>137</v>
      </c>
      <c r="R6" s="150" t="s">
        <v>138</v>
      </c>
      <c r="S6" s="150" t="s">
        <v>139</v>
      </c>
      <c r="T6" s="150" t="s">
        <v>140</v>
      </c>
      <c r="U6" s="150" t="s">
        <v>141</v>
      </c>
      <c r="V6" s="150" t="s">
        <v>142</v>
      </c>
      <c r="W6" s="150" t="s">
        <v>143</v>
      </c>
      <c r="X6" s="150" t="s">
        <v>144</v>
      </c>
      <c r="Y6" s="150" t="s">
        <v>145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ht="13" x14ac:dyDescent="0.25">
      <c r="A8" s="153" t="s">
        <v>146</v>
      </c>
      <c r="B8" s="154" t="s">
        <v>103</v>
      </c>
      <c r="C8" s="155" t="s">
        <v>104</v>
      </c>
      <c r="D8" s="156"/>
      <c r="E8" s="220"/>
      <c r="F8" s="158"/>
      <c r="G8" s="158">
        <f>SUMIF(AG9:AG36,"&lt;&gt;NOR",G9:G36)</f>
        <v>0</v>
      </c>
      <c r="H8" s="158"/>
      <c r="I8" s="158">
        <f>SUM(I9:I36)</f>
        <v>0</v>
      </c>
      <c r="J8" s="158"/>
      <c r="K8" s="158">
        <f>SUM(K9:K36)</f>
        <v>0</v>
      </c>
      <c r="L8" s="158"/>
      <c r="M8" s="158">
        <f>SUM(M9:M36)</f>
        <v>0</v>
      </c>
      <c r="N8" s="157"/>
      <c r="O8" s="157">
        <f>SUM(O9:O36)</f>
        <v>0</v>
      </c>
      <c r="P8" s="157"/>
      <c r="Q8" s="157">
        <f>SUM(Q9:Q36)</f>
        <v>0</v>
      </c>
      <c r="R8" s="158"/>
      <c r="S8" s="158"/>
      <c r="T8" s="159"/>
      <c r="U8" s="160"/>
      <c r="V8" s="160">
        <f>SUM(V9:V36)</f>
        <v>714.71</v>
      </c>
      <c r="W8" s="160"/>
      <c r="X8" s="160"/>
      <c r="Y8" s="160"/>
      <c r="AG8" t="s">
        <v>147</v>
      </c>
    </row>
    <row r="9" spans="1:60" outlineLevel="1" x14ac:dyDescent="0.25">
      <c r="A9" s="221">
        <v>1</v>
      </c>
      <c r="B9" s="162" t="s">
        <v>148</v>
      </c>
      <c r="C9" s="163" t="s">
        <v>533</v>
      </c>
      <c r="D9" s="164" t="s">
        <v>150</v>
      </c>
      <c r="E9" s="165">
        <f>E18*0.3</f>
        <v>1923</v>
      </c>
      <c r="F9" s="139"/>
      <c r="G9" s="167">
        <f>ROUND(E9*F9,2)</f>
        <v>0</v>
      </c>
      <c r="H9" s="166"/>
      <c r="I9" s="167">
        <f>ROUND(E9*H9,2)</f>
        <v>0</v>
      </c>
      <c r="J9" s="166"/>
      <c r="K9" s="167">
        <f>ROUND(E9*J9,2)</f>
        <v>0</v>
      </c>
      <c r="L9" s="167">
        <v>21</v>
      </c>
      <c r="M9" s="167">
        <f>G9*(1+L9/100)</f>
        <v>0</v>
      </c>
      <c r="N9" s="165">
        <v>0</v>
      </c>
      <c r="O9" s="165">
        <f>ROUND(E9*N9,2)</f>
        <v>0</v>
      </c>
      <c r="P9" s="165">
        <v>0</v>
      </c>
      <c r="Q9" s="165">
        <f>ROUND(E9*P9,2)</f>
        <v>0</v>
      </c>
      <c r="R9" s="167"/>
      <c r="S9" s="167" t="s">
        <v>151</v>
      </c>
      <c r="T9" s="168" t="s">
        <v>151</v>
      </c>
      <c r="U9" s="169">
        <v>9.7000000000000003E-2</v>
      </c>
      <c r="V9" s="169">
        <f>ROUND(E9*U9,2)</f>
        <v>186.53</v>
      </c>
      <c r="W9" s="169"/>
      <c r="X9" s="169" t="s">
        <v>152</v>
      </c>
      <c r="Y9" s="169" t="s">
        <v>153</v>
      </c>
      <c r="Z9" s="170"/>
      <c r="AA9" s="170"/>
      <c r="AB9" s="170"/>
      <c r="AC9" s="170"/>
      <c r="AD9" s="170"/>
      <c r="AE9" s="170"/>
      <c r="AF9" s="170"/>
      <c r="AG9" s="170" t="s">
        <v>154</v>
      </c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</row>
    <row r="10" spans="1:60" outlineLevel="2" x14ac:dyDescent="0.25">
      <c r="A10" s="171"/>
      <c r="B10" s="172"/>
      <c r="C10" s="298" t="s">
        <v>271</v>
      </c>
      <c r="D10" s="299"/>
      <c r="E10" s="299"/>
      <c r="F10" s="299"/>
      <c r="G10" s="299"/>
      <c r="H10" s="169"/>
      <c r="I10" s="169"/>
      <c r="J10" s="169"/>
      <c r="K10" s="169"/>
      <c r="L10" s="169"/>
      <c r="M10" s="169"/>
      <c r="N10" s="176"/>
      <c r="O10" s="176"/>
      <c r="P10" s="176"/>
      <c r="Q10" s="176"/>
      <c r="R10" s="169"/>
      <c r="S10" s="169"/>
      <c r="T10" s="169"/>
      <c r="U10" s="169"/>
      <c r="V10" s="169"/>
      <c r="W10" s="169"/>
      <c r="X10" s="169"/>
      <c r="Y10" s="169"/>
      <c r="Z10" s="170"/>
      <c r="AA10" s="170"/>
      <c r="AB10" s="170"/>
      <c r="AC10" s="170"/>
      <c r="AD10" s="170"/>
      <c r="AE10" s="170"/>
      <c r="AF10" s="170"/>
      <c r="AG10" s="170" t="s">
        <v>189</v>
      </c>
      <c r="AH10" s="170"/>
      <c r="AI10" s="170"/>
      <c r="AJ10" s="170"/>
      <c r="AK10" s="170"/>
      <c r="AL10" s="170"/>
      <c r="AM10" s="170"/>
      <c r="AN10" s="170"/>
      <c r="AO10" s="170"/>
      <c r="AP10" s="170"/>
      <c r="AQ10" s="170"/>
      <c r="AR10" s="170"/>
      <c r="AS10" s="170"/>
      <c r="AT10" s="170"/>
      <c r="AU10" s="170"/>
      <c r="AV10" s="170"/>
      <c r="AW10" s="170"/>
      <c r="AX10" s="170"/>
      <c r="AY10" s="170"/>
      <c r="AZ10" s="170"/>
      <c r="BA10" s="170"/>
      <c r="BB10" s="170"/>
      <c r="BC10" s="170"/>
      <c r="BD10" s="170"/>
      <c r="BE10" s="170"/>
      <c r="BF10" s="170"/>
      <c r="BG10" s="170"/>
      <c r="BH10" s="170"/>
    </row>
    <row r="11" spans="1:60" outlineLevel="2" x14ac:dyDescent="0.25">
      <c r="A11" s="171"/>
      <c r="B11" s="172"/>
      <c r="C11" s="173" t="s">
        <v>272</v>
      </c>
      <c r="D11" s="174"/>
      <c r="E11" s="175"/>
      <c r="F11" s="169"/>
      <c r="G11" s="169"/>
      <c r="H11" s="169"/>
      <c r="I11" s="169"/>
      <c r="J11" s="169"/>
      <c r="K11" s="169"/>
      <c r="L11" s="169"/>
      <c r="M11" s="169"/>
      <c r="N11" s="176"/>
      <c r="O11" s="176"/>
      <c r="P11" s="176"/>
      <c r="Q11" s="176"/>
      <c r="R11" s="169"/>
      <c r="S11" s="169"/>
      <c r="T11" s="169"/>
      <c r="U11" s="169"/>
      <c r="V11" s="169"/>
      <c r="W11" s="169"/>
      <c r="X11" s="169"/>
      <c r="Y11" s="169"/>
      <c r="Z11" s="170"/>
      <c r="AA11" s="170"/>
      <c r="AB11" s="170"/>
      <c r="AC11" s="170"/>
      <c r="AD11" s="170"/>
      <c r="AE11" s="170"/>
      <c r="AF11" s="170"/>
      <c r="AG11" s="170" t="s">
        <v>156</v>
      </c>
      <c r="AH11" s="170">
        <v>0</v>
      </c>
      <c r="AI11" s="170"/>
      <c r="AJ11" s="170"/>
      <c r="AK11" s="170"/>
      <c r="AL11" s="170"/>
      <c r="AM11" s="170"/>
      <c r="AN11" s="170"/>
      <c r="AO11" s="170"/>
      <c r="AP11" s="170"/>
      <c r="AQ11" s="170"/>
      <c r="AR11" s="170"/>
      <c r="AS11" s="170"/>
      <c r="AT11" s="170"/>
      <c r="AU11" s="170"/>
      <c r="AV11" s="170"/>
      <c r="AW11" s="170"/>
      <c r="AX11" s="170"/>
      <c r="AY11" s="170"/>
      <c r="AZ11" s="170"/>
      <c r="BA11" s="170"/>
      <c r="BB11" s="170"/>
      <c r="BC11" s="170"/>
      <c r="BD11" s="170"/>
      <c r="BE11" s="170"/>
      <c r="BF11" s="170"/>
      <c r="BG11" s="170"/>
      <c r="BH11" s="170"/>
    </row>
    <row r="12" spans="1:60" outlineLevel="3" x14ac:dyDescent="0.25">
      <c r="A12" s="171"/>
      <c r="B12" s="172"/>
      <c r="C12" s="173" t="s">
        <v>283</v>
      </c>
      <c r="D12" s="174"/>
      <c r="E12" s="175"/>
      <c r="F12" s="169"/>
      <c r="G12" s="169"/>
      <c r="H12" s="169"/>
      <c r="I12" s="169"/>
      <c r="J12" s="169"/>
      <c r="K12" s="169"/>
      <c r="L12" s="169"/>
      <c r="M12" s="169"/>
      <c r="N12" s="176"/>
      <c r="O12" s="176"/>
      <c r="P12" s="176"/>
      <c r="Q12" s="176"/>
      <c r="R12" s="169"/>
      <c r="S12" s="169"/>
      <c r="T12" s="169"/>
      <c r="U12" s="169"/>
      <c r="V12" s="169"/>
      <c r="W12" s="169"/>
      <c r="X12" s="169"/>
      <c r="Y12" s="169"/>
      <c r="Z12" s="170"/>
      <c r="AA12" s="170"/>
      <c r="AB12" s="170"/>
      <c r="AC12" s="170"/>
      <c r="AD12" s="170"/>
      <c r="AE12" s="170"/>
      <c r="AF12" s="170"/>
      <c r="AG12" s="170" t="s">
        <v>156</v>
      </c>
      <c r="AH12" s="170">
        <v>0</v>
      </c>
      <c r="AI12" s="170"/>
      <c r="AJ12" s="170"/>
      <c r="AK12" s="170"/>
      <c r="AL12" s="170"/>
      <c r="AM12" s="170"/>
      <c r="AN12" s="170"/>
      <c r="AO12" s="170"/>
      <c r="AP12" s="170"/>
      <c r="AQ12" s="170"/>
      <c r="AR12" s="170"/>
      <c r="AS12" s="170"/>
      <c r="AT12" s="170"/>
      <c r="AU12" s="170"/>
      <c r="AV12" s="170"/>
      <c r="AW12" s="170"/>
      <c r="AX12" s="170"/>
      <c r="AY12" s="170"/>
      <c r="AZ12" s="170"/>
      <c r="BA12" s="170"/>
      <c r="BB12" s="170"/>
      <c r="BC12" s="170"/>
      <c r="BD12" s="170"/>
      <c r="BE12" s="170"/>
      <c r="BF12" s="170"/>
      <c r="BG12" s="170"/>
      <c r="BH12" s="170"/>
    </row>
    <row r="13" spans="1:60" outlineLevel="3" x14ac:dyDescent="0.25">
      <c r="A13" s="171"/>
      <c r="B13" s="172"/>
      <c r="C13" s="173" t="s">
        <v>274</v>
      </c>
      <c r="D13" s="174"/>
      <c r="E13" s="175"/>
      <c r="F13" s="169"/>
      <c r="G13" s="169"/>
      <c r="H13" s="169"/>
      <c r="I13" s="169"/>
      <c r="J13" s="169"/>
      <c r="K13" s="169"/>
      <c r="L13" s="169"/>
      <c r="M13" s="169"/>
      <c r="N13" s="176"/>
      <c r="O13" s="176"/>
      <c r="P13" s="176"/>
      <c r="Q13" s="176"/>
      <c r="R13" s="169"/>
      <c r="S13" s="169"/>
      <c r="T13" s="169"/>
      <c r="U13" s="169"/>
      <c r="V13" s="169"/>
      <c r="W13" s="169"/>
      <c r="X13" s="169"/>
      <c r="Y13" s="169"/>
      <c r="Z13" s="170"/>
      <c r="AA13" s="170"/>
      <c r="AB13" s="170"/>
      <c r="AC13" s="170"/>
      <c r="AD13" s="170"/>
      <c r="AE13" s="170"/>
      <c r="AF13" s="170"/>
      <c r="AG13" s="170" t="s">
        <v>156</v>
      </c>
      <c r="AH13" s="170">
        <v>0</v>
      </c>
      <c r="AI13" s="170"/>
      <c r="AJ13" s="170"/>
      <c r="AK13" s="170"/>
      <c r="AL13" s="170"/>
      <c r="AM13" s="170"/>
      <c r="AN13" s="170"/>
      <c r="AO13" s="170"/>
      <c r="AP13" s="170"/>
      <c r="AQ13" s="170"/>
      <c r="AR13" s="170"/>
      <c r="AS13" s="170"/>
      <c r="AT13" s="170"/>
      <c r="AU13" s="170"/>
      <c r="AV13" s="170"/>
      <c r="AW13" s="170"/>
      <c r="AX13" s="170"/>
      <c r="AY13" s="170"/>
      <c r="AZ13" s="170"/>
      <c r="BA13" s="170"/>
      <c r="BB13" s="170"/>
      <c r="BC13" s="170"/>
      <c r="BD13" s="170"/>
      <c r="BE13" s="170"/>
      <c r="BF13" s="170"/>
      <c r="BG13" s="170"/>
      <c r="BH13" s="170"/>
    </row>
    <row r="14" spans="1:60" outlineLevel="3" x14ac:dyDescent="0.25">
      <c r="A14" s="171"/>
      <c r="B14" s="172"/>
      <c r="C14" s="191" t="s">
        <v>522</v>
      </c>
      <c r="D14" s="174"/>
      <c r="E14" s="175">
        <f>1008+3882</f>
        <v>4890</v>
      </c>
      <c r="F14" s="169"/>
      <c r="G14" s="169"/>
      <c r="H14" s="169"/>
      <c r="I14" s="169"/>
      <c r="J14" s="169"/>
      <c r="K14" s="169"/>
      <c r="L14" s="169"/>
      <c r="M14" s="169"/>
      <c r="N14" s="176"/>
      <c r="O14" s="176"/>
      <c r="P14" s="176"/>
      <c r="Q14" s="176"/>
      <c r="R14" s="169"/>
      <c r="S14" s="169"/>
      <c r="T14" s="169"/>
      <c r="U14" s="169"/>
      <c r="V14" s="169"/>
      <c r="W14" s="169"/>
      <c r="X14" s="169"/>
      <c r="Y14" s="169"/>
      <c r="Z14" s="170"/>
      <c r="AA14" s="170"/>
      <c r="AB14" s="170"/>
      <c r="AC14" s="170"/>
      <c r="AD14" s="170"/>
      <c r="AE14" s="170"/>
      <c r="AF14" s="170"/>
      <c r="AG14" s="170" t="s">
        <v>156</v>
      </c>
      <c r="AH14" s="170">
        <v>0</v>
      </c>
      <c r="AI14" s="170"/>
      <c r="AJ14" s="170"/>
      <c r="AK14" s="170"/>
      <c r="AL14" s="170"/>
      <c r="AM14" s="170"/>
      <c r="AN14" s="170"/>
      <c r="AO14" s="170"/>
      <c r="AP14" s="170"/>
      <c r="AQ14" s="170"/>
      <c r="AR14" s="170"/>
      <c r="AS14" s="170"/>
      <c r="AT14" s="170"/>
      <c r="AU14" s="170"/>
      <c r="AV14" s="170"/>
      <c r="AW14" s="170"/>
      <c r="AX14" s="170"/>
      <c r="AY14" s="170"/>
      <c r="AZ14" s="170"/>
      <c r="BA14" s="170"/>
      <c r="BB14" s="170"/>
      <c r="BC14" s="170"/>
      <c r="BD14" s="170"/>
      <c r="BE14" s="170"/>
      <c r="BF14" s="170"/>
      <c r="BG14" s="170"/>
      <c r="BH14" s="170"/>
    </row>
    <row r="15" spans="1:60" outlineLevel="3" x14ac:dyDescent="0.25">
      <c r="A15" s="171"/>
      <c r="B15" s="172"/>
      <c r="C15" s="191" t="s">
        <v>523</v>
      </c>
      <c r="D15" s="178"/>
      <c r="E15" s="175">
        <v>620</v>
      </c>
      <c r="F15" s="169"/>
      <c r="G15" s="169"/>
      <c r="H15" s="169"/>
      <c r="I15" s="169"/>
      <c r="J15" s="169"/>
      <c r="K15" s="169"/>
      <c r="L15" s="169"/>
      <c r="M15" s="169"/>
      <c r="N15" s="176"/>
      <c r="O15" s="176"/>
      <c r="P15" s="176"/>
      <c r="Q15" s="176"/>
      <c r="R15" s="169"/>
      <c r="S15" s="169"/>
      <c r="T15" s="169"/>
      <c r="U15" s="169"/>
      <c r="V15" s="169"/>
      <c r="W15" s="169"/>
      <c r="X15" s="169"/>
      <c r="Y15" s="169"/>
      <c r="Z15" s="170"/>
      <c r="AA15" s="170"/>
      <c r="AB15" s="170"/>
      <c r="AC15" s="170"/>
      <c r="AD15" s="170"/>
      <c r="AE15" s="170"/>
      <c r="AF15" s="170"/>
      <c r="AG15" s="170" t="s">
        <v>156</v>
      </c>
      <c r="AH15" s="170">
        <v>0</v>
      </c>
      <c r="AI15" s="170"/>
      <c r="AJ15" s="170"/>
      <c r="AK15" s="170"/>
      <c r="AL15" s="170"/>
      <c r="AM15" s="170"/>
      <c r="AN15" s="170"/>
      <c r="AO15" s="170"/>
      <c r="AP15" s="170"/>
      <c r="AQ15" s="170"/>
      <c r="AR15" s="170"/>
      <c r="AS15" s="170"/>
      <c r="AT15" s="170"/>
      <c r="AU15" s="170"/>
      <c r="AV15" s="170"/>
      <c r="AW15" s="170"/>
      <c r="AX15" s="170"/>
      <c r="AY15" s="170"/>
      <c r="AZ15" s="170"/>
      <c r="BA15" s="170"/>
      <c r="BB15" s="170"/>
      <c r="BC15" s="170"/>
      <c r="BD15" s="170"/>
      <c r="BE15" s="170"/>
      <c r="BF15" s="170"/>
      <c r="BG15" s="170"/>
      <c r="BH15" s="170"/>
    </row>
    <row r="16" spans="1:60" outlineLevel="3" x14ac:dyDescent="0.25">
      <c r="A16" s="171"/>
      <c r="B16" s="172"/>
      <c r="C16" s="191" t="s">
        <v>525</v>
      </c>
      <c r="D16" s="174"/>
      <c r="E16" s="175">
        <v>900</v>
      </c>
      <c r="F16" s="169"/>
      <c r="G16" s="169"/>
      <c r="H16" s="169"/>
      <c r="I16" s="169"/>
      <c r="J16" s="169"/>
      <c r="K16" s="169"/>
      <c r="L16" s="169"/>
      <c r="M16" s="169"/>
      <c r="N16" s="176"/>
      <c r="O16" s="176"/>
      <c r="P16" s="176"/>
      <c r="Q16" s="176"/>
      <c r="R16" s="169"/>
      <c r="S16" s="169"/>
      <c r="T16" s="169"/>
      <c r="U16" s="169"/>
      <c r="V16" s="169"/>
      <c r="W16" s="169"/>
      <c r="X16" s="169"/>
      <c r="Y16" s="169"/>
      <c r="Z16" s="170"/>
      <c r="AA16" s="170"/>
      <c r="AB16" s="170"/>
      <c r="AC16" s="170"/>
      <c r="AD16" s="170"/>
      <c r="AE16" s="170"/>
      <c r="AF16" s="170"/>
      <c r="AG16" s="170" t="s">
        <v>156</v>
      </c>
      <c r="AH16" s="170">
        <v>1</v>
      </c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</row>
    <row r="17" spans="1:60" outlineLevel="3" x14ac:dyDescent="0.25">
      <c r="A17" s="171"/>
      <c r="B17" s="172"/>
      <c r="C17" s="173"/>
      <c r="D17" s="174"/>
      <c r="E17" s="175"/>
      <c r="F17" s="169"/>
      <c r="G17" s="169"/>
      <c r="H17" s="169"/>
      <c r="I17" s="169"/>
      <c r="J17" s="169"/>
      <c r="K17" s="169"/>
      <c r="L17" s="169"/>
      <c r="M17" s="169"/>
      <c r="N17" s="176"/>
      <c r="O17" s="176"/>
      <c r="P17" s="176"/>
      <c r="Q17" s="176"/>
      <c r="R17" s="169"/>
      <c r="S17" s="169"/>
      <c r="T17" s="169"/>
      <c r="U17" s="169"/>
      <c r="V17" s="169"/>
      <c r="W17" s="169"/>
      <c r="X17" s="169"/>
      <c r="Y17" s="169"/>
      <c r="Z17" s="170"/>
      <c r="AA17" s="170"/>
      <c r="AB17" s="170"/>
      <c r="AC17" s="170"/>
      <c r="AD17" s="170"/>
      <c r="AE17" s="170"/>
      <c r="AF17" s="170"/>
      <c r="AG17" s="170" t="s">
        <v>156</v>
      </c>
      <c r="AH17" s="170">
        <v>0</v>
      </c>
      <c r="AI17" s="170"/>
      <c r="AJ17" s="170"/>
      <c r="AK17" s="170"/>
      <c r="AL17" s="170"/>
      <c r="AM17" s="170"/>
      <c r="AN17" s="170"/>
      <c r="AO17" s="170"/>
      <c r="AP17" s="170"/>
      <c r="AQ17" s="170"/>
      <c r="AR17" s="170"/>
      <c r="AS17" s="170"/>
      <c r="AT17" s="170"/>
      <c r="AU17" s="170"/>
      <c r="AV17" s="170"/>
      <c r="AW17" s="170"/>
      <c r="AX17" s="170"/>
      <c r="AY17" s="170"/>
      <c r="AZ17" s="170"/>
      <c r="BA17" s="170"/>
      <c r="BB17" s="170"/>
      <c r="BC17" s="170"/>
      <c r="BD17" s="170"/>
      <c r="BE17" s="170"/>
      <c r="BF17" s="170"/>
      <c r="BG17" s="170"/>
      <c r="BH17" s="170"/>
    </row>
    <row r="18" spans="1:60" outlineLevel="3" x14ac:dyDescent="0.25">
      <c r="A18" s="171"/>
      <c r="B18" s="172"/>
      <c r="C18" s="177"/>
      <c r="D18" s="178"/>
      <c r="E18" s="179">
        <f>SUM(E14:E17)</f>
        <v>6410</v>
      </c>
      <c r="F18" s="169"/>
      <c r="G18" s="169"/>
      <c r="H18" s="169"/>
      <c r="I18" s="169"/>
      <c r="J18" s="169"/>
      <c r="K18" s="169"/>
      <c r="L18" s="169"/>
      <c r="M18" s="169"/>
      <c r="N18" s="176"/>
      <c r="O18" s="176"/>
      <c r="P18" s="176"/>
      <c r="Q18" s="176"/>
      <c r="R18" s="169"/>
      <c r="S18" s="169"/>
      <c r="T18" s="169"/>
      <c r="U18" s="169"/>
      <c r="V18" s="169"/>
      <c r="W18" s="169"/>
      <c r="X18" s="169"/>
      <c r="Y18" s="169"/>
      <c r="Z18" s="170"/>
      <c r="AA18" s="170"/>
      <c r="AB18" s="170"/>
      <c r="AC18" s="170"/>
      <c r="AD18" s="170"/>
      <c r="AE18" s="170"/>
      <c r="AF18" s="170"/>
      <c r="AG18" s="170" t="s">
        <v>156</v>
      </c>
      <c r="AH18" s="170">
        <v>1</v>
      </c>
      <c r="AI18" s="170"/>
      <c r="AJ18" s="170"/>
      <c r="AK18" s="170"/>
      <c r="AL18" s="170"/>
      <c r="AM18" s="170"/>
      <c r="AN18" s="170"/>
      <c r="AO18" s="170"/>
      <c r="AP18" s="170"/>
      <c r="AQ18" s="170"/>
      <c r="AR18" s="170"/>
      <c r="AS18" s="170"/>
      <c r="AT18" s="170"/>
      <c r="AU18" s="170"/>
      <c r="AV18" s="170"/>
      <c r="AW18" s="170"/>
      <c r="AX18" s="170"/>
      <c r="AY18" s="170"/>
      <c r="AZ18" s="170"/>
      <c r="BA18" s="170"/>
      <c r="BB18" s="170"/>
      <c r="BC18" s="170"/>
      <c r="BD18" s="170"/>
      <c r="BE18" s="170"/>
      <c r="BF18" s="170"/>
      <c r="BG18" s="170"/>
      <c r="BH18" s="170"/>
    </row>
    <row r="19" spans="1:60" outlineLevel="1" x14ac:dyDescent="0.25">
      <c r="A19" s="221">
        <v>2</v>
      </c>
      <c r="B19" s="162" t="s">
        <v>275</v>
      </c>
      <c r="C19" s="163" t="s">
        <v>276</v>
      </c>
      <c r="D19" s="164" t="s">
        <v>150</v>
      </c>
      <c r="E19" s="165">
        <f>E9</f>
        <v>1923</v>
      </c>
      <c r="F19" s="139"/>
      <c r="G19" s="167">
        <f>ROUND(E19*F19,2)</f>
        <v>0</v>
      </c>
      <c r="H19" s="166"/>
      <c r="I19" s="167">
        <f>ROUND(E19*H19,2)</f>
        <v>0</v>
      </c>
      <c r="J19" s="166"/>
      <c r="K19" s="167">
        <f>ROUND(E19*J19,2)</f>
        <v>0</v>
      </c>
      <c r="L19" s="167">
        <v>21</v>
      </c>
      <c r="M19" s="167">
        <f>G19*(1+L19/100)</f>
        <v>0</v>
      </c>
      <c r="N19" s="165">
        <v>0</v>
      </c>
      <c r="O19" s="165">
        <f>ROUND(E19*N19,2)</f>
        <v>0</v>
      </c>
      <c r="P19" s="165">
        <v>0</v>
      </c>
      <c r="Q19" s="165">
        <f>ROUND(E19*P19,2)</f>
        <v>0</v>
      </c>
      <c r="R19" s="167"/>
      <c r="S19" s="167" t="s">
        <v>151</v>
      </c>
      <c r="T19" s="168" t="s">
        <v>151</v>
      </c>
      <c r="U19" s="169">
        <v>0.108</v>
      </c>
      <c r="V19" s="169">
        <f>ROUND(E19*U19,2)</f>
        <v>207.68</v>
      </c>
      <c r="W19" s="169"/>
      <c r="X19" s="169" t="s">
        <v>152</v>
      </c>
      <c r="Y19" s="169" t="s">
        <v>153</v>
      </c>
      <c r="Z19" s="170"/>
      <c r="AA19" s="170"/>
      <c r="AB19" s="170"/>
      <c r="AC19" s="170"/>
      <c r="AD19" s="170"/>
      <c r="AE19" s="170"/>
      <c r="AF19" s="170"/>
      <c r="AG19" s="170" t="s">
        <v>154</v>
      </c>
      <c r="AH19" s="170"/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</row>
    <row r="20" spans="1:60" outlineLevel="2" x14ac:dyDescent="0.25">
      <c r="A20" s="171"/>
      <c r="B20" s="172"/>
      <c r="C20" s="173" t="s">
        <v>155</v>
      </c>
      <c r="D20" s="174"/>
      <c r="E20" s="175"/>
      <c r="F20" s="169"/>
      <c r="G20" s="169"/>
      <c r="H20" s="169"/>
      <c r="I20" s="169"/>
      <c r="J20" s="169"/>
      <c r="K20" s="169"/>
      <c r="L20" s="169"/>
      <c r="M20" s="169"/>
      <c r="N20" s="176"/>
      <c r="O20" s="176"/>
      <c r="P20" s="176"/>
      <c r="Q20" s="176"/>
      <c r="R20" s="169"/>
      <c r="S20" s="169"/>
      <c r="T20" s="169"/>
      <c r="U20" s="169"/>
      <c r="V20" s="169"/>
      <c r="W20" s="169"/>
      <c r="X20" s="169"/>
      <c r="Y20" s="169"/>
      <c r="Z20" s="170"/>
      <c r="AA20" s="170"/>
      <c r="AB20" s="170"/>
      <c r="AC20" s="170"/>
      <c r="AD20" s="170"/>
      <c r="AE20" s="170"/>
      <c r="AF20" s="170"/>
      <c r="AG20" s="170" t="s">
        <v>156</v>
      </c>
      <c r="AH20" s="170">
        <v>0</v>
      </c>
      <c r="AI20" s="170"/>
      <c r="AJ20" s="170"/>
      <c r="AK20" s="170"/>
      <c r="AL20" s="170"/>
      <c r="AM20" s="170"/>
      <c r="AN20" s="170"/>
      <c r="AO20" s="170"/>
      <c r="AP20" s="170"/>
      <c r="AQ20" s="170"/>
      <c r="AR20" s="170"/>
      <c r="AS20" s="170"/>
      <c r="AT20" s="170"/>
      <c r="AU20" s="170"/>
      <c r="AV20" s="170"/>
      <c r="AW20" s="170"/>
      <c r="AX20" s="170"/>
      <c r="AY20" s="170"/>
      <c r="AZ20" s="170"/>
      <c r="BA20" s="170"/>
      <c r="BB20" s="170"/>
      <c r="BC20" s="170"/>
      <c r="BD20" s="170"/>
      <c r="BE20" s="170"/>
      <c r="BF20" s="170"/>
      <c r="BG20" s="170"/>
      <c r="BH20" s="170"/>
    </row>
    <row r="21" spans="1:60" outlineLevel="3" x14ac:dyDescent="0.25">
      <c r="A21" s="171"/>
      <c r="B21" s="172"/>
      <c r="C21" s="173" t="s">
        <v>277</v>
      </c>
      <c r="D21" s="174"/>
      <c r="E21" s="175"/>
      <c r="F21" s="169"/>
      <c r="G21" s="169"/>
      <c r="H21" s="169"/>
      <c r="I21" s="169"/>
      <c r="J21" s="169"/>
      <c r="K21" s="169"/>
      <c r="L21" s="169"/>
      <c r="M21" s="169"/>
      <c r="N21" s="176"/>
      <c r="O21" s="176"/>
      <c r="P21" s="176"/>
      <c r="Q21" s="176"/>
      <c r="R21" s="169"/>
      <c r="S21" s="169"/>
      <c r="T21" s="169"/>
      <c r="U21" s="169"/>
      <c r="V21" s="169"/>
      <c r="W21" s="169"/>
      <c r="X21" s="169"/>
      <c r="Y21" s="169"/>
      <c r="Z21" s="170"/>
      <c r="AA21" s="170"/>
      <c r="AB21" s="170"/>
      <c r="AC21" s="170"/>
      <c r="AD21" s="170"/>
      <c r="AE21" s="170"/>
      <c r="AF21" s="170"/>
      <c r="AG21" s="170" t="s">
        <v>156</v>
      </c>
      <c r="AH21" s="170">
        <v>0</v>
      </c>
      <c r="AI21" s="170"/>
      <c r="AJ21" s="170"/>
      <c r="AK21" s="170"/>
      <c r="AL21" s="170"/>
      <c r="AM21" s="170"/>
      <c r="AN21" s="170"/>
      <c r="AO21" s="170"/>
      <c r="AP21" s="170"/>
      <c r="AQ21" s="170"/>
      <c r="AR21" s="170"/>
      <c r="AS21" s="170"/>
      <c r="AT21" s="170"/>
      <c r="AU21" s="170"/>
      <c r="AV21" s="170"/>
      <c r="AW21" s="170"/>
      <c r="AX21" s="170"/>
      <c r="AY21" s="170"/>
      <c r="AZ21" s="170"/>
      <c r="BA21" s="170"/>
      <c r="BB21" s="170"/>
      <c r="BC21" s="170"/>
      <c r="BD21" s="170"/>
      <c r="BE21" s="170"/>
      <c r="BF21" s="170"/>
      <c r="BG21" s="170"/>
      <c r="BH21" s="170"/>
    </row>
    <row r="22" spans="1:60" outlineLevel="3" x14ac:dyDescent="0.25">
      <c r="A22" s="171"/>
      <c r="B22" s="172"/>
      <c r="C22" s="173" t="s">
        <v>512</v>
      </c>
      <c r="D22" s="174"/>
      <c r="E22" s="175">
        <f>E9</f>
        <v>1923</v>
      </c>
      <c r="F22" s="169"/>
      <c r="G22" s="169"/>
      <c r="H22" s="169"/>
      <c r="I22" s="169"/>
      <c r="J22" s="169"/>
      <c r="K22" s="169"/>
      <c r="L22" s="169"/>
      <c r="M22" s="169"/>
      <c r="N22" s="176"/>
      <c r="O22" s="176"/>
      <c r="P22" s="176"/>
      <c r="Q22" s="176"/>
      <c r="R22" s="169"/>
      <c r="S22" s="169"/>
      <c r="T22" s="169"/>
      <c r="U22" s="169"/>
      <c r="V22" s="169"/>
      <c r="W22" s="169"/>
      <c r="X22" s="169"/>
      <c r="Y22" s="169"/>
      <c r="Z22" s="170"/>
      <c r="AA22" s="170"/>
      <c r="AB22" s="170"/>
      <c r="AC22" s="170"/>
      <c r="AD22" s="170"/>
      <c r="AE22" s="170"/>
      <c r="AF22" s="170"/>
      <c r="AG22" s="170" t="s">
        <v>156</v>
      </c>
      <c r="AH22" s="170">
        <v>5</v>
      </c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0"/>
      <c r="BB22" s="170"/>
      <c r="BC22" s="170"/>
      <c r="BD22" s="170"/>
      <c r="BE22" s="170"/>
      <c r="BF22" s="170"/>
      <c r="BG22" s="170"/>
      <c r="BH22" s="170"/>
    </row>
    <row r="23" spans="1:60" outlineLevel="3" x14ac:dyDescent="0.25">
      <c r="A23" s="171"/>
      <c r="B23" s="172"/>
      <c r="C23" s="177" t="s">
        <v>164</v>
      </c>
      <c r="D23" s="178"/>
      <c r="E23" s="179">
        <f>E9</f>
        <v>1923</v>
      </c>
      <c r="F23" s="169"/>
      <c r="G23" s="169"/>
      <c r="H23" s="169"/>
      <c r="I23" s="169"/>
      <c r="J23" s="169"/>
      <c r="K23" s="169"/>
      <c r="L23" s="169"/>
      <c r="M23" s="169"/>
      <c r="N23" s="176"/>
      <c r="O23" s="176"/>
      <c r="P23" s="176"/>
      <c r="Q23" s="176"/>
      <c r="R23" s="169"/>
      <c r="S23" s="169"/>
      <c r="T23" s="169"/>
      <c r="U23" s="169"/>
      <c r="V23" s="169"/>
      <c r="W23" s="169"/>
      <c r="X23" s="169"/>
      <c r="Y23" s="169"/>
      <c r="Z23" s="170"/>
      <c r="AA23" s="170"/>
      <c r="AB23" s="170"/>
      <c r="AC23" s="170"/>
      <c r="AD23" s="170"/>
      <c r="AE23" s="170"/>
      <c r="AF23" s="170"/>
      <c r="AG23" s="170" t="s">
        <v>156</v>
      </c>
      <c r="AH23" s="170">
        <v>1</v>
      </c>
      <c r="AI23" s="170"/>
      <c r="AJ23" s="170"/>
      <c r="AK23" s="170"/>
      <c r="AL23" s="170"/>
      <c r="AM23" s="170"/>
      <c r="AN23" s="170"/>
      <c r="AO23" s="170"/>
      <c r="AP23" s="170"/>
      <c r="AQ23" s="170"/>
      <c r="AR23" s="170"/>
      <c r="AS23" s="170"/>
      <c r="AT23" s="170"/>
      <c r="AU23" s="170"/>
      <c r="AV23" s="170"/>
      <c r="AW23" s="170"/>
      <c r="AX23" s="170"/>
      <c r="AY23" s="170"/>
      <c r="AZ23" s="170"/>
      <c r="BA23" s="170"/>
      <c r="BB23" s="170"/>
      <c r="BC23" s="170"/>
      <c r="BD23" s="170"/>
      <c r="BE23" s="170"/>
      <c r="BF23" s="170"/>
      <c r="BG23" s="170"/>
      <c r="BH23" s="170"/>
    </row>
    <row r="24" spans="1:60" outlineLevel="1" x14ac:dyDescent="0.25">
      <c r="A24" s="221">
        <v>3</v>
      </c>
      <c r="B24" s="162" t="s">
        <v>278</v>
      </c>
      <c r="C24" s="163" t="s">
        <v>279</v>
      </c>
      <c r="D24" s="164" t="s">
        <v>232</v>
      </c>
      <c r="E24" s="165">
        <f>E31</f>
        <v>6410</v>
      </c>
      <c r="F24" s="139"/>
      <c r="G24" s="167">
        <f>ROUND(E24*F24,2)</f>
        <v>0</v>
      </c>
      <c r="H24" s="166"/>
      <c r="I24" s="167">
        <f>ROUND(E24*H24,2)</f>
        <v>0</v>
      </c>
      <c r="J24" s="166"/>
      <c r="K24" s="167">
        <f>ROUND(E24*J24,2)</f>
        <v>0</v>
      </c>
      <c r="L24" s="167">
        <v>21</v>
      </c>
      <c r="M24" s="167">
        <f>G24*(1+L24/100)</f>
        <v>0</v>
      </c>
      <c r="N24" s="165">
        <v>0</v>
      </c>
      <c r="O24" s="165">
        <f>ROUND(E24*N24,2)</f>
        <v>0</v>
      </c>
      <c r="P24" s="165">
        <v>0</v>
      </c>
      <c r="Q24" s="165">
        <f>ROUND(E24*P24,2)</f>
        <v>0</v>
      </c>
      <c r="R24" s="167"/>
      <c r="S24" s="167" t="s">
        <v>151</v>
      </c>
      <c r="T24" s="168" t="s">
        <v>151</v>
      </c>
      <c r="U24" s="169">
        <v>0.05</v>
      </c>
      <c r="V24" s="169">
        <f>ROUND(E24*U24,2)</f>
        <v>320.5</v>
      </c>
      <c r="W24" s="169"/>
      <c r="X24" s="169" t="s">
        <v>152</v>
      </c>
      <c r="Y24" s="169" t="s">
        <v>153</v>
      </c>
      <c r="Z24" s="170"/>
      <c r="AA24" s="170"/>
      <c r="AB24" s="170"/>
      <c r="AC24" s="170"/>
      <c r="AD24" s="170"/>
      <c r="AE24" s="170"/>
      <c r="AF24" s="170"/>
      <c r="AG24" s="170" t="s">
        <v>154</v>
      </c>
      <c r="AH24" s="170"/>
      <c r="AI24" s="170"/>
      <c r="AJ24" s="170"/>
      <c r="AK24" s="170"/>
      <c r="AL24" s="170"/>
      <c r="AM24" s="170"/>
      <c r="AN24" s="170"/>
      <c r="AO24" s="170"/>
      <c r="AP24" s="170"/>
      <c r="AQ24" s="170"/>
      <c r="AR24" s="170"/>
      <c r="AS24" s="170"/>
      <c r="AT24" s="170"/>
      <c r="AU24" s="170"/>
      <c r="AV24" s="170"/>
      <c r="AW24" s="170"/>
      <c r="AX24" s="170"/>
      <c r="AY24" s="170"/>
      <c r="AZ24" s="170"/>
      <c r="BA24" s="170"/>
      <c r="BB24" s="170"/>
      <c r="BC24" s="170"/>
      <c r="BD24" s="170"/>
      <c r="BE24" s="170"/>
      <c r="BF24" s="170"/>
      <c r="BG24" s="170"/>
      <c r="BH24" s="170"/>
    </row>
    <row r="25" spans="1:60" outlineLevel="2" x14ac:dyDescent="0.25">
      <c r="A25" s="171"/>
      <c r="B25" s="172"/>
      <c r="C25" s="173" t="s">
        <v>272</v>
      </c>
      <c r="D25" s="174"/>
      <c r="E25" s="175"/>
      <c r="F25" s="169"/>
      <c r="G25" s="169"/>
      <c r="H25" s="169"/>
      <c r="I25" s="169"/>
      <c r="J25" s="169"/>
      <c r="K25" s="169"/>
      <c r="L25" s="169"/>
      <c r="M25" s="169"/>
      <c r="N25" s="176"/>
      <c r="O25" s="176"/>
      <c r="P25" s="176"/>
      <c r="Q25" s="176"/>
      <c r="R25" s="169"/>
      <c r="S25" s="169"/>
      <c r="T25" s="169"/>
      <c r="U25" s="169"/>
      <c r="V25" s="169"/>
      <c r="W25" s="169"/>
      <c r="X25" s="169"/>
      <c r="Y25" s="169"/>
      <c r="Z25" s="170"/>
      <c r="AA25" s="170"/>
      <c r="AB25" s="170"/>
      <c r="AC25" s="170"/>
      <c r="AD25" s="170"/>
      <c r="AE25" s="170"/>
      <c r="AF25" s="170"/>
      <c r="AG25" s="170" t="s">
        <v>156</v>
      </c>
      <c r="AH25" s="170">
        <v>0</v>
      </c>
      <c r="AI25" s="170"/>
      <c r="AJ25" s="170"/>
      <c r="AK25" s="170"/>
      <c r="AL25" s="170"/>
      <c r="AM25" s="170"/>
      <c r="AN25" s="170"/>
      <c r="AO25" s="170"/>
      <c r="AP25" s="170"/>
      <c r="AQ25" s="170"/>
      <c r="AR25" s="170"/>
      <c r="AS25" s="170"/>
      <c r="AT25" s="170"/>
      <c r="AU25" s="170"/>
      <c r="AV25" s="170"/>
      <c r="AW25" s="170"/>
      <c r="AX25" s="170"/>
      <c r="AY25" s="170"/>
      <c r="AZ25" s="170"/>
      <c r="BA25" s="170"/>
      <c r="BB25" s="170"/>
      <c r="BC25" s="170"/>
      <c r="BD25" s="170"/>
      <c r="BE25" s="170"/>
      <c r="BF25" s="170"/>
      <c r="BG25" s="170"/>
      <c r="BH25" s="170"/>
    </row>
    <row r="26" spans="1:60" outlineLevel="3" x14ac:dyDescent="0.25">
      <c r="A26" s="171"/>
      <c r="B26" s="172"/>
      <c r="C26" s="173" t="s">
        <v>283</v>
      </c>
      <c r="D26" s="174"/>
      <c r="E26" s="175"/>
      <c r="F26" s="169"/>
      <c r="G26" s="169"/>
      <c r="H26" s="169"/>
      <c r="I26" s="169"/>
      <c r="J26" s="169"/>
      <c r="K26" s="169"/>
      <c r="L26" s="169"/>
      <c r="M26" s="169"/>
      <c r="N26" s="176"/>
      <c r="O26" s="176"/>
      <c r="P26" s="176"/>
      <c r="Q26" s="176"/>
      <c r="R26" s="169"/>
      <c r="S26" s="169"/>
      <c r="T26" s="169"/>
      <c r="U26" s="169"/>
      <c r="V26" s="169"/>
      <c r="W26" s="169"/>
      <c r="X26" s="169"/>
      <c r="Y26" s="169"/>
      <c r="Z26" s="170"/>
      <c r="AA26" s="170"/>
      <c r="AB26" s="170"/>
      <c r="AC26" s="170"/>
      <c r="AD26" s="170"/>
      <c r="AE26" s="170"/>
      <c r="AF26" s="170"/>
      <c r="AG26" s="170" t="s">
        <v>156</v>
      </c>
      <c r="AH26" s="170">
        <v>0</v>
      </c>
      <c r="AI26" s="170"/>
      <c r="AJ26" s="170"/>
      <c r="AK26" s="170"/>
      <c r="AL26" s="170"/>
      <c r="AM26" s="170"/>
      <c r="AN26" s="170"/>
      <c r="AO26" s="170"/>
      <c r="AP26" s="170"/>
      <c r="AQ26" s="170"/>
      <c r="AR26" s="170"/>
      <c r="AS26" s="170"/>
      <c r="AT26" s="170"/>
      <c r="AU26" s="170"/>
      <c r="AV26" s="170"/>
      <c r="AW26" s="170"/>
      <c r="AX26" s="170"/>
      <c r="AY26" s="170"/>
      <c r="AZ26" s="170"/>
      <c r="BA26" s="170"/>
      <c r="BB26" s="170"/>
      <c r="BC26" s="170"/>
      <c r="BD26" s="170"/>
      <c r="BE26" s="170"/>
      <c r="BF26" s="170"/>
      <c r="BG26" s="170"/>
      <c r="BH26" s="170"/>
    </row>
    <row r="27" spans="1:60" outlineLevel="3" x14ac:dyDescent="0.25">
      <c r="A27" s="171"/>
      <c r="B27" s="172"/>
      <c r="C27" s="173" t="s">
        <v>534</v>
      </c>
      <c r="D27" s="174"/>
      <c r="E27" s="175"/>
      <c r="F27" s="169"/>
      <c r="G27" s="169"/>
      <c r="H27" s="169"/>
      <c r="I27" s="169"/>
      <c r="J27" s="169"/>
      <c r="K27" s="169"/>
      <c r="L27" s="169"/>
      <c r="M27" s="169"/>
      <c r="N27" s="176"/>
      <c r="O27" s="176"/>
      <c r="P27" s="176"/>
      <c r="Q27" s="176"/>
      <c r="R27" s="169"/>
      <c r="S27" s="169"/>
      <c r="T27" s="169"/>
      <c r="U27" s="169"/>
      <c r="V27" s="169"/>
      <c r="W27" s="169"/>
      <c r="X27" s="169"/>
      <c r="Y27" s="169"/>
      <c r="Z27" s="170"/>
      <c r="AA27" s="170"/>
      <c r="AB27" s="170"/>
      <c r="AC27" s="170"/>
      <c r="AD27" s="170"/>
      <c r="AE27" s="170"/>
      <c r="AF27" s="170"/>
      <c r="AG27" s="170" t="s">
        <v>156</v>
      </c>
      <c r="AH27" s="170">
        <v>0</v>
      </c>
      <c r="AI27" s="170"/>
      <c r="AJ27" s="170"/>
      <c r="AK27" s="170"/>
      <c r="AL27" s="170"/>
      <c r="AM27" s="170"/>
      <c r="AN27" s="170"/>
      <c r="AO27" s="170"/>
      <c r="AP27" s="170"/>
      <c r="AQ27" s="170"/>
      <c r="AR27" s="170"/>
      <c r="AS27" s="170"/>
      <c r="AT27" s="170"/>
      <c r="AU27" s="170"/>
      <c r="AV27" s="170"/>
      <c r="AW27" s="170"/>
      <c r="AX27" s="170"/>
      <c r="AY27" s="170"/>
      <c r="AZ27" s="170"/>
      <c r="BA27" s="170"/>
      <c r="BB27" s="170"/>
      <c r="BC27" s="170"/>
      <c r="BD27" s="170"/>
      <c r="BE27" s="170"/>
      <c r="BF27" s="170"/>
      <c r="BG27" s="170"/>
      <c r="BH27" s="170"/>
    </row>
    <row r="28" spans="1:60" outlineLevel="3" x14ac:dyDescent="0.25">
      <c r="A28" s="171"/>
      <c r="B28" s="172"/>
      <c r="C28" s="191" t="s">
        <v>522</v>
      </c>
      <c r="D28" s="174"/>
      <c r="E28" s="175">
        <f>1008+3882</f>
        <v>4890</v>
      </c>
      <c r="F28" s="169"/>
      <c r="G28" s="169"/>
      <c r="H28" s="169"/>
      <c r="I28" s="169"/>
      <c r="J28" s="169"/>
      <c r="K28" s="169"/>
      <c r="L28" s="169"/>
      <c r="M28" s="169"/>
      <c r="N28" s="176"/>
      <c r="O28" s="176"/>
      <c r="P28" s="176"/>
      <c r="Q28" s="176"/>
      <c r="R28" s="169"/>
      <c r="S28" s="169"/>
      <c r="T28" s="169"/>
      <c r="U28" s="169"/>
      <c r="V28" s="169"/>
      <c r="W28" s="169"/>
      <c r="X28" s="169"/>
      <c r="Y28" s="169"/>
      <c r="Z28" s="170"/>
      <c r="AA28" s="170"/>
      <c r="AB28" s="170"/>
      <c r="AC28" s="170"/>
      <c r="AD28" s="170"/>
      <c r="AE28" s="170"/>
      <c r="AF28" s="170"/>
      <c r="AG28" s="170" t="s">
        <v>156</v>
      </c>
      <c r="AH28" s="170">
        <v>0</v>
      </c>
      <c r="AI28" s="170"/>
      <c r="AJ28" s="170"/>
      <c r="AK28" s="170"/>
      <c r="AL28" s="170"/>
      <c r="AM28" s="170"/>
      <c r="AN28" s="170"/>
      <c r="AO28" s="170"/>
      <c r="AP28" s="170"/>
      <c r="AQ28" s="170"/>
      <c r="AR28" s="170"/>
      <c r="AS28" s="170"/>
      <c r="AT28" s="170"/>
      <c r="AU28" s="170"/>
      <c r="AV28" s="170"/>
      <c r="AW28" s="170"/>
      <c r="AX28" s="170"/>
      <c r="AY28" s="170"/>
      <c r="AZ28" s="170"/>
      <c r="BA28" s="170"/>
      <c r="BB28" s="170"/>
      <c r="BC28" s="170"/>
      <c r="BD28" s="170"/>
      <c r="BE28" s="170"/>
      <c r="BF28" s="170"/>
      <c r="BG28" s="170"/>
      <c r="BH28" s="170"/>
    </row>
    <row r="29" spans="1:60" outlineLevel="3" x14ac:dyDescent="0.25">
      <c r="A29" s="171"/>
      <c r="B29" s="172"/>
      <c r="C29" s="191" t="s">
        <v>523</v>
      </c>
      <c r="D29" s="178"/>
      <c r="E29" s="175">
        <v>620</v>
      </c>
      <c r="F29" s="169"/>
      <c r="G29" s="169"/>
      <c r="H29" s="169"/>
      <c r="I29" s="169"/>
      <c r="J29" s="169"/>
      <c r="K29" s="169"/>
      <c r="L29" s="169"/>
      <c r="M29" s="169"/>
      <c r="N29" s="176"/>
      <c r="O29" s="176"/>
      <c r="P29" s="176"/>
      <c r="Q29" s="176"/>
      <c r="R29" s="169"/>
      <c r="S29" s="169"/>
      <c r="T29" s="169"/>
      <c r="U29" s="169"/>
      <c r="V29" s="169"/>
      <c r="W29" s="169"/>
      <c r="X29" s="169"/>
      <c r="Y29" s="169"/>
      <c r="Z29" s="170"/>
      <c r="AA29" s="170"/>
      <c r="AB29" s="170"/>
      <c r="AC29" s="170"/>
      <c r="AD29" s="170"/>
      <c r="AE29" s="170"/>
      <c r="AF29" s="170"/>
      <c r="AG29" s="170" t="s">
        <v>156</v>
      </c>
      <c r="AH29" s="170">
        <v>0</v>
      </c>
      <c r="AI29" s="170"/>
      <c r="AJ29" s="170"/>
      <c r="AK29" s="170"/>
      <c r="AL29" s="170"/>
      <c r="AM29" s="170"/>
      <c r="AN29" s="170"/>
      <c r="AO29" s="170"/>
      <c r="AP29" s="170"/>
      <c r="AQ29" s="170"/>
      <c r="AR29" s="170"/>
      <c r="AS29" s="170"/>
      <c r="AT29" s="170"/>
      <c r="AU29" s="170"/>
      <c r="AV29" s="170"/>
      <c r="AW29" s="170"/>
      <c r="AX29" s="170"/>
      <c r="AY29" s="170"/>
      <c r="AZ29" s="170"/>
      <c r="BA29" s="170"/>
      <c r="BB29" s="170"/>
      <c r="BC29" s="170"/>
      <c r="BD29" s="170"/>
      <c r="BE29" s="170"/>
      <c r="BF29" s="170"/>
      <c r="BG29" s="170"/>
      <c r="BH29" s="170"/>
    </row>
    <row r="30" spans="1:60" outlineLevel="3" x14ac:dyDescent="0.25">
      <c r="A30" s="171"/>
      <c r="B30" s="172"/>
      <c r="C30" s="191" t="s">
        <v>525</v>
      </c>
      <c r="D30" s="174"/>
      <c r="E30" s="175">
        <v>900</v>
      </c>
      <c r="F30" s="169"/>
      <c r="G30" s="169"/>
      <c r="H30" s="169"/>
      <c r="I30" s="169"/>
      <c r="J30" s="169"/>
      <c r="K30" s="169"/>
      <c r="L30" s="169"/>
      <c r="M30" s="169"/>
      <c r="N30" s="176"/>
      <c r="O30" s="176"/>
      <c r="P30" s="176"/>
      <c r="Q30" s="176"/>
      <c r="R30" s="169"/>
      <c r="S30" s="169"/>
      <c r="T30" s="169"/>
      <c r="U30" s="169"/>
      <c r="V30" s="169"/>
      <c r="W30" s="169"/>
      <c r="X30" s="169"/>
      <c r="Y30" s="169"/>
      <c r="Z30" s="170"/>
      <c r="AA30" s="170"/>
      <c r="AB30" s="170"/>
      <c r="AC30" s="170"/>
      <c r="AD30" s="170"/>
      <c r="AE30" s="170"/>
      <c r="AF30" s="170"/>
      <c r="AG30" s="170" t="s">
        <v>156</v>
      </c>
      <c r="AH30" s="170">
        <v>1</v>
      </c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</row>
    <row r="31" spans="1:60" outlineLevel="3" x14ac:dyDescent="0.25">
      <c r="A31" s="171"/>
      <c r="B31" s="172"/>
      <c r="C31" s="173" t="s">
        <v>518</v>
      </c>
      <c r="D31" s="174"/>
      <c r="E31" s="175">
        <f>SUM(E28:E30)</f>
        <v>6410</v>
      </c>
      <c r="F31" s="169"/>
      <c r="G31" s="169"/>
      <c r="H31" s="169"/>
      <c r="I31" s="169"/>
      <c r="J31" s="169"/>
      <c r="K31" s="169"/>
      <c r="L31" s="169"/>
      <c r="M31" s="169"/>
      <c r="N31" s="176"/>
      <c r="O31" s="176"/>
      <c r="P31" s="176"/>
      <c r="Q31" s="176"/>
      <c r="R31" s="169"/>
      <c r="S31" s="169"/>
      <c r="T31" s="169"/>
      <c r="U31" s="169"/>
      <c r="V31" s="169"/>
      <c r="W31" s="169"/>
      <c r="X31" s="169"/>
      <c r="Y31" s="169"/>
      <c r="Z31" s="170"/>
      <c r="AA31" s="170"/>
      <c r="AB31" s="170"/>
      <c r="AC31" s="170"/>
      <c r="AD31" s="170"/>
      <c r="AE31" s="170"/>
      <c r="AF31" s="170"/>
      <c r="AG31" s="170" t="s">
        <v>156</v>
      </c>
      <c r="AH31" s="170">
        <v>0</v>
      </c>
      <c r="AI31" s="170"/>
      <c r="AJ31" s="170"/>
      <c r="AK31" s="170"/>
      <c r="AL31" s="170"/>
      <c r="AM31" s="170"/>
      <c r="AN31" s="170"/>
      <c r="AO31" s="170"/>
      <c r="AP31" s="170"/>
      <c r="AQ31" s="170"/>
      <c r="AR31" s="170"/>
      <c r="AS31" s="170"/>
      <c r="AT31" s="170"/>
      <c r="AU31" s="170"/>
      <c r="AV31" s="170"/>
      <c r="AW31" s="170"/>
      <c r="AX31" s="170"/>
      <c r="AY31" s="170"/>
      <c r="AZ31" s="170"/>
      <c r="BA31" s="170"/>
      <c r="BB31" s="170"/>
      <c r="BC31" s="170"/>
      <c r="BD31" s="170"/>
      <c r="BE31" s="170"/>
      <c r="BF31" s="170"/>
      <c r="BG31" s="170"/>
      <c r="BH31" s="170"/>
    </row>
    <row r="32" spans="1:60" outlineLevel="3" x14ac:dyDescent="0.25">
      <c r="A32" s="171"/>
      <c r="B32" s="172"/>
      <c r="C32" s="173"/>
      <c r="D32" s="174"/>
      <c r="E32" s="175"/>
      <c r="F32" s="169"/>
      <c r="G32" s="169"/>
      <c r="H32" s="169"/>
      <c r="I32" s="169"/>
      <c r="J32" s="169"/>
      <c r="K32" s="169"/>
      <c r="L32" s="169"/>
      <c r="M32" s="169"/>
      <c r="N32" s="176"/>
      <c r="O32" s="176"/>
      <c r="P32" s="176"/>
      <c r="Q32" s="176"/>
      <c r="R32" s="169"/>
      <c r="S32" s="169"/>
      <c r="T32" s="169"/>
      <c r="U32" s="169"/>
      <c r="V32" s="169"/>
      <c r="W32" s="169"/>
      <c r="X32" s="169"/>
      <c r="Y32" s="169"/>
      <c r="Z32" s="170"/>
      <c r="AA32" s="170"/>
      <c r="AB32" s="170"/>
      <c r="AC32" s="170"/>
      <c r="AD32" s="170"/>
      <c r="AE32" s="170"/>
      <c r="AF32" s="170"/>
      <c r="AG32" s="170" t="s">
        <v>156</v>
      </c>
      <c r="AH32" s="170">
        <v>0</v>
      </c>
      <c r="AI32" s="170"/>
      <c r="AJ32" s="170"/>
      <c r="AK32" s="170"/>
      <c r="AL32" s="170"/>
      <c r="AM32" s="170"/>
      <c r="AN32" s="170"/>
      <c r="AO32" s="170"/>
      <c r="AP32" s="170"/>
      <c r="AQ32" s="170"/>
      <c r="AR32" s="170"/>
      <c r="AS32" s="170"/>
      <c r="AT32" s="170"/>
      <c r="AU32" s="170"/>
      <c r="AV32" s="170"/>
      <c r="AW32" s="170"/>
      <c r="AX32" s="170"/>
      <c r="AY32" s="170"/>
      <c r="AZ32" s="170"/>
      <c r="BA32" s="170"/>
      <c r="BB32" s="170"/>
      <c r="BC32" s="170"/>
      <c r="BD32" s="170"/>
      <c r="BE32" s="170"/>
      <c r="BF32" s="170"/>
      <c r="BG32" s="170"/>
      <c r="BH32" s="170"/>
    </row>
    <row r="33" spans="1:60" outlineLevel="3" x14ac:dyDescent="0.25">
      <c r="A33" s="171"/>
      <c r="B33" s="172"/>
      <c r="C33" s="173"/>
      <c r="D33" s="174"/>
      <c r="E33" s="175"/>
      <c r="F33" s="169"/>
      <c r="G33" s="169"/>
      <c r="H33" s="169"/>
      <c r="I33" s="169"/>
      <c r="J33" s="169"/>
      <c r="K33" s="169"/>
      <c r="L33" s="169"/>
      <c r="M33" s="169"/>
      <c r="N33" s="176"/>
      <c r="O33" s="176"/>
      <c r="P33" s="176"/>
      <c r="Q33" s="176"/>
      <c r="R33" s="169"/>
      <c r="S33" s="169"/>
      <c r="T33" s="169"/>
      <c r="U33" s="169"/>
      <c r="V33" s="169"/>
      <c r="W33" s="169"/>
      <c r="X33" s="169"/>
      <c r="Y33" s="169"/>
      <c r="Z33" s="170"/>
      <c r="AA33" s="170"/>
      <c r="AB33" s="170"/>
      <c r="AC33" s="170"/>
      <c r="AD33" s="170"/>
      <c r="AE33" s="170"/>
      <c r="AF33" s="170"/>
      <c r="AG33" s="170" t="s">
        <v>156</v>
      </c>
      <c r="AH33" s="170">
        <v>0</v>
      </c>
      <c r="AI33" s="170"/>
      <c r="AJ33" s="170"/>
      <c r="AK33" s="170"/>
      <c r="AL33" s="170"/>
      <c r="AM33" s="170"/>
      <c r="AN33" s="170"/>
      <c r="AO33" s="170"/>
      <c r="AP33" s="170"/>
      <c r="AQ33" s="170"/>
      <c r="AR33" s="170"/>
      <c r="AS33" s="170"/>
      <c r="AT33" s="170"/>
      <c r="AU33" s="170"/>
      <c r="AV33" s="170"/>
      <c r="AW33" s="170"/>
      <c r="AX33" s="170"/>
      <c r="AY33" s="170"/>
      <c r="AZ33" s="170"/>
      <c r="BA33" s="170"/>
      <c r="BB33" s="170"/>
      <c r="BC33" s="170"/>
      <c r="BD33" s="170"/>
      <c r="BE33" s="170"/>
      <c r="BF33" s="170"/>
      <c r="BG33" s="170"/>
      <c r="BH33" s="170"/>
    </row>
    <row r="34" spans="1:60" outlineLevel="3" x14ac:dyDescent="0.25">
      <c r="A34" s="171"/>
      <c r="B34" s="172"/>
      <c r="C34" s="173"/>
      <c r="D34" s="174"/>
      <c r="E34" s="175"/>
      <c r="F34" s="169"/>
      <c r="G34" s="169"/>
      <c r="H34" s="169"/>
      <c r="I34" s="169"/>
      <c r="J34" s="169"/>
      <c r="K34" s="169"/>
      <c r="L34" s="169"/>
      <c r="M34" s="169"/>
      <c r="N34" s="176"/>
      <c r="O34" s="176"/>
      <c r="P34" s="176"/>
      <c r="Q34" s="176"/>
      <c r="R34" s="169"/>
      <c r="S34" s="169"/>
      <c r="T34" s="169"/>
      <c r="U34" s="169"/>
      <c r="V34" s="169"/>
      <c r="W34" s="169"/>
      <c r="X34" s="169"/>
      <c r="Y34" s="169"/>
      <c r="Z34" s="170"/>
      <c r="AA34" s="170"/>
      <c r="AB34" s="170"/>
      <c r="AC34" s="170"/>
      <c r="AD34" s="170"/>
      <c r="AE34" s="170"/>
      <c r="AF34" s="170"/>
      <c r="AG34" s="170" t="s">
        <v>156</v>
      </c>
      <c r="AH34" s="170">
        <v>0</v>
      </c>
      <c r="AI34" s="170"/>
      <c r="AJ34" s="170"/>
      <c r="AK34" s="170"/>
      <c r="AL34" s="170"/>
      <c r="AM34" s="170"/>
      <c r="AN34" s="170"/>
      <c r="AO34" s="170"/>
      <c r="AP34" s="170"/>
      <c r="AQ34" s="170"/>
      <c r="AR34" s="170"/>
      <c r="AS34" s="170"/>
      <c r="AT34" s="170"/>
      <c r="AU34" s="170"/>
      <c r="AV34" s="170"/>
      <c r="AW34" s="170"/>
      <c r="AX34" s="170"/>
      <c r="AY34" s="170"/>
      <c r="AZ34" s="170"/>
      <c r="BA34" s="170"/>
      <c r="BB34" s="170"/>
      <c r="BC34" s="170"/>
      <c r="BD34" s="170"/>
      <c r="BE34" s="170"/>
      <c r="BF34" s="170"/>
      <c r="BG34" s="170"/>
      <c r="BH34" s="170"/>
    </row>
    <row r="35" spans="1:60" outlineLevel="3" x14ac:dyDescent="0.25">
      <c r="A35" s="171"/>
      <c r="B35" s="172"/>
      <c r="C35" s="173"/>
      <c r="D35" s="174"/>
      <c r="E35" s="175"/>
      <c r="F35" s="169"/>
      <c r="G35" s="169"/>
      <c r="H35" s="169"/>
      <c r="I35" s="169"/>
      <c r="J35" s="169"/>
      <c r="K35" s="169"/>
      <c r="L35" s="169"/>
      <c r="M35" s="169"/>
      <c r="N35" s="176"/>
      <c r="O35" s="176"/>
      <c r="P35" s="176"/>
      <c r="Q35" s="176"/>
      <c r="R35" s="169"/>
      <c r="S35" s="169"/>
      <c r="T35" s="169"/>
      <c r="U35" s="169"/>
      <c r="V35" s="169"/>
      <c r="W35" s="169"/>
      <c r="X35" s="169"/>
      <c r="Y35" s="169"/>
      <c r="Z35" s="170"/>
      <c r="AA35" s="170"/>
      <c r="AB35" s="170"/>
      <c r="AC35" s="170"/>
      <c r="AD35" s="170"/>
      <c r="AE35" s="170"/>
      <c r="AF35" s="170"/>
      <c r="AG35" s="170" t="s">
        <v>156</v>
      </c>
      <c r="AH35" s="170">
        <v>0</v>
      </c>
      <c r="AI35" s="170"/>
      <c r="AJ35" s="170"/>
      <c r="AK35" s="170"/>
      <c r="AL35" s="170"/>
      <c r="AM35" s="170"/>
      <c r="AN35" s="170"/>
      <c r="AO35" s="170"/>
      <c r="AP35" s="170"/>
      <c r="AQ35" s="170"/>
      <c r="AR35" s="170"/>
      <c r="AS35" s="170"/>
      <c r="AT35" s="170"/>
      <c r="AU35" s="170"/>
      <c r="AV35" s="170"/>
      <c r="AW35" s="170"/>
      <c r="AX35" s="170"/>
      <c r="AY35" s="170"/>
      <c r="AZ35" s="170"/>
      <c r="BA35" s="170"/>
      <c r="BB35" s="170"/>
      <c r="BC35" s="170"/>
      <c r="BD35" s="170"/>
      <c r="BE35" s="170"/>
      <c r="BF35" s="170"/>
      <c r="BG35" s="170"/>
      <c r="BH35" s="170"/>
    </row>
    <row r="36" spans="1:60" outlineLevel="3" x14ac:dyDescent="0.25">
      <c r="A36" s="171"/>
      <c r="B36" s="172"/>
      <c r="C36" s="173"/>
      <c r="D36" s="174"/>
      <c r="E36" s="175"/>
      <c r="F36" s="169"/>
      <c r="G36" s="169"/>
      <c r="H36" s="169"/>
      <c r="I36" s="169"/>
      <c r="J36" s="169"/>
      <c r="K36" s="169"/>
      <c r="L36" s="169"/>
      <c r="M36" s="169"/>
      <c r="N36" s="176"/>
      <c r="O36" s="176"/>
      <c r="P36" s="176"/>
      <c r="Q36" s="176"/>
      <c r="R36" s="169"/>
      <c r="S36" s="169"/>
      <c r="T36" s="169"/>
      <c r="U36" s="169"/>
      <c r="V36" s="169"/>
      <c r="W36" s="169"/>
      <c r="X36" s="169"/>
      <c r="Y36" s="169"/>
      <c r="Z36" s="170"/>
      <c r="AA36" s="170"/>
      <c r="AB36" s="170"/>
      <c r="AC36" s="170"/>
      <c r="AD36" s="170"/>
      <c r="AE36" s="170"/>
      <c r="AF36" s="170"/>
      <c r="AG36" s="170" t="s">
        <v>156</v>
      </c>
      <c r="AH36" s="170">
        <v>1</v>
      </c>
      <c r="AI36" s="170"/>
      <c r="AJ36" s="170"/>
      <c r="AK36" s="170"/>
      <c r="AL36" s="170"/>
      <c r="AM36" s="170"/>
      <c r="AN36" s="170"/>
      <c r="AO36" s="170"/>
      <c r="AP36" s="170"/>
      <c r="AQ36" s="170"/>
      <c r="AR36" s="170"/>
      <c r="AS36" s="170"/>
      <c r="AT36" s="170"/>
      <c r="AU36" s="170"/>
      <c r="AV36" s="170"/>
      <c r="AW36" s="170"/>
      <c r="AX36" s="170"/>
      <c r="AY36" s="170"/>
      <c r="AZ36" s="170"/>
      <c r="BA36" s="170"/>
      <c r="BB36" s="170"/>
      <c r="BC36" s="170"/>
      <c r="BD36" s="170"/>
      <c r="BE36" s="170"/>
      <c r="BF36" s="170"/>
      <c r="BG36" s="170"/>
      <c r="BH36" s="170"/>
    </row>
    <row r="37" spans="1:60" ht="13" x14ac:dyDescent="0.25">
      <c r="A37" s="153" t="s">
        <v>146</v>
      </c>
      <c r="B37" s="154" t="s">
        <v>108</v>
      </c>
      <c r="C37" s="155" t="s">
        <v>109</v>
      </c>
      <c r="D37" s="156"/>
      <c r="E37" s="220"/>
      <c r="F37" s="158"/>
      <c r="G37" s="158">
        <f>SUMIF(AG38:AG52,"&lt;&gt;NOR",G38:G52)</f>
        <v>0</v>
      </c>
      <c r="H37" s="158"/>
      <c r="I37" s="158">
        <f>SUM(I38:I52)</f>
        <v>0</v>
      </c>
      <c r="J37" s="158"/>
      <c r="K37" s="158">
        <f>SUM(K38:K52)</f>
        <v>0</v>
      </c>
      <c r="L37" s="158"/>
      <c r="M37" s="158">
        <f>SUM(M38:M52)</f>
        <v>0</v>
      </c>
      <c r="N37" s="157"/>
      <c r="O37" s="157">
        <f>SUM(O38:O52)</f>
        <v>0</v>
      </c>
      <c r="P37" s="157"/>
      <c r="Q37" s="157">
        <f>SUM(Q38:Q52)</f>
        <v>0</v>
      </c>
      <c r="R37" s="158"/>
      <c r="S37" s="158"/>
      <c r="T37" s="159"/>
      <c r="U37" s="160"/>
      <c r="V37" s="160">
        <f>SUM(V38:V52)</f>
        <v>0</v>
      </c>
      <c r="W37" s="160"/>
      <c r="X37" s="160"/>
      <c r="Y37" s="160"/>
      <c r="AG37" t="s">
        <v>147</v>
      </c>
    </row>
    <row r="38" spans="1:60" ht="20" outlineLevel="1" x14ac:dyDescent="0.25">
      <c r="A38" s="221">
        <v>4</v>
      </c>
      <c r="B38" s="162" t="s">
        <v>331</v>
      </c>
      <c r="C38" s="163" t="s">
        <v>332</v>
      </c>
      <c r="D38" s="164" t="s">
        <v>232</v>
      </c>
      <c r="E38" s="165">
        <f>E24</f>
        <v>6410</v>
      </c>
      <c r="F38" s="139"/>
      <c r="G38" s="167">
        <f>ROUND(E38*F38,2)</f>
        <v>0</v>
      </c>
      <c r="H38" s="166"/>
      <c r="I38" s="167">
        <f>ROUND(E38*H38,2)</f>
        <v>0</v>
      </c>
      <c r="J38" s="166"/>
      <c r="K38" s="167">
        <f>ROUND(E38*J38,2)</f>
        <v>0</v>
      </c>
      <c r="L38" s="167">
        <v>21</v>
      </c>
      <c r="M38" s="167">
        <f>G38*(1+L38/100)</f>
        <v>0</v>
      </c>
      <c r="N38" s="165">
        <v>0</v>
      </c>
      <c r="O38" s="165">
        <f>ROUND(E38*N38,2)</f>
        <v>0</v>
      </c>
      <c r="P38" s="165">
        <v>0</v>
      </c>
      <c r="Q38" s="165">
        <f>ROUND(E38*P38,2)</f>
        <v>0</v>
      </c>
      <c r="R38" s="167"/>
      <c r="S38" s="167" t="s">
        <v>222</v>
      </c>
      <c r="T38" s="168" t="s">
        <v>223</v>
      </c>
      <c r="U38" s="169">
        <v>0</v>
      </c>
      <c r="V38" s="169">
        <f>ROUND(E38*U38,2)</f>
        <v>0</v>
      </c>
      <c r="W38" s="169"/>
      <c r="X38" s="169" t="s">
        <v>152</v>
      </c>
      <c r="Y38" s="169" t="s">
        <v>153</v>
      </c>
      <c r="Z38" s="170"/>
      <c r="AA38" s="170"/>
      <c r="AB38" s="170"/>
      <c r="AC38" s="170"/>
      <c r="AD38" s="170"/>
      <c r="AE38" s="170"/>
      <c r="AF38" s="170"/>
      <c r="AG38" s="170" t="s">
        <v>154</v>
      </c>
      <c r="AH38" s="170"/>
      <c r="AI38" s="170"/>
      <c r="AJ38" s="170"/>
      <c r="AK38" s="170"/>
      <c r="AL38" s="170"/>
      <c r="AM38" s="170"/>
      <c r="AN38" s="170"/>
      <c r="AO38" s="170"/>
      <c r="AP38" s="170"/>
      <c r="AQ38" s="170"/>
      <c r="AR38" s="170"/>
      <c r="AS38" s="170"/>
      <c r="AT38" s="170"/>
      <c r="AU38" s="170"/>
      <c r="AV38" s="170"/>
      <c r="AW38" s="170"/>
      <c r="AX38" s="170"/>
      <c r="AY38" s="170"/>
      <c r="AZ38" s="170"/>
      <c r="BA38" s="170"/>
      <c r="BB38" s="170"/>
      <c r="BC38" s="170"/>
      <c r="BD38" s="170"/>
      <c r="BE38" s="170"/>
      <c r="BF38" s="170"/>
      <c r="BG38" s="170"/>
      <c r="BH38" s="170"/>
    </row>
    <row r="39" spans="1:60" outlineLevel="1" x14ac:dyDescent="0.25">
      <c r="A39" s="225"/>
      <c r="B39" s="172"/>
      <c r="C39" s="173" t="s">
        <v>535</v>
      </c>
      <c r="D39" s="226"/>
      <c r="E39" s="176"/>
      <c r="F39" s="169"/>
      <c r="G39" s="169"/>
      <c r="H39" s="223"/>
      <c r="I39" s="169"/>
      <c r="J39" s="223"/>
      <c r="K39" s="169"/>
      <c r="L39" s="169"/>
      <c r="M39" s="169"/>
      <c r="N39" s="176"/>
      <c r="O39" s="176"/>
      <c r="P39" s="176"/>
      <c r="Q39" s="176"/>
      <c r="R39" s="169"/>
      <c r="S39" s="169"/>
      <c r="T39" s="169"/>
      <c r="U39" s="169"/>
      <c r="V39" s="169"/>
      <c r="W39" s="169"/>
      <c r="X39" s="169"/>
      <c r="Y39" s="169"/>
      <c r="Z39" s="170"/>
      <c r="AA39" s="170"/>
      <c r="AB39" s="170"/>
      <c r="AC39" s="170"/>
      <c r="AD39" s="170"/>
      <c r="AE39" s="170"/>
      <c r="AF39" s="170"/>
      <c r="AG39" s="170"/>
      <c r="AH39" s="170"/>
      <c r="AI39" s="170"/>
      <c r="AJ39" s="170"/>
      <c r="AK39" s="170"/>
      <c r="AL39" s="170"/>
      <c r="AM39" s="170"/>
      <c r="AN39" s="170"/>
      <c r="AO39" s="170"/>
      <c r="AP39" s="170"/>
      <c r="AQ39" s="170"/>
      <c r="AR39" s="170"/>
      <c r="AS39" s="170"/>
      <c r="AT39" s="170"/>
      <c r="AU39" s="170"/>
      <c r="AV39" s="170"/>
      <c r="AW39" s="170"/>
      <c r="AX39" s="170"/>
      <c r="AY39" s="170"/>
      <c r="AZ39" s="170"/>
      <c r="BA39" s="170"/>
      <c r="BB39" s="170"/>
      <c r="BC39" s="170"/>
      <c r="BD39" s="170"/>
      <c r="BE39" s="170"/>
      <c r="BF39" s="170"/>
      <c r="BG39" s="170"/>
      <c r="BH39" s="170"/>
    </row>
    <row r="40" spans="1:60" outlineLevel="1" x14ac:dyDescent="0.25">
      <c r="A40" s="171"/>
      <c r="B40" s="172"/>
      <c r="C40" s="227"/>
      <c r="D40" s="226"/>
      <c r="E40" s="176"/>
      <c r="F40" s="169"/>
      <c r="G40" s="169"/>
      <c r="H40" s="223"/>
      <c r="I40" s="169"/>
      <c r="J40" s="223"/>
      <c r="K40" s="169"/>
      <c r="L40" s="169"/>
      <c r="M40" s="169"/>
      <c r="N40" s="176"/>
      <c r="O40" s="176"/>
      <c r="P40" s="176"/>
      <c r="Q40" s="176"/>
      <c r="R40" s="169"/>
      <c r="S40" s="169"/>
      <c r="T40" s="169"/>
      <c r="U40" s="169"/>
      <c r="V40" s="169"/>
      <c r="W40" s="169"/>
      <c r="X40" s="169"/>
      <c r="Y40" s="169"/>
      <c r="Z40" s="170"/>
      <c r="AA40" s="170"/>
      <c r="AB40" s="170"/>
      <c r="AC40" s="170"/>
      <c r="AD40" s="170"/>
      <c r="AE40" s="170"/>
      <c r="AF40" s="170"/>
      <c r="AG40" s="170"/>
      <c r="AH40" s="170"/>
      <c r="AI40" s="170"/>
      <c r="AJ40" s="170"/>
      <c r="AK40" s="170"/>
      <c r="AL40" s="170"/>
      <c r="AM40" s="170"/>
      <c r="AN40" s="170"/>
      <c r="AO40" s="170"/>
      <c r="AP40" s="170"/>
      <c r="AQ40" s="170"/>
      <c r="AR40" s="170"/>
      <c r="AS40" s="170"/>
      <c r="AT40" s="170"/>
      <c r="AU40" s="170"/>
      <c r="AV40" s="170"/>
      <c r="AW40" s="170"/>
      <c r="AX40" s="170"/>
      <c r="AY40" s="170"/>
      <c r="AZ40" s="170"/>
      <c r="BA40" s="170"/>
      <c r="BB40" s="170"/>
      <c r="BC40" s="170"/>
      <c r="BD40" s="170"/>
      <c r="BE40" s="170"/>
      <c r="BF40" s="170"/>
      <c r="BG40" s="170"/>
      <c r="BH40" s="170"/>
    </row>
    <row r="41" spans="1:60" outlineLevel="2" x14ac:dyDescent="0.25">
      <c r="A41" s="171"/>
      <c r="B41" s="172"/>
      <c r="C41" s="191" t="s">
        <v>527</v>
      </c>
      <c r="D41" s="174"/>
      <c r="E41" s="175">
        <v>1008</v>
      </c>
      <c r="F41" s="169"/>
      <c r="G41" s="169"/>
      <c r="H41" s="169"/>
      <c r="I41" s="169"/>
      <c r="J41" s="169"/>
      <c r="K41" s="169"/>
      <c r="L41" s="169"/>
      <c r="M41" s="169"/>
      <c r="N41" s="176"/>
      <c r="O41" s="176"/>
      <c r="P41" s="176"/>
      <c r="Q41" s="176"/>
      <c r="R41" s="169"/>
      <c r="S41" s="169"/>
      <c r="T41" s="169"/>
      <c r="U41" s="169"/>
      <c r="V41" s="169"/>
      <c r="W41" s="169"/>
      <c r="X41" s="169"/>
      <c r="Y41" s="169"/>
      <c r="Z41" s="170"/>
      <c r="AA41" s="170"/>
      <c r="AB41" s="170"/>
      <c r="AC41" s="170"/>
      <c r="AD41" s="170"/>
      <c r="AE41" s="170"/>
      <c r="AF41" s="170"/>
      <c r="AG41" s="170" t="s">
        <v>156</v>
      </c>
      <c r="AH41" s="170">
        <v>0</v>
      </c>
      <c r="AI41" s="170"/>
      <c r="AJ41" s="170"/>
      <c r="AK41" s="170"/>
      <c r="AL41" s="170"/>
      <c r="AM41" s="170"/>
      <c r="AN41" s="170"/>
      <c r="AO41" s="170"/>
      <c r="AP41" s="170"/>
      <c r="AQ41" s="170"/>
      <c r="AR41" s="170"/>
      <c r="AS41" s="170"/>
      <c r="AT41" s="170"/>
      <c r="AU41" s="170"/>
      <c r="AV41" s="170"/>
      <c r="AW41" s="170"/>
      <c r="AX41" s="170"/>
      <c r="AY41" s="170"/>
      <c r="AZ41" s="170"/>
      <c r="BA41" s="170"/>
      <c r="BB41" s="170"/>
      <c r="BC41" s="170"/>
      <c r="BD41" s="170"/>
      <c r="BE41" s="170"/>
      <c r="BF41" s="170"/>
      <c r="BG41" s="170"/>
      <c r="BH41" s="170"/>
    </row>
    <row r="42" spans="1:60" outlineLevel="3" x14ac:dyDescent="0.25">
      <c r="A42" s="171"/>
      <c r="B42" s="172"/>
      <c r="C42" s="191" t="s">
        <v>528</v>
      </c>
      <c r="D42" s="174"/>
      <c r="E42" s="175">
        <v>3882</v>
      </c>
      <c r="F42" s="169"/>
      <c r="G42" s="169"/>
      <c r="H42" s="169"/>
      <c r="I42" s="169"/>
      <c r="J42" s="169"/>
      <c r="K42" s="169"/>
      <c r="L42" s="169"/>
      <c r="M42" s="169"/>
      <c r="N42" s="176"/>
      <c r="O42" s="176"/>
      <c r="P42" s="176"/>
      <c r="Q42" s="176"/>
      <c r="R42" s="169"/>
      <c r="S42" s="169"/>
      <c r="T42" s="169"/>
      <c r="U42" s="169"/>
      <c r="V42" s="169"/>
      <c r="W42" s="169"/>
      <c r="X42" s="169"/>
      <c r="Y42" s="169"/>
      <c r="Z42" s="170"/>
      <c r="AA42" s="170"/>
      <c r="AB42" s="170"/>
      <c r="AC42" s="170"/>
      <c r="AD42" s="170"/>
      <c r="AE42" s="170"/>
      <c r="AF42" s="170"/>
      <c r="AG42" s="170" t="s">
        <v>156</v>
      </c>
      <c r="AH42" s="170">
        <v>0</v>
      </c>
      <c r="AI42" s="170"/>
      <c r="AJ42" s="170"/>
      <c r="AK42" s="170"/>
      <c r="AL42" s="170"/>
      <c r="AM42" s="170"/>
      <c r="AN42" s="170"/>
      <c r="AO42" s="170"/>
      <c r="AP42" s="170"/>
      <c r="AQ42" s="170"/>
      <c r="AR42" s="170"/>
      <c r="AS42" s="170"/>
      <c r="AT42" s="170"/>
      <c r="AU42" s="170"/>
      <c r="AV42" s="170"/>
      <c r="AW42" s="170"/>
      <c r="AX42" s="170"/>
      <c r="AY42" s="170"/>
      <c r="AZ42" s="170"/>
      <c r="BA42" s="170"/>
      <c r="BB42" s="170"/>
      <c r="BC42" s="170"/>
      <c r="BD42" s="170"/>
      <c r="BE42" s="170"/>
      <c r="BF42" s="170"/>
      <c r="BG42" s="170"/>
      <c r="BH42" s="170"/>
    </row>
    <row r="43" spans="1:60" outlineLevel="3" x14ac:dyDescent="0.25">
      <c r="A43" s="171"/>
      <c r="B43" s="172"/>
      <c r="C43" s="191" t="s">
        <v>529</v>
      </c>
      <c r="D43" s="174"/>
      <c r="E43" s="175">
        <v>620</v>
      </c>
      <c r="F43" s="169"/>
      <c r="G43" s="169"/>
      <c r="H43" s="169"/>
      <c r="I43" s="169"/>
      <c r="J43" s="169"/>
      <c r="K43" s="169"/>
      <c r="L43" s="169"/>
      <c r="M43" s="169"/>
      <c r="N43" s="176"/>
      <c r="O43" s="176"/>
      <c r="P43" s="176"/>
      <c r="Q43" s="176"/>
      <c r="R43" s="169"/>
      <c r="S43" s="169"/>
      <c r="T43" s="169"/>
      <c r="U43" s="169"/>
      <c r="V43" s="169"/>
      <c r="W43" s="169"/>
      <c r="X43" s="169"/>
      <c r="Y43" s="169"/>
      <c r="Z43" s="170"/>
      <c r="AA43" s="170"/>
      <c r="AB43" s="170"/>
      <c r="AC43" s="170"/>
      <c r="AD43" s="170"/>
      <c r="AE43" s="170"/>
      <c r="AF43" s="170"/>
      <c r="AG43" s="170" t="s">
        <v>156</v>
      </c>
      <c r="AH43" s="170">
        <v>0</v>
      </c>
      <c r="AI43" s="170"/>
      <c r="AJ43" s="170"/>
      <c r="AK43" s="170"/>
      <c r="AL43" s="170"/>
      <c r="AM43" s="170"/>
      <c r="AN43" s="170"/>
      <c r="AO43" s="170"/>
      <c r="AP43" s="170"/>
      <c r="AQ43" s="170"/>
      <c r="AR43" s="170"/>
      <c r="AS43" s="170"/>
      <c r="AT43" s="170"/>
      <c r="AU43" s="170"/>
      <c r="AV43" s="170"/>
      <c r="AW43" s="170"/>
      <c r="AX43" s="170"/>
      <c r="AY43" s="170"/>
      <c r="AZ43" s="170"/>
      <c r="BA43" s="170"/>
      <c r="BB43" s="170"/>
      <c r="BC43" s="170"/>
      <c r="BD43" s="170"/>
      <c r="BE43" s="170"/>
      <c r="BF43" s="170"/>
      <c r="BG43" s="170"/>
      <c r="BH43" s="170"/>
    </row>
    <row r="44" spans="1:60" outlineLevel="3" x14ac:dyDescent="0.25">
      <c r="A44" s="171"/>
      <c r="B44" s="172"/>
      <c r="C44" s="191" t="s">
        <v>531</v>
      </c>
      <c r="D44" s="174"/>
      <c r="E44" s="175">
        <v>900</v>
      </c>
      <c r="F44" s="169"/>
      <c r="G44" s="169"/>
      <c r="H44" s="169"/>
      <c r="I44" s="169"/>
      <c r="J44" s="169"/>
      <c r="K44" s="169"/>
      <c r="L44" s="169"/>
      <c r="M44" s="169"/>
      <c r="N44" s="176"/>
      <c r="O44" s="176"/>
      <c r="P44" s="176"/>
      <c r="Q44" s="176"/>
      <c r="R44" s="169"/>
      <c r="S44" s="169"/>
      <c r="T44" s="169"/>
      <c r="U44" s="169"/>
      <c r="V44" s="169"/>
      <c r="W44" s="169"/>
      <c r="X44" s="169"/>
      <c r="Y44" s="169"/>
      <c r="Z44" s="170"/>
      <c r="AA44" s="170"/>
      <c r="AB44" s="170"/>
      <c r="AC44" s="170"/>
      <c r="AD44" s="170"/>
      <c r="AE44" s="170"/>
      <c r="AF44" s="170"/>
      <c r="AG44" s="170" t="s">
        <v>156</v>
      </c>
      <c r="AH44" s="170">
        <v>0</v>
      </c>
      <c r="AI44" s="170"/>
      <c r="AJ44" s="170"/>
      <c r="AK44" s="170"/>
      <c r="AL44" s="170"/>
      <c r="AM44" s="170"/>
      <c r="AN44" s="170"/>
      <c r="AO44" s="170"/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0"/>
      <c r="BC44" s="170"/>
      <c r="BD44" s="170"/>
      <c r="BE44" s="170"/>
      <c r="BF44" s="170"/>
      <c r="BG44" s="170"/>
      <c r="BH44" s="170"/>
    </row>
    <row r="45" spans="1:60" outlineLevel="3" x14ac:dyDescent="0.25">
      <c r="A45" s="171"/>
      <c r="B45" s="172"/>
      <c r="C45" s="191"/>
      <c r="D45" s="174"/>
      <c r="E45" s="175"/>
      <c r="F45" s="169"/>
      <c r="G45" s="169"/>
      <c r="H45" s="169"/>
      <c r="I45" s="169"/>
      <c r="J45" s="169"/>
      <c r="K45" s="169"/>
      <c r="L45" s="169"/>
      <c r="M45" s="169"/>
      <c r="N45" s="176"/>
      <c r="O45" s="176"/>
      <c r="P45" s="176"/>
      <c r="Q45" s="176"/>
      <c r="R45" s="169"/>
      <c r="S45" s="169"/>
      <c r="T45" s="169"/>
      <c r="U45" s="169"/>
      <c r="V45" s="169"/>
      <c r="W45" s="169"/>
      <c r="X45" s="169"/>
      <c r="Y45" s="169"/>
      <c r="Z45" s="170"/>
      <c r="AA45" s="170"/>
      <c r="AB45" s="170"/>
      <c r="AC45" s="170"/>
      <c r="AD45" s="170"/>
      <c r="AE45" s="170"/>
      <c r="AF45" s="170"/>
      <c r="AG45" s="170"/>
      <c r="AH45" s="170"/>
      <c r="AI45" s="170"/>
      <c r="AJ45" s="170"/>
      <c r="AK45" s="170"/>
      <c r="AL45" s="170"/>
      <c r="AM45" s="170"/>
      <c r="AN45" s="170"/>
      <c r="AO45" s="170"/>
      <c r="AP45" s="170"/>
      <c r="AQ45" s="170"/>
      <c r="AR45" s="170"/>
      <c r="AS45" s="170"/>
      <c r="AT45" s="170"/>
      <c r="AU45" s="170"/>
      <c r="AV45" s="170"/>
      <c r="AW45" s="170"/>
      <c r="AX45" s="170"/>
      <c r="AY45" s="170"/>
      <c r="AZ45" s="170"/>
      <c r="BA45" s="170"/>
      <c r="BB45" s="170"/>
      <c r="BC45" s="170"/>
      <c r="BD45" s="170"/>
      <c r="BE45" s="170"/>
      <c r="BF45" s="170"/>
      <c r="BG45" s="170"/>
      <c r="BH45" s="170"/>
    </row>
    <row r="46" spans="1:60" outlineLevel="3" x14ac:dyDescent="0.25">
      <c r="A46" s="171"/>
      <c r="B46" s="172"/>
      <c r="C46" s="173" t="s">
        <v>536</v>
      </c>
      <c r="D46" s="174"/>
      <c r="E46" s="175"/>
      <c r="F46" s="169"/>
      <c r="G46" s="169"/>
      <c r="H46" s="169"/>
      <c r="I46" s="169"/>
      <c r="J46" s="169"/>
      <c r="K46" s="169"/>
      <c r="L46" s="169"/>
      <c r="M46" s="169"/>
      <c r="N46" s="176"/>
      <c r="O46" s="176"/>
      <c r="P46" s="176"/>
      <c r="Q46" s="176"/>
      <c r="R46" s="169"/>
      <c r="S46" s="169"/>
      <c r="T46" s="169"/>
      <c r="U46" s="169"/>
      <c r="V46" s="169"/>
      <c r="W46" s="169"/>
      <c r="X46" s="169"/>
      <c r="Y46" s="169"/>
      <c r="Z46" s="170"/>
      <c r="AA46" s="170"/>
      <c r="AB46" s="170"/>
      <c r="AC46" s="170"/>
      <c r="AD46" s="170"/>
      <c r="AE46" s="170"/>
      <c r="AF46" s="170"/>
      <c r="AG46" s="170"/>
      <c r="AH46" s="170"/>
      <c r="AI46" s="170"/>
      <c r="AJ46" s="170"/>
      <c r="AK46" s="170"/>
      <c r="AL46" s="170"/>
      <c r="AM46" s="170"/>
      <c r="AN46" s="170"/>
      <c r="AO46" s="170"/>
      <c r="AP46" s="170"/>
      <c r="AQ46" s="170"/>
      <c r="AR46" s="170"/>
      <c r="AS46" s="170"/>
      <c r="AT46" s="170"/>
      <c r="AU46" s="170"/>
      <c r="AV46" s="170"/>
      <c r="AW46" s="170"/>
      <c r="AX46" s="170"/>
      <c r="AY46" s="170"/>
      <c r="AZ46" s="170"/>
      <c r="BA46" s="170"/>
      <c r="BB46" s="170"/>
      <c r="BC46" s="170"/>
      <c r="BD46" s="170"/>
      <c r="BE46" s="170"/>
      <c r="BF46" s="170"/>
      <c r="BG46" s="170"/>
      <c r="BH46" s="170"/>
    </row>
    <row r="47" spans="1:60" outlineLevel="3" x14ac:dyDescent="0.25">
      <c r="A47" s="171"/>
      <c r="B47" s="172"/>
      <c r="C47" s="173" t="s">
        <v>537</v>
      </c>
      <c r="D47" s="174"/>
      <c r="E47" s="175"/>
      <c r="F47" s="169"/>
      <c r="G47" s="169"/>
      <c r="H47" s="169"/>
      <c r="I47" s="169"/>
      <c r="J47" s="169"/>
      <c r="K47" s="169"/>
      <c r="L47" s="169"/>
      <c r="M47" s="169"/>
      <c r="N47" s="176"/>
      <c r="O47" s="176"/>
      <c r="P47" s="176"/>
      <c r="Q47" s="176"/>
      <c r="R47" s="169"/>
      <c r="S47" s="169"/>
      <c r="T47" s="169"/>
      <c r="U47" s="169"/>
      <c r="V47" s="169"/>
      <c r="W47" s="169"/>
      <c r="X47" s="169"/>
      <c r="Y47" s="169"/>
      <c r="Z47" s="170"/>
      <c r="AA47" s="170"/>
      <c r="AB47" s="170"/>
      <c r="AC47" s="170"/>
      <c r="AD47" s="170"/>
      <c r="AE47" s="170"/>
      <c r="AF47" s="170"/>
      <c r="AG47" s="170"/>
      <c r="AH47" s="170"/>
      <c r="AI47" s="170"/>
      <c r="AJ47" s="170"/>
      <c r="AK47" s="170"/>
      <c r="AL47" s="170"/>
      <c r="AM47" s="170"/>
      <c r="AN47" s="170"/>
      <c r="AO47" s="170"/>
      <c r="AP47" s="170"/>
      <c r="AQ47" s="170"/>
      <c r="AR47" s="170"/>
      <c r="AS47" s="170"/>
      <c r="AT47" s="170"/>
      <c r="AU47" s="170"/>
      <c r="AV47" s="170"/>
      <c r="AW47" s="170"/>
      <c r="AX47" s="170"/>
      <c r="AY47" s="170"/>
      <c r="AZ47" s="170"/>
      <c r="BA47" s="170"/>
      <c r="BB47" s="170"/>
      <c r="BC47" s="170"/>
      <c r="BD47" s="170"/>
      <c r="BE47" s="170"/>
      <c r="BF47" s="170"/>
      <c r="BG47" s="170"/>
      <c r="BH47" s="170"/>
    </row>
    <row r="48" spans="1:60" outlineLevel="3" x14ac:dyDescent="0.25">
      <c r="A48" s="171"/>
      <c r="B48" s="172"/>
      <c r="C48" s="173" t="s">
        <v>538</v>
      </c>
      <c r="D48" s="174"/>
      <c r="E48" s="175"/>
      <c r="F48" s="169"/>
      <c r="G48" s="169"/>
      <c r="H48" s="169"/>
      <c r="I48" s="169"/>
      <c r="J48" s="169"/>
      <c r="K48" s="169"/>
      <c r="L48" s="169"/>
      <c r="M48" s="169"/>
      <c r="N48" s="176"/>
      <c r="O48" s="176"/>
      <c r="P48" s="176"/>
      <c r="Q48" s="176"/>
      <c r="R48" s="169"/>
      <c r="S48" s="169"/>
      <c r="T48" s="169"/>
      <c r="U48" s="169"/>
      <c r="V48" s="169"/>
      <c r="W48" s="169"/>
      <c r="X48" s="169"/>
      <c r="Y48" s="169"/>
      <c r="Z48" s="170"/>
      <c r="AA48" s="170"/>
      <c r="AB48" s="170"/>
      <c r="AC48" s="170"/>
      <c r="AD48" s="170"/>
      <c r="AE48" s="170"/>
      <c r="AF48" s="170"/>
      <c r="AG48" s="170"/>
      <c r="AH48" s="170"/>
      <c r="AI48" s="170"/>
      <c r="AJ48" s="170"/>
      <c r="AK48" s="170"/>
      <c r="AL48" s="170"/>
      <c r="AM48" s="170"/>
      <c r="AN48" s="170"/>
      <c r="AO48" s="170"/>
      <c r="AP48" s="170"/>
      <c r="AQ48" s="170"/>
      <c r="AR48" s="170"/>
      <c r="AS48" s="170"/>
      <c r="AT48" s="170"/>
      <c r="AU48" s="170"/>
      <c r="AV48" s="170"/>
      <c r="AW48" s="170"/>
      <c r="AX48" s="170"/>
      <c r="AY48" s="170"/>
      <c r="AZ48" s="170"/>
      <c r="BA48" s="170"/>
      <c r="BB48" s="170"/>
      <c r="BC48" s="170"/>
      <c r="BD48" s="170"/>
      <c r="BE48" s="170"/>
      <c r="BF48" s="170"/>
      <c r="BG48" s="170"/>
      <c r="BH48" s="170"/>
    </row>
    <row r="49" spans="1:60" outlineLevel="3" x14ac:dyDescent="0.25">
      <c r="A49" s="171"/>
      <c r="B49" s="172"/>
      <c r="C49" s="173" t="s">
        <v>539</v>
      </c>
      <c r="D49" s="174"/>
      <c r="E49" s="175"/>
      <c r="F49" s="169"/>
      <c r="G49" s="169"/>
      <c r="H49" s="169"/>
      <c r="I49" s="169"/>
      <c r="J49" s="169"/>
      <c r="K49" s="169"/>
      <c r="L49" s="169"/>
      <c r="M49" s="169"/>
      <c r="N49" s="176"/>
      <c r="O49" s="176"/>
      <c r="P49" s="176"/>
      <c r="Q49" s="176"/>
      <c r="R49" s="169"/>
      <c r="S49" s="169"/>
      <c r="T49" s="169"/>
      <c r="U49" s="169"/>
      <c r="V49" s="169"/>
      <c r="W49" s="169"/>
      <c r="X49" s="169"/>
      <c r="Y49" s="169"/>
      <c r="Z49" s="170"/>
      <c r="AA49" s="170"/>
      <c r="AB49" s="170"/>
      <c r="AC49" s="170"/>
      <c r="AD49" s="170"/>
      <c r="AE49" s="170"/>
      <c r="AF49" s="170"/>
      <c r="AG49" s="170"/>
      <c r="AH49" s="170"/>
      <c r="AI49" s="170"/>
      <c r="AJ49" s="170"/>
      <c r="AK49" s="170"/>
      <c r="AL49" s="170"/>
      <c r="AM49" s="170"/>
      <c r="AN49" s="170"/>
      <c r="AO49" s="170"/>
      <c r="AP49" s="170"/>
      <c r="AQ49" s="170"/>
      <c r="AR49" s="170"/>
      <c r="AS49" s="170"/>
      <c r="AT49" s="170"/>
      <c r="AU49" s="170"/>
      <c r="AV49" s="170"/>
      <c r="AW49" s="170"/>
      <c r="AX49" s="170"/>
      <c r="AY49" s="170"/>
      <c r="AZ49" s="170"/>
      <c r="BA49" s="170"/>
      <c r="BB49" s="170"/>
      <c r="BC49" s="170"/>
      <c r="BD49" s="170"/>
      <c r="BE49" s="170"/>
      <c r="BF49" s="170"/>
      <c r="BG49" s="170"/>
      <c r="BH49" s="170"/>
    </row>
    <row r="50" spans="1:60" outlineLevel="3" x14ac:dyDescent="0.25">
      <c r="A50" s="171"/>
      <c r="B50" s="172"/>
      <c r="C50" s="173" t="s">
        <v>540</v>
      </c>
      <c r="D50" s="174"/>
      <c r="E50" s="175"/>
      <c r="F50" s="169"/>
      <c r="G50" s="169"/>
      <c r="H50" s="169"/>
      <c r="I50" s="169"/>
      <c r="J50" s="169"/>
      <c r="K50" s="169"/>
      <c r="L50" s="169"/>
      <c r="M50" s="169"/>
      <c r="N50" s="176"/>
      <c r="O50" s="176"/>
      <c r="P50" s="176"/>
      <c r="Q50" s="176"/>
      <c r="R50" s="169"/>
      <c r="S50" s="169"/>
      <c r="T50" s="169"/>
      <c r="U50" s="169"/>
      <c r="V50" s="169"/>
      <c r="W50" s="169"/>
      <c r="X50" s="169"/>
      <c r="Y50" s="169"/>
      <c r="Z50" s="170"/>
      <c r="AA50" s="170"/>
      <c r="AB50" s="170"/>
      <c r="AC50" s="170"/>
      <c r="AD50" s="170"/>
      <c r="AE50" s="170"/>
      <c r="AF50" s="170"/>
      <c r="AG50" s="170"/>
      <c r="AH50" s="170"/>
      <c r="AI50" s="170"/>
      <c r="AJ50" s="170"/>
      <c r="AK50" s="170"/>
      <c r="AL50" s="170"/>
      <c r="AM50" s="170"/>
      <c r="AN50" s="170"/>
      <c r="AO50" s="170"/>
      <c r="AP50" s="170"/>
      <c r="AQ50" s="170"/>
      <c r="AR50" s="170"/>
      <c r="AS50" s="170"/>
      <c r="AT50" s="170"/>
      <c r="AU50" s="170"/>
      <c r="AV50" s="170"/>
      <c r="AW50" s="170"/>
      <c r="AX50" s="170"/>
      <c r="AY50" s="170"/>
      <c r="AZ50" s="170"/>
      <c r="BA50" s="170"/>
      <c r="BB50" s="170"/>
      <c r="BC50" s="170"/>
      <c r="BD50" s="170"/>
      <c r="BE50" s="170"/>
      <c r="BF50" s="170"/>
      <c r="BG50" s="170"/>
      <c r="BH50" s="170"/>
    </row>
    <row r="51" spans="1:60" outlineLevel="3" x14ac:dyDescent="0.25">
      <c r="A51" s="171"/>
      <c r="B51" s="172"/>
      <c r="C51" s="173"/>
      <c r="D51" s="174"/>
      <c r="E51" s="175"/>
      <c r="F51" s="169"/>
      <c r="G51" s="169"/>
      <c r="H51" s="169"/>
      <c r="I51" s="169"/>
      <c r="J51" s="169"/>
      <c r="K51" s="169"/>
      <c r="L51" s="169"/>
      <c r="M51" s="169"/>
      <c r="N51" s="176"/>
      <c r="O51" s="176"/>
      <c r="P51" s="176"/>
      <c r="Q51" s="176"/>
      <c r="R51" s="169"/>
      <c r="S51" s="169"/>
      <c r="T51" s="169"/>
      <c r="U51" s="169"/>
      <c r="V51" s="169"/>
      <c r="W51" s="169"/>
      <c r="X51" s="169"/>
      <c r="Y51" s="169"/>
      <c r="Z51" s="170"/>
      <c r="AA51" s="170"/>
      <c r="AB51" s="170"/>
      <c r="AC51" s="170"/>
      <c r="AD51" s="170"/>
      <c r="AE51" s="170"/>
      <c r="AF51" s="170"/>
      <c r="AG51" s="170" t="s">
        <v>156</v>
      </c>
      <c r="AH51" s="170">
        <v>0</v>
      </c>
      <c r="AI51" s="170"/>
      <c r="AJ51" s="170"/>
      <c r="AK51" s="170"/>
      <c r="AL51" s="170"/>
      <c r="AM51" s="170"/>
      <c r="AN51" s="170"/>
      <c r="AO51" s="170"/>
      <c r="AP51" s="170"/>
      <c r="AQ51" s="170"/>
      <c r="AR51" s="170"/>
      <c r="AS51" s="170"/>
      <c r="AT51" s="170"/>
      <c r="AU51" s="170"/>
      <c r="AV51" s="170"/>
      <c r="AW51" s="170"/>
      <c r="AX51" s="170"/>
      <c r="AY51" s="170"/>
      <c r="AZ51" s="170"/>
      <c r="BA51" s="170"/>
      <c r="BB51" s="170"/>
      <c r="BC51" s="170"/>
      <c r="BD51" s="170"/>
      <c r="BE51" s="170"/>
      <c r="BF51" s="170"/>
      <c r="BG51" s="170"/>
      <c r="BH51" s="170"/>
    </row>
    <row r="52" spans="1:60" outlineLevel="3" x14ac:dyDescent="0.25">
      <c r="A52" s="171"/>
      <c r="B52" s="172"/>
      <c r="C52" s="177" t="s">
        <v>164</v>
      </c>
      <c r="D52" s="178"/>
      <c r="E52" s="179">
        <f>SUM(E41:E51)</f>
        <v>6410</v>
      </c>
      <c r="F52" s="169"/>
      <c r="G52" s="169"/>
      <c r="H52" s="169"/>
      <c r="I52" s="169"/>
      <c r="J52" s="169"/>
      <c r="K52" s="169"/>
      <c r="L52" s="169"/>
      <c r="M52" s="169"/>
      <c r="N52" s="176"/>
      <c r="O52" s="176"/>
      <c r="P52" s="176"/>
      <c r="Q52" s="176"/>
      <c r="R52" s="169"/>
      <c r="S52" s="169"/>
      <c r="T52" s="169"/>
      <c r="U52" s="169"/>
      <c r="V52" s="169"/>
      <c r="W52" s="169"/>
      <c r="X52" s="169"/>
      <c r="Y52" s="169"/>
      <c r="Z52" s="170"/>
      <c r="AA52" s="170"/>
      <c r="AB52" s="170"/>
      <c r="AC52" s="170"/>
      <c r="AD52" s="170"/>
      <c r="AE52" s="170"/>
      <c r="AF52" s="170"/>
      <c r="AG52" s="170" t="s">
        <v>156</v>
      </c>
      <c r="AH52" s="170">
        <v>1</v>
      </c>
      <c r="AI52" s="170"/>
      <c r="AJ52" s="170"/>
      <c r="AK52" s="170"/>
      <c r="AL52" s="170"/>
      <c r="AM52" s="170"/>
      <c r="AN52" s="170"/>
      <c r="AO52" s="170"/>
      <c r="AP52" s="170"/>
      <c r="AQ52" s="170"/>
      <c r="AR52" s="170"/>
      <c r="AS52" s="170"/>
      <c r="AT52" s="170"/>
      <c r="AU52" s="170"/>
      <c r="AV52" s="170"/>
      <c r="AW52" s="170"/>
      <c r="AX52" s="170"/>
      <c r="AY52" s="170"/>
      <c r="AZ52" s="170"/>
      <c r="BA52" s="170"/>
      <c r="BB52" s="170"/>
      <c r="BC52" s="170"/>
      <c r="BD52" s="170"/>
      <c r="BE52" s="170"/>
      <c r="BF52" s="170"/>
      <c r="BG52" s="170"/>
      <c r="BH52" s="170"/>
    </row>
    <row r="53" spans="1:60" x14ac:dyDescent="0.25">
      <c r="A53" s="3"/>
      <c r="B53" s="4"/>
      <c r="C53" s="210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AE53">
        <v>12</v>
      </c>
      <c r="AF53">
        <v>21</v>
      </c>
      <c r="AG53" t="s">
        <v>132</v>
      </c>
    </row>
    <row r="54" spans="1:60" ht="13" x14ac:dyDescent="0.25">
      <c r="A54" s="211"/>
      <c r="B54" s="212" t="s">
        <v>31</v>
      </c>
      <c r="C54" s="213"/>
      <c r="D54" s="214"/>
      <c r="E54" s="228"/>
      <c r="F54" s="215"/>
      <c r="G54" s="216">
        <f>G8+G37</f>
        <v>0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AE54">
        <f>SUMIF(L7:L52,AE53,G7:G52)</f>
        <v>0</v>
      </c>
      <c r="AF54">
        <f>SUMIF(L7:L52,AF53,G7:G52)</f>
        <v>0</v>
      </c>
      <c r="AG54" t="s">
        <v>265</v>
      </c>
    </row>
    <row r="55" spans="1:60" x14ac:dyDescent="0.25">
      <c r="A55" s="3"/>
      <c r="B55" s="4"/>
      <c r="C55" s="210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60" x14ac:dyDescent="0.25">
      <c r="A56" s="3"/>
      <c r="B56" s="4"/>
      <c r="C56" s="210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60" x14ac:dyDescent="0.25">
      <c r="A57" s="309" t="s">
        <v>266</v>
      </c>
      <c r="B57" s="309"/>
      <c r="C57" s="310"/>
      <c r="D57" s="6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60" x14ac:dyDescent="0.25">
      <c r="A58" s="286"/>
      <c r="B58" s="287"/>
      <c r="C58" s="288"/>
      <c r="D58" s="287"/>
      <c r="E58" s="287"/>
      <c r="F58" s="287"/>
      <c r="G58" s="289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AG58" t="s">
        <v>267</v>
      </c>
    </row>
    <row r="59" spans="1:60" x14ac:dyDescent="0.25">
      <c r="A59" s="290"/>
      <c r="B59" s="291"/>
      <c r="C59" s="292"/>
      <c r="D59" s="291"/>
      <c r="E59" s="291"/>
      <c r="F59" s="291"/>
      <c r="G59" s="29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60" x14ac:dyDescent="0.25">
      <c r="A60" s="290"/>
      <c r="B60" s="291"/>
      <c r="C60" s="292"/>
      <c r="D60" s="291"/>
      <c r="E60" s="291"/>
      <c r="F60" s="291"/>
      <c r="G60" s="29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60" x14ac:dyDescent="0.25">
      <c r="A61" s="290"/>
      <c r="B61" s="291"/>
      <c r="C61" s="292"/>
      <c r="D61" s="291"/>
      <c r="E61" s="291"/>
      <c r="F61" s="291"/>
      <c r="G61" s="29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60" x14ac:dyDescent="0.25">
      <c r="A62" s="294"/>
      <c r="B62" s="295"/>
      <c r="C62" s="296"/>
      <c r="D62" s="295"/>
      <c r="E62" s="295"/>
      <c r="F62" s="295"/>
      <c r="G62" s="297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 x14ac:dyDescent="0.25">
      <c r="A63" s="3"/>
      <c r="B63" s="4"/>
      <c r="C63" s="210"/>
      <c r="D63" s="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 x14ac:dyDescent="0.25">
      <c r="C64" s="217"/>
      <c r="D64" s="10"/>
      <c r="AG64" t="s">
        <v>268</v>
      </c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</sheetData>
  <sheetProtection algorithmName="SHA-512" hashValue="xvNw7uLZ5DylPv8a5HmrNHwLk85vb3AmYN/qig5t9upCSqT8N3Lo3bBH757DViEK1P+BRDaPvrWqyA72RzrZUQ==" saltValue="O2k3c9GlnHRhmp1YTCDg8A==" spinCount="100000" sheet="1" objects="1" scenarios="1"/>
  <mergeCells count="7">
    <mergeCell ref="A58:G62"/>
    <mergeCell ref="C10:G10"/>
    <mergeCell ref="A1:G1"/>
    <mergeCell ref="C2:G2"/>
    <mergeCell ref="C3:G3"/>
    <mergeCell ref="C4:G4"/>
    <mergeCell ref="A57:C5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29A8566905EE43B27BE3EB837E23D1" ma:contentTypeVersion="20" ma:contentTypeDescription="Vytvoří nový dokument" ma:contentTypeScope="" ma:versionID="1b547730a9dfa54a6e6ab006e2b7681f">
  <xsd:schema xmlns:xsd="http://www.w3.org/2001/XMLSchema" xmlns:xs="http://www.w3.org/2001/XMLSchema" xmlns:p="http://schemas.microsoft.com/office/2006/metadata/properties" xmlns:ns2="9ff150a7-0dd8-4c18-9463-a952d6568fe2" xmlns:ns3="d4cc1580-2a65-4676-bc43-8335e1d94486" targetNamespace="http://schemas.microsoft.com/office/2006/metadata/properties" ma:root="true" ma:fieldsID="b4d40de1963ba228eeb88a9d81db9063" ns2:_="" ns3:_="">
    <xsd:import namespace="9ff150a7-0dd8-4c18-9463-a952d6568fe2"/>
    <xsd:import namespace="d4cc1580-2a65-4676-bc43-8335e1d9448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DATE" minOccurs="0"/>
                <xsd:element ref="ns3:lcf76f155ced4ddcb4097134ff3c332f" minOccurs="0"/>
                <xsd:element ref="ns2:TaxCatchAll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Odkaz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150a7-0dd8-4c18-9463-a952d6568fe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29cb2dd-91a4-4f00-a29c-2dee25cc79de}" ma:internalName="TaxCatchAll" ma:showField="CatchAllData" ma:web="9ff150a7-0dd8-4c18-9463-a952d6568f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cc1580-2a65-4676-bc43-8335e1d944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DATE" ma:index="20" nillable="true" ma:displayName="DATE" ma:format="DateOnly" ma:internalName="DATE">
      <xsd:simpleType>
        <xsd:restriction base="dms:DateTime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7af5795b-154a-4650-8316-fc4b5658d9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Odkaz" ma:index="27" nillable="true" ma:displayName="Odkaz" ma:format="Hyperlink" ma:internalName="Odkaz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f150a7-0dd8-4c18-9463-a952d6568fe2" xsi:nil="true"/>
    <Odkaz xmlns="d4cc1580-2a65-4676-bc43-8335e1d94486">
      <Url xsi:nil="true"/>
      <Description xsi:nil="true"/>
    </Odkaz>
    <DATE xmlns="d4cc1580-2a65-4676-bc43-8335e1d94486" xsi:nil="true"/>
    <lcf76f155ced4ddcb4097134ff3c332f xmlns="d4cc1580-2a65-4676-bc43-8335e1d9448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BAA7C2E-279F-4746-9C0F-A70432865A74}"/>
</file>

<file path=customXml/itemProps2.xml><?xml version="1.0" encoding="utf-8"?>
<ds:datastoreItem xmlns:ds="http://schemas.openxmlformats.org/officeDocument/2006/customXml" ds:itemID="{5F9BC30A-7D2B-43A7-9AB4-E2759D0500E7}"/>
</file>

<file path=customXml/itemProps3.xml><?xml version="1.0" encoding="utf-8"?>
<ds:datastoreItem xmlns:ds="http://schemas.openxmlformats.org/officeDocument/2006/customXml" ds:itemID="{DF766510-CB7D-44A0-80F6-D461EC4E6433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13</vt:i4>
      </vt:variant>
      <vt:variant>
        <vt:lpstr>Pojmenované oblasti</vt:lpstr>
      </vt:variant>
      <vt:variant>
        <vt:i4>66</vt:i4>
      </vt:variant>
    </vt:vector>
  </HeadingPairs>
  <TitlesOfParts>
    <vt:vector size="79" baseType="lpstr">
      <vt:lpstr>Pokyny pro vyplnění</vt:lpstr>
      <vt:lpstr>Stavba</vt:lpstr>
      <vt:lpstr>VzorPolozky</vt:lpstr>
      <vt:lpstr>2.2.0.4 101 Pol</vt:lpstr>
      <vt:lpstr>2.2.0.4 102 Pol</vt:lpstr>
      <vt:lpstr>2.2.0.4 103 Pol</vt:lpstr>
      <vt:lpstr>2.2.0.4 201 Pol</vt:lpstr>
      <vt:lpstr>2.2.0.4 202 Pol</vt:lpstr>
      <vt:lpstr>2.2.0.4 203 Pol</vt:lpstr>
      <vt:lpstr>2.2.0.4 301 Pol</vt:lpstr>
      <vt:lpstr>2.2.0.4 401 Pol</vt:lpstr>
      <vt:lpstr>2.2.0.4 402 Pol</vt:lpstr>
      <vt:lpstr>2.2.0.4 VON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'2.2.0.4 101 Pol'!Názvy_tisku</vt:lpstr>
      <vt:lpstr>'2.2.0.4 102 Pol'!Názvy_tisku</vt:lpstr>
      <vt:lpstr>'2.2.0.4 103 Pol'!Názvy_tisku</vt:lpstr>
      <vt:lpstr>'2.2.0.4 201 Pol'!Názvy_tisku</vt:lpstr>
      <vt:lpstr>'2.2.0.4 202 Pol'!Názvy_tisku</vt:lpstr>
      <vt:lpstr>'2.2.0.4 203 Pol'!Názvy_tisku</vt:lpstr>
      <vt:lpstr>'2.2.0.4 301 Pol'!Názvy_tisku</vt:lpstr>
      <vt:lpstr>'2.2.0.4 401 Pol'!Názvy_tisku</vt:lpstr>
      <vt:lpstr>'2.2.0.4 402 Pol'!Názvy_tisku</vt:lpstr>
      <vt:lpstr>'2.2.0.4 VON Pol'!Názvy_tisku</vt:lpstr>
      <vt:lpstr>oadresa</vt:lpstr>
      <vt:lpstr>Stavba!Objednatel</vt:lpstr>
      <vt:lpstr>Stavba!Objekt</vt:lpstr>
      <vt:lpstr>'2.2.0.4 101 Pol'!Oblast_tisku</vt:lpstr>
      <vt:lpstr>'2.2.0.4 102 Pol'!Oblast_tisku</vt:lpstr>
      <vt:lpstr>'2.2.0.4 103 Pol'!Oblast_tisku</vt:lpstr>
      <vt:lpstr>'2.2.0.4 201 Pol'!Oblast_tisku</vt:lpstr>
      <vt:lpstr>'2.2.0.4 202 Pol'!Oblast_tisku</vt:lpstr>
      <vt:lpstr>'2.2.0.4 203 Pol'!Oblast_tisku</vt:lpstr>
      <vt:lpstr>'2.2.0.4 301 Pol'!Oblast_tisku</vt:lpstr>
      <vt:lpstr>'2.2.0.4 401 Pol'!Oblast_tisku</vt:lpstr>
      <vt:lpstr>'2.2.0.4 402 Pol'!Oblast_tisku</vt:lpstr>
      <vt:lpstr>'2.2.0.4 VON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Mikulík Michal (188625)</dc:creator>
  <cp:lastModifiedBy>Vlastimil Sedláček</cp:lastModifiedBy>
  <cp:lastPrinted>2019-03-19T12:27:02Z</cp:lastPrinted>
  <dcterms:created xsi:type="dcterms:W3CDTF">2009-04-08T07:15:50Z</dcterms:created>
  <dcterms:modified xsi:type="dcterms:W3CDTF">2026-02-03T10:40:39Z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0x0101008C29A8566905EE43B27BE3EB837E23D1</vt:lpwstr>
  </property>
</Properties>
</file>