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0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VTE projetky nové od 2018\Břežany II\Územní a stavební dokumentace\Tender\1_Stavba\Projektová dokumentace_TENDERA\rozpočty\"/>
    </mc:Choice>
  </mc:AlternateContent>
  <xr:revisionPtr revIDLastSave="0" documentId="13_ncr:1_{A270E76E-0EEC-4ABF-A34E-B7FE68A9E423}" xr6:coauthVersionLast="47" xr6:coauthVersionMax="47" xr10:uidLastSave="{00000000-0000-0000-0000-000000000000}"/>
  <bookViews>
    <workbookView xWindow="-28920" yWindow="-8175" windowWidth="29040" windowHeight="15720" firstSheet="1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2.2.0.4 101 Pol" sheetId="12" r:id="rId4"/>
    <sheet name="2.2.0.4 102 Pol" sheetId="13" r:id="rId5"/>
    <sheet name="2.2.0.4 103 Pol" sheetId="14" r:id="rId6"/>
    <sheet name="2.2.0.4 201 Pol" sheetId="15" r:id="rId7"/>
    <sheet name="2.2.0.4 202 Pol" sheetId="16" r:id="rId8"/>
    <sheet name="2.2.0.4 203 Pol" sheetId="17" r:id="rId9"/>
    <sheet name="2.2.0.4 301 Pol" sheetId="18" r:id="rId10"/>
    <sheet name="2.2.0.4 401 Pol" sheetId="19" r:id="rId11"/>
    <sheet name="2.2.0.4 402 Pol" sheetId="20" r:id="rId12"/>
    <sheet name="2.2.0.4 VON Pol" sheetId="21" r:id="rId13"/>
  </sheets>
  <externalReferences>
    <externalReference r:id="rId14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'2.2.0.4 101 Pol'!$1:$7</definedName>
    <definedName name="_xlnm.Print_Titles" localSheetId="4">'2.2.0.4 102 Pol'!$1:$7</definedName>
    <definedName name="_xlnm.Print_Titles" localSheetId="5">'2.2.0.4 103 Pol'!$1:$7</definedName>
    <definedName name="_xlnm.Print_Titles" localSheetId="6">'2.2.0.4 201 Pol'!$1:$7</definedName>
    <definedName name="_xlnm.Print_Titles" localSheetId="7">'2.2.0.4 202 Pol'!$1:$7</definedName>
    <definedName name="_xlnm.Print_Titles" localSheetId="8">'2.2.0.4 203 Pol'!$1:$7</definedName>
    <definedName name="_xlnm.Print_Titles" localSheetId="9">'2.2.0.4 301 Pol'!$1:$7</definedName>
    <definedName name="_xlnm.Print_Titles" localSheetId="10">'2.2.0.4 401 Pol'!$1:$7</definedName>
    <definedName name="_xlnm.Print_Titles" localSheetId="11">'2.2.0.4 402 Pol'!$1:$7</definedName>
    <definedName name="_xlnm.Print_Titles" localSheetId="12">'2.2.0.4 VON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'2.2.0.4 101 Pol'!$A$1:$Y$155</definedName>
    <definedName name="_xlnm.Print_Area" localSheetId="4">'2.2.0.4 102 Pol'!$A$1:$Y$21</definedName>
    <definedName name="_xlnm.Print_Area" localSheetId="5">'2.2.0.4 103 Pol'!$A$1:$Y$72</definedName>
    <definedName name="_xlnm.Print_Area" localSheetId="6">'2.2.0.4 201 Pol'!$A$1:$Y$172</definedName>
    <definedName name="_xlnm.Print_Area" localSheetId="7">'2.2.0.4 202 Pol'!$A$1:$Y$21</definedName>
    <definedName name="_xlnm.Print_Area" localSheetId="8">'2.2.0.4 203 Pol'!$A$1:$Y$64</definedName>
    <definedName name="_xlnm.Print_Area" localSheetId="9">'2.2.0.4 301 Pol'!$A$1:$Y$89</definedName>
    <definedName name="_xlnm.Print_Area" localSheetId="10">'2.2.0.4 401 Pol'!$A$1:$Y$105</definedName>
    <definedName name="_xlnm.Print_Area" localSheetId="11">'2.2.0.4 402 Pol'!$A$1:$Y$24</definedName>
    <definedName name="_xlnm.Print_Area" localSheetId="12">'2.2.0.4 VON Pol'!$A$1:$Y$38</definedName>
    <definedName name="_xlnm.Print_Area" localSheetId="1">Stavba!$A$1:$J$87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8"/>
  <customWorkbookViews>
    <customWorkbookView name="Radim" guid="{B7E7C763-C459-487D-8ABA-5CFDDFBD5A84}" maximized="1" xWindow="-8" yWindow="-8" windowWidth="1296" windowHeight="1040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20" l="1"/>
  <c r="E52" i="17"/>
  <c r="E28" i="17"/>
  <c r="E31" i="17" s="1"/>
  <c r="E24" i="17" s="1"/>
  <c r="E14" i="17"/>
  <c r="E18" i="17" s="1"/>
  <c r="E9" i="17" s="1"/>
  <c r="E23" i="17" s="1"/>
  <c r="E54" i="14"/>
  <c r="E46" i="14" s="1"/>
  <c r="E40" i="14"/>
  <c r="E30" i="14" s="1"/>
  <c r="G30" i="14" s="1"/>
  <c r="M30" i="14" s="1"/>
  <c r="E22" i="14"/>
  <c r="E9" i="14" s="1"/>
  <c r="F47" i="1"/>
  <c r="F42" i="1"/>
  <c r="BA26" i="21"/>
  <c r="BA24" i="21"/>
  <c r="BA22" i="21"/>
  <c r="BA19" i="21"/>
  <c r="BA14" i="21"/>
  <c r="BA12" i="21"/>
  <c r="BA10" i="21"/>
  <c r="G9" i="21"/>
  <c r="M9" i="21" s="1"/>
  <c r="I9" i="21"/>
  <c r="K9" i="21"/>
  <c r="O9" i="21"/>
  <c r="Q9" i="21"/>
  <c r="V9" i="21"/>
  <c r="G11" i="21"/>
  <c r="M11" i="21" s="1"/>
  <c r="I11" i="21"/>
  <c r="K11" i="21"/>
  <c r="O11" i="21"/>
  <c r="O8" i="21" s="1"/>
  <c r="Q11" i="21"/>
  <c r="V11" i="21"/>
  <c r="V8" i="21" s="1"/>
  <c r="G13" i="21"/>
  <c r="M13" i="21" s="1"/>
  <c r="I13" i="21"/>
  <c r="K13" i="21"/>
  <c r="O13" i="21"/>
  <c r="Q13" i="21"/>
  <c r="V13" i="21"/>
  <c r="G15" i="21"/>
  <c r="M15" i="21" s="1"/>
  <c r="I15" i="21"/>
  <c r="K15" i="21"/>
  <c r="O15" i="21"/>
  <c r="Q15" i="21"/>
  <c r="V15" i="21"/>
  <c r="G18" i="21"/>
  <c r="I18" i="21"/>
  <c r="K18" i="21"/>
  <c r="M18" i="21"/>
  <c r="O18" i="21"/>
  <c r="O17" i="21" s="1"/>
  <c r="Q18" i="21"/>
  <c r="V18" i="21"/>
  <c r="G20" i="21"/>
  <c r="M20" i="21" s="1"/>
  <c r="I20" i="21"/>
  <c r="K20" i="21"/>
  <c r="O20" i="21"/>
  <c r="Q20" i="21"/>
  <c r="V20" i="21"/>
  <c r="G21" i="21"/>
  <c r="M21" i="21" s="1"/>
  <c r="I21" i="21"/>
  <c r="K21" i="21"/>
  <c r="O21" i="21"/>
  <c r="Q21" i="21"/>
  <c r="V21" i="21"/>
  <c r="G23" i="21"/>
  <c r="G17" i="21" s="1"/>
  <c r="I86" i="1" s="1"/>
  <c r="I20" i="1" s="1"/>
  <c r="I23" i="21"/>
  <c r="K23" i="21"/>
  <c r="O23" i="21"/>
  <c r="Q23" i="21"/>
  <c r="V23" i="21"/>
  <c r="G25" i="21"/>
  <c r="M25" i="21" s="1"/>
  <c r="I25" i="21"/>
  <c r="K25" i="21"/>
  <c r="O25" i="21"/>
  <c r="Q25" i="21"/>
  <c r="V25" i="21"/>
  <c r="AE28" i="21"/>
  <c r="F50" i="1" s="1"/>
  <c r="G10" i="20"/>
  <c r="I10" i="20"/>
  <c r="K10" i="20"/>
  <c r="O10" i="20"/>
  <c r="Q10" i="20"/>
  <c r="V10" i="20"/>
  <c r="AE14" i="20"/>
  <c r="F49" i="1" s="1"/>
  <c r="G9" i="19"/>
  <c r="I9" i="19"/>
  <c r="K9" i="19"/>
  <c r="O9" i="19"/>
  <c r="Q9" i="19"/>
  <c r="V9" i="19"/>
  <c r="G10" i="19"/>
  <c r="M10" i="19" s="1"/>
  <c r="I10" i="19"/>
  <c r="K10" i="19"/>
  <c r="O10" i="19"/>
  <c r="Q10" i="19"/>
  <c r="V10" i="19"/>
  <c r="G12" i="19"/>
  <c r="I12" i="19"/>
  <c r="K12" i="19"/>
  <c r="M12" i="19"/>
  <c r="O12" i="19"/>
  <c r="Q12" i="19"/>
  <c r="V12" i="19"/>
  <c r="G13" i="19"/>
  <c r="M13" i="19" s="1"/>
  <c r="I13" i="19"/>
  <c r="K13" i="19"/>
  <c r="O13" i="19"/>
  <c r="Q13" i="19"/>
  <c r="V13" i="19"/>
  <c r="G15" i="19"/>
  <c r="M15" i="19" s="1"/>
  <c r="I15" i="19"/>
  <c r="K15" i="19"/>
  <c r="O15" i="19"/>
  <c r="Q15" i="19"/>
  <c r="V15" i="19"/>
  <c r="G17" i="19"/>
  <c r="M17" i="19" s="1"/>
  <c r="I17" i="19"/>
  <c r="K17" i="19"/>
  <c r="O17" i="19"/>
  <c r="Q17" i="19"/>
  <c r="V17" i="19"/>
  <c r="G19" i="19"/>
  <c r="M19" i="19" s="1"/>
  <c r="I19" i="19"/>
  <c r="K19" i="19"/>
  <c r="O19" i="19"/>
  <c r="Q19" i="19"/>
  <c r="V19" i="19"/>
  <c r="G22" i="19"/>
  <c r="M22" i="19" s="1"/>
  <c r="I22" i="19"/>
  <c r="K22" i="19"/>
  <c r="O22" i="19"/>
  <c r="Q22" i="19"/>
  <c r="V22" i="19"/>
  <c r="G24" i="19"/>
  <c r="M24" i="19" s="1"/>
  <c r="I24" i="19"/>
  <c r="K24" i="19"/>
  <c r="O24" i="19"/>
  <c r="Q24" i="19"/>
  <c r="V24" i="19"/>
  <c r="G26" i="19"/>
  <c r="M26" i="19" s="1"/>
  <c r="I26" i="19"/>
  <c r="K26" i="19"/>
  <c r="O26" i="19"/>
  <c r="Q26" i="19"/>
  <c r="V26" i="19"/>
  <c r="G28" i="19"/>
  <c r="M28" i="19" s="1"/>
  <c r="I28" i="19"/>
  <c r="K28" i="19"/>
  <c r="O28" i="19"/>
  <c r="Q28" i="19"/>
  <c r="V28" i="19"/>
  <c r="G30" i="19"/>
  <c r="I30" i="19"/>
  <c r="K30" i="19"/>
  <c r="M30" i="19"/>
  <c r="O30" i="19"/>
  <c r="Q30" i="19"/>
  <c r="V30" i="19"/>
  <c r="G33" i="19"/>
  <c r="M33" i="19" s="1"/>
  <c r="I33" i="19"/>
  <c r="K33" i="19"/>
  <c r="O33" i="19"/>
  <c r="Q33" i="19"/>
  <c r="V33" i="19"/>
  <c r="G35" i="19"/>
  <c r="M35" i="19" s="1"/>
  <c r="I35" i="19"/>
  <c r="K35" i="19"/>
  <c r="O35" i="19"/>
  <c r="Q35" i="19"/>
  <c r="V35" i="19"/>
  <c r="G37" i="19"/>
  <c r="I37" i="19"/>
  <c r="K37" i="19"/>
  <c r="M37" i="19"/>
  <c r="O37" i="19"/>
  <c r="Q37" i="19"/>
  <c r="V37" i="19"/>
  <c r="G40" i="19"/>
  <c r="M40" i="19" s="1"/>
  <c r="I40" i="19"/>
  <c r="K40" i="19"/>
  <c r="O40" i="19"/>
  <c r="Q40" i="19"/>
  <c r="V40" i="19"/>
  <c r="G42" i="19"/>
  <c r="M42" i="19" s="1"/>
  <c r="I42" i="19"/>
  <c r="K42" i="19"/>
  <c r="O42" i="19"/>
  <c r="Q42" i="19"/>
  <c r="V42" i="19"/>
  <c r="G43" i="19"/>
  <c r="M43" i="19" s="1"/>
  <c r="I43" i="19"/>
  <c r="K43" i="19"/>
  <c r="O43" i="19"/>
  <c r="Q43" i="19"/>
  <c r="V43" i="19"/>
  <c r="I45" i="19"/>
  <c r="K45" i="19"/>
  <c r="G46" i="19"/>
  <c r="G45" i="19" s="1"/>
  <c r="I79" i="1" s="1"/>
  <c r="I46" i="19"/>
  <c r="K46" i="19"/>
  <c r="O46" i="19"/>
  <c r="O45" i="19" s="1"/>
  <c r="Q46" i="19"/>
  <c r="Q45" i="19" s="1"/>
  <c r="V46" i="19"/>
  <c r="V45" i="19" s="1"/>
  <c r="G49" i="19"/>
  <c r="I49" i="19"/>
  <c r="K49" i="19"/>
  <c r="M49" i="19"/>
  <c r="O49" i="19"/>
  <c r="Q49" i="19"/>
  <c r="V49" i="19"/>
  <c r="G51" i="19"/>
  <c r="G48" i="19" s="1"/>
  <c r="I51" i="19"/>
  <c r="K51" i="19"/>
  <c r="M51" i="19"/>
  <c r="O51" i="19"/>
  <c r="Q51" i="19"/>
  <c r="V51" i="19"/>
  <c r="G53" i="19"/>
  <c r="M53" i="19" s="1"/>
  <c r="I53" i="19"/>
  <c r="K53" i="19"/>
  <c r="O53" i="19"/>
  <c r="Q53" i="19"/>
  <c r="V53" i="19"/>
  <c r="G55" i="19"/>
  <c r="M55" i="19" s="1"/>
  <c r="I55" i="19"/>
  <c r="K55" i="19"/>
  <c r="O55" i="19"/>
  <c r="Q55" i="19"/>
  <c r="V55" i="19"/>
  <c r="G58" i="19"/>
  <c r="M58" i="19" s="1"/>
  <c r="I58" i="19"/>
  <c r="K58" i="19"/>
  <c r="O58" i="19"/>
  <c r="Q58" i="19"/>
  <c r="V58" i="19"/>
  <c r="G60" i="19"/>
  <c r="M60" i="19" s="1"/>
  <c r="I60" i="19"/>
  <c r="K60" i="19"/>
  <c r="O60" i="19"/>
  <c r="Q60" i="19"/>
  <c r="V60" i="19"/>
  <c r="G62" i="19"/>
  <c r="M62" i="19" s="1"/>
  <c r="I62" i="19"/>
  <c r="K62" i="19"/>
  <c r="O62" i="19"/>
  <c r="Q62" i="19"/>
  <c r="V62" i="19"/>
  <c r="G64" i="19"/>
  <c r="I64" i="19"/>
  <c r="K64" i="19"/>
  <c r="M64" i="19"/>
  <c r="O64" i="19"/>
  <c r="Q64" i="19"/>
  <c r="V64" i="19"/>
  <c r="G66" i="19"/>
  <c r="M66" i="19" s="1"/>
  <c r="I66" i="19"/>
  <c r="K66" i="19"/>
  <c r="O66" i="19"/>
  <c r="Q66" i="19"/>
  <c r="V66" i="19"/>
  <c r="G68" i="19"/>
  <c r="I68" i="19"/>
  <c r="K68" i="19"/>
  <c r="M68" i="19"/>
  <c r="O68" i="19"/>
  <c r="Q68" i="19"/>
  <c r="V68" i="19"/>
  <c r="G70" i="19"/>
  <c r="M70" i="19" s="1"/>
  <c r="I70" i="19"/>
  <c r="K70" i="19"/>
  <c r="O70" i="19"/>
  <c r="Q70" i="19"/>
  <c r="V70" i="19"/>
  <c r="G72" i="19"/>
  <c r="M72" i="19" s="1"/>
  <c r="I72" i="19"/>
  <c r="K72" i="19"/>
  <c r="O72" i="19"/>
  <c r="Q72" i="19"/>
  <c r="V72" i="19"/>
  <c r="G74" i="19"/>
  <c r="M74" i="19" s="1"/>
  <c r="M73" i="19" s="1"/>
  <c r="I74" i="19"/>
  <c r="I73" i="19" s="1"/>
  <c r="K74" i="19"/>
  <c r="O74" i="19"/>
  <c r="Q74" i="19"/>
  <c r="V74" i="19"/>
  <c r="V73" i="19" s="1"/>
  <c r="G76" i="19"/>
  <c r="G73" i="19" s="1"/>
  <c r="I81" i="1" s="1"/>
  <c r="I76" i="19"/>
  <c r="K76" i="19"/>
  <c r="M76" i="19"/>
  <c r="O76" i="19"/>
  <c r="Q76" i="19"/>
  <c r="Q73" i="19" s="1"/>
  <c r="V76" i="19"/>
  <c r="G78" i="19"/>
  <c r="M78" i="19" s="1"/>
  <c r="I78" i="19"/>
  <c r="K78" i="19"/>
  <c r="O78" i="19"/>
  <c r="Q78" i="19"/>
  <c r="V78" i="19"/>
  <c r="G79" i="19"/>
  <c r="M79" i="19" s="1"/>
  <c r="I79" i="19"/>
  <c r="K79" i="19"/>
  <c r="O79" i="19"/>
  <c r="Q79" i="19"/>
  <c r="V79" i="19"/>
  <c r="K80" i="19"/>
  <c r="Q80" i="19"/>
  <c r="V80" i="19"/>
  <c r="G81" i="19"/>
  <c r="G80" i="19" s="1"/>
  <c r="I82" i="1" s="1"/>
  <c r="I81" i="19"/>
  <c r="I80" i="19" s="1"/>
  <c r="K81" i="19"/>
  <c r="O81" i="19"/>
  <c r="O80" i="19" s="1"/>
  <c r="Q81" i="19"/>
  <c r="V81" i="19"/>
  <c r="G83" i="19"/>
  <c r="M83" i="19" s="1"/>
  <c r="I83" i="19"/>
  <c r="K83" i="19"/>
  <c r="O83" i="19"/>
  <c r="Q83" i="19"/>
  <c r="V83" i="19"/>
  <c r="G86" i="19"/>
  <c r="I86" i="19"/>
  <c r="K86" i="19"/>
  <c r="M86" i="19"/>
  <c r="O86" i="19"/>
  <c r="O82" i="19" s="1"/>
  <c r="Q86" i="19"/>
  <c r="Q82" i="19" s="1"/>
  <c r="V86" i="19"/>
  <c r="G88" i="19"/>
  <c r="M88" i="19" s="1"/>
  <c r="I88" i="19"/>
  <c r="K88" i="19"/>
  <c r="O88" i="19"/>
  <c r="Q88" i="19"/>
  <c r="V88" i="19"/>
  <c r="G90" i="19"/>
  <c r="M90" i="19" s="1"/>
  <c r="I90" i="19"/>
  <c r="K90" i="19"/>
  <c r="O90" i="19"/>
  <c r="Q90" i="19"/>
  <c r="V90" i="19"/>
  <c r="O92" i="19"/>
  <c r="Q92" i="19"/>
  <c r="G93" i="19"/>
  <c r="G92" i="19" s="1"/>
  <c r="I93" i="19"/>
  <c r="I92" i="19" s="1"/>
  <c r="K93" i="19"/>
  <c r="K92" i="19" s="1"/>
  <c r="O93" i="19"/>
  <c r="Q93" i="19"/>
  <c r="V93" i="19"/>
  <c r="V92" i="19" s="1"/>
  <c r="AE95" i="19"/>
  <c r="F48" i="1" s="1"/>
  <c r="G9" i="18"/>
  <c r="I9" i="18"/>
  <c r="K9" i="18"/>
  <c r="O9" i="18"/>
  <c r="Q9" i="18"/>
  <c r="V9" i="18"/>
  <c r="G15" i="18"/>
  <c r="M15" i="18" s="1"/>
  <c r="I15" i="18"/>
  <c r="K15" i="18"/>
  <c r="O15" i="18"/>
  <c r="Q15" i="18"/>
  <c r="V15" i="18"/>
  <c r="G20" i="18"/>
  <c r="M20" i="18" s="1"/>
  <c r="I20" i="18"/>
  <c r="K20" i="18"/>
  <c r="O20" i="18"/>
  <c r="Q20" i="18"/>
  <c r="V20" i="18"/>
  <c r="G26" i="18"/>
  <c r="M26" i="18" s="1"/>
  <c r="I26" i="18"/>
  <c r="K26" i="18"/>
  <c r="O26" i="18"/>
  <c r="Q26" i="18"/>
  <c r="V26" i="18"/>
  <c r="G31" i="18"/>
  <c r="I31" i="18"/>
  <c r="K31" i="18"/>
  <c r="M31" i="18"/>
  <c r="O31" i="18"/>
  <c r="O8" i="18" s="1"/>
  <c r="Q31" i="18"/>
  <c r="V31" i="18"/>
  <c r="G37" i="18"/>
  <c r="M37" i="18" s="1"/>
  <c r="I37" i="18"/>
  <c r="K37" i="18"/>
  <c r="O37" i="18"/>
  <c r="Q37" i="18"/>
  <c r="V37" i="18"/>
  <c r="G45" i="18"/>
  <c r="I45" i="18"/>
  <c r="K45" i="18"/>
  <c r="M45" i="18"/>
  <c r="O45" i="18"/>
  <c r="Q45" i="18"/>
  <c r="V45" i="18"/>
  <c r="G50" i="18"/>
  <c r="M50" i="18" s="1"/>
  <c r="I50" i="18"/>
  <c r="K50" i="18"/>
  <c r="O50" i="18"/>
  <c r="Q50" i="18"/>
  <c r="V50" i="18"/>
  <c r="G57" i="18"/>
  <c r="M57" i="18" s="1"/>
  <c r="I57" i="18"/>
  <c r="K57" i="18"/>
  <c r="O57" i="18"/>
  <c r="Q57" i="18"/>
  <c r="V57" i="18"/>
  <c r="I62" i="18"/>
  <c r="Q62" i="18"/>
  <c r="G63" i="18"/>
  <c r="M63" i="18" s="1"/>
  <c r="M62" i="18" s="1"/>
  <c r="I63" i="18"/>
  <c r="K63" i="18"/>
  <c r="K62" i="18" s="1"/>
  <c r="O63" i="18"/>
  <c r="O62" i="18" s="1"/>
  <c r="Q63" i="18"/>
  <c r="V63" i="18"/>
  <c r="V62" i="18" s="1"/>
  <c r="K68" i="18"/>
  <c r="G69" i="18"/>
  <c r="M69" i="18" s="1"/>
  <c r="M68" i="18" s="1"/>
  <c r="I69" i="18"/>
  <c r="I68" i="18" s="1"/>
  <c r="K69" i="18"/>
  <c r="O69" i="18"/>
  <c r="O68" i="18" s="1"/>
  <c r="Q69" i="18"/>
  <c r="Q68" i="18" s="1"/>
  <c r="V69" i="18"/>
  <c r="V68" i="18" s="1"/>
  <c r="G74" i="18"/>
  <c r="I74" i="18"/>
  <c r="K74" i="18"/>
  <c r="M74" i="18"/>
  <c r="O74" i="18"/>
  <c r="Q74" i="18"/>
  <c r="V74" i="18"/>
  <c r="AE79" i="18"/>
  <c r="AE54" i="17"/>
  <c r="F46" i="1" s="1"/>
  <c r="G8" i="16"/>
  <c r="G11" i="16" s="1"/>
  <c r="K8" i="16"/>
  <c r="M8" i="16"/>
  <c r="G9" i="16"/>
  <c r="I9" i="16"/>
  <c r="I8" i="16" s="1"/>
  <c r="K9" i="16"/>
  <c r="M9" i="16"/>
  <c r="O9" i="16"/>
  <c r="O8" i="16" s="1"/>
  <c r="Q9" i="16"/>
  <c r="Q8" i="16" s="1"/>
  <c r="V9" i="16"/>
  <c r="V8" i="16" s="1"/>
  <c r="AE11" i="16"/>
  <c r="F45" i="1" s="1"/>
  <c r="AF11" i="16"/>
  <c r="G45" i="1" s="1"/>
  <c r="G9" i="15"/>
  <c r="M9" i="15" s="1"/>
  <c r="I9" i="15"/>
  <c r="K9" i="15"/>
  <c r="O9" i="15"/>
  <c r="Q9" i="15"/>
  <c r="V9" i="15"/>
  <c r="G15" i="15"/>
  <c r="M15" i="15" s="1"/>
  <c r="I15" i="15"/>
  <c r="K15" i="15"/>
  <c r="O15" i="15"/>
  <c r="Q15" i="15"/>
  <c r="V15" i="15"/>
  <c r="G21" i="15"/>
  <c r="G8" i="15" s="1"/>
  <c r="I21" i="15"/>
  <c r="K21" i="15"/>
  <c r="O21" i="15"/>
  <c r="Q21" i="15"/>
  <c r="V21" i="15"/>
  <c r="G27" i="15"/>
  <c r="M27" i="15" s="1"/>
  <c r="I27" i="15"/>
  <c r="K27" i="15"/>
  <c r="O27" i="15"/>
  <c r="Q27" i="15"/>
  <c r="V27" i="15"/>
  <c r="G41" i="15"/>
  <c r="I41" i="15"/>
  <c r="K41" i="15"/>
  <c r="M41" i="15"/>
  <c r="O41" i="15"/>
  <c r="Q41" i="15"/>
  <c r="V41" i="15"/>
  <c r="G51" i="15"/>
  <c r="I51" i="15"/>
  <c r="K51" i="15"/>
  <c r="M51" i="15"/>
  <c r="O51" i="15"/>
  <c r="Q51" i="15"/>
  <c r="V51" i="15"/>
  <c r="G61" i="15"/>
  <c r="M61" i="15" s="1"/>
  <c r="I61" i="15"/>
  <c r="K61" i="15"/>
  <c r="O61" i="15"/>
  <c r="Q61" i="15"/>
  <c r="V61" i="15"/>
  <c r="G65" i="15"/>
  <c r="M65" i="15" s="1"/>
  <c r="I65" i="15"/>
  <c r="K65" i="15"/>
  <c r="O65" i="15"/>
  <c r="Q65" i="15"/>
  <c r="V65" i="15"/>
  <c r="G76" i="15"/>
  <c r="M76" i="15" s="1"/>
  <c r="I76" i="15"/>
  <c r="K76" i="15"/>
  <c r="O76" i="15"/>
  <c r="Q76" i="15"/>
  <c r="V76" i="15"/>
  <c r="G82" i="15"/>
  <c r="M82" i="15" s="1"/>
  <c r="I82" i="15"/>
  <c r="K82" i="15"/>
  <c r="O82" i="15"/>
  <c r="Q82" i="15"/>
  <c r="V82" i="15"/>
  <c r="G88" i="15"/>
  <c r="M88" i="15" s="1"/>
  <c r="I88" i="15"/>
  <c r="K88" i="15"/>
  <c r="O88" i="15"/>
  <c r="Q88" i="15"/>
  <c r="V88" i="15"/>
  <c r="G96" i="15"/>
  <c r="I96" i="15"/>
  <c r="K96" i="15"/>
  <c r="M96" i="15"/>
  <c r="O96" i="15"/>
  <c r="Q96" i="15"/>
  <c r="V96" i="15"/>
  <c r="G103" i="15"/>
  <c r="M103" i="15" s="1"/>
  <c r="I103" i="15"/>
  <c r="K103" i="15"/>
  <c r="O103" i="15"/>
  <c r="Q103" i="15"/>
  <c r="V103" i="15"/>
  <c r="G110" i="15"/>
  <c r="M110" i="15" s="1"/>
  <c r="I110" i="15"/>
  <c r="K110" i="15"/>
  <c r="O110" i="15"/>
  <c r="Q110" i="15"/>
  <c r="V110" i="15"/>
  <c r="G117" i="15"/>
  <c r="M117" i="15" s="1"/>
  <c r="I117" i="15"/>
  <c r="K117" i="15"/>
  <c r="O117" i="15"/>
  <c r="Q117" i="15"/>
  <c r="V117" i="15"/>
  <c r="G123" i="15"/>
  <c r="M123" i="15" s="1"/>
  <c r="I123" i="15"/>
  <c r="K123" i="15"/>
  <c r="O123" i="15"/>
  <c r="Q123" i="15"/>
  <c r="V123" i="15"/>
  <c r="G130" i="15"/>
  <c r="M130" i="15" s="1"/>
  <c r="I130" i="15"/>
  <c r="K130" i="15"/>
  <c r="O130" i="15"/>
  <c r="Q130" i="15"/>
  <c r="V130" i="15"/>
  <c r="G138" i="15"/>
  <c r="I138" i="15"/>
  <c r="K138" i="15"/>
  <c r="M138" i="15"/>
  <c r="O138" i="15"/>
  <c r="Q138" i="15"/>
  <c r="V138" i="15"/>
  <c r="G143" i="15"/>
  <c r="I143" i="15"/>
  <c r="K143" i="15"/>
  <c r="M143" i="15"/>
  <c r="O143" i="15"/>
  <c r="Q143" i="15"/>
  <c r="V143" i="15"/>
  <c r="G148" i="15"/>
  <c r="M148" i="15" s="1"/>
  <c r="I148" i="15"/>
  <c r="K148" i="15"/>
  <c r="O148" i="15"/>
  <c r="Q148" i="15"/>
  <c r="V148" i="15"/>
  <c r="G149" i="15"/>
  <c r="M149" i="15" s="1"/>
  <c r="I149" i="15"/>
  <c r="K149" i="15"/>
  <c r="O149" i="15"/>
  <c r="Q149" i="15"/>
  <c r="V149" i="15"/>
  <c r="G153" i="15"/>
  <c r="I153" i="15"/>
  <c r="K153" i="15"/>
  <c r="M153" i="15"/>
  <c r="O153" i="15"/>
  <c r="Q153" i="15"/>
  <c r="V153" i="15"/>
  <c r="G157" i="15"/>
  <c r="M157" i="15" s="1"/>
  <c r="I157" i="15"/>
  <c r="K157" i="15"/>
  <c r="O157" i="15"/>
  <c r="Q157" i="15"/>
  <c r="V157" i="15"/>
  <c r="AE162" i="15"/>
  <c r="F44" i="1" s="1"/>
  <c r="AE62" i="14"/>
  <c r="F43" i="1" s="1"/>
  <c r="G11" i="13"/>
  <c r="G8" i="13"/>
  <c r="I84" i="1" s="1"/>
  <c r="I18" i="1" s="1"/>
  <c r="O8" i="13"/>
  <c r="V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AE11" i="13"/>
  <c r="BA65" i="12"/>
  <c r="G9" i="12"/>
  <c r="M9" i="12" s="1"/>
  <c r="I9" i="12"/>
  <c r="K9" i="12"/>
  <c r="O9" i="12"/>
  <c r="O8" i="12" s="1"/>
  <c r="Q9" i="12"/>
  <c r="Q8" i="12" s="1"/>
  <c r="V9" i="12"/>
  <c r="V8" i="12" s="1"/>
  <c r="G20" i="12"/>
  <c r="M20" i="12" s="1"/>
  <c r="I20" i="12"/>
  <c r="K20" i="12"/>
  <c r="O20" i="12"/>
  <c r="Q20" i="12"/>
  <c r="V20" i="12"/>
  <c r="G26" i="12"/>
  <c r="M26" i="12" s="1"/>
  <c r="I26" i="12"/>
  <c r="K26" i="12"/>
  <c r="O26" i="12"/>
  <c r="Q26" i="12"/>
  <c r="V26" i="12"/>
  <c r="G32" i="12"/>
  <c r="M32" i="12" s="1"/>
  <c r="I32" i="12"/>
  <c r="K32" i="12"/>
  <c r="O32" i="12"/>
  <c r="Q32" i="12"/>
  <c r="V32" i="12"/>
  <c r="G41" i="12"/>
  <c r="M41" i="12" s="1"/>
  <c r="I41" i="12"/>
  <c r="K41" i="12"/>
  <c r="O41" i="12"/>
  <c r="Q41" i="12"/>
  <c r="V41" i="12"/>
  <c r="G46" i="12"/>
  <c r="I46" i="12"/>
  <c r="K46" i="12"/>
  <c r="M46" i="12"/>
  <c r="O46" i="12"/>
  <c r="Q46" i="12"/>
  <c r="V46" i="12"/>
  <c r="G51" i="12"/>
  <c r="I51" i="12"/>
  <c r="K51" i="12"/>
  <c r="M51" i="12"/>
  <c r="O51" i="12"/>
  <c r="Q51" i="12"/>
  <c r="V51" i="12"/>
  <c r="G60" i="12"/>
  <c r="M60" i="12" s="1"/>
  <c r="I60" i="12"/>
  <c r="K60" i="12"/>
  <c r="O60" i="12"/>
  <c r="Q60" i="12"/>
  <c r="V60" i="12"/>
  <c r="G64" i="12"/>
  <c r="M64" i="12" s="1"/>
  <c r="I64" i="12"/>
  <c r="K64" i="12"/>
  <c r="O64" i="12"/>
  <c r="Q64" i="12"/>
  <c r="V64" i="12"/>
  <c r="G72" i="12"/>
  <c r="M72" i="12" s="1"/>
  <c r="I72" i="12"/>
  <c r="K72" i="12"/>
  <c r="O72" i="12"/>
  <c r="Q72" i="12"/>
  <c r="V72" i="12"/>
  <c r="G79" i="12"/>
  <c r="M79" i="12" s="1"/>
  <c r="I79" i="12"/>
  <c r="K79" i="12"/>
  <c r="O79" i="12"/>
  <c r="Q79" i="12"/>
  <c r="V79" i="12"/>
  <c r="G86" i="12"/>
  <c r="M86" i="12" s="1"/>
  <c r="I86" i="12"/>
  <c r="K86" i="12"/>
  <c r="O86" i="12"/>
  <c r="Q86" i="12"/>
  <c r="V86" i="12"/>
  <c r="G93" i="12"/>
  <c r="M93" i="12" s="1"/>
  <c r="I93" i="12"/>
  <c r="K93" i="12"/>
  <c r="O93" i="12"/>
  <c r="Q93" i="12"/>
  <c r="V93" i="12"/>
  <c r="G100" i="12"/>
  <c r="M100" i="12" s="1"/>
  <c r="I100" i="12"/>
  <c r="K100" i="12"/>
  <c r="O100" i="12"/>
  <c r="Q100" i="12"/>
  <c r="V100" i="12"/>
  <c r="G106" i="12"/>
  <c r="M106" i="12" s="1"/>
  <c r="I106" i="12"/>
  <c r="K106" i="12"/>
  <c r="O106" i="12"/>
  <c r="Q106" i="12"/>
  <c r="V106" i="12"/>
  <c r="G113" i="12"/>
  <c r="M113" i="12" s="1"/>
  <c r="I113" i="12"/>
  <c r="K113" i="12"/>
  <c r="O113" i="12"/>
  <c r="Q113" i="12"/>
  <c r="V113" i="12"/>
  <c r="G121" i="12"/>
  <c r="M121" i="12" s="1"/>
  <c r="I121" i="12"/>
  <c r="K121" i="12"/>
  <c r="O121" i="12"/>
  <c r="Q121" i="12"/>
  <c r="V121" i="12"/>
  <c r="G126" i="12"/>
  <c r="M126" i="12" s="1"/>
  <c r="I126" i="12"/>
  <c r="K126" i="12"/>
  <c r="O126" i="12"/>
  <c r="Q126" i="12"/>
  <c r="V126" i="12"/>
  <c r="G131" i="12"/>
  <c r="M131" i="12" s="1"/>
  <c r="I131" i="12"/>
  <c r="K131" i="12"/>
  <c r="O131" i="12"/>
  <c r="Q131" i="12"/>
  <c r="V131" i="12"/>
  <c r="G132" i="12"/>
  <c r="M132" i="12" s="1"/>
  <c r="I132" i="12"/>
  <c r="K132" i="12"/>
  <c r="O132" i="12"/>
  <c r="Q132" i="12"/>
  <c r="V132" i="12"/>
  <c r="G136" i="12"/>
  <c r="M136" i="12" s="1"/>
  <c r="I136" i="12"/>
  <c r="K136" i="12"/>
  <c r="O136" i="12"/>
  <c r="Q136" i="12"/>
  <c r="V136" i="12"/>
  <c r="G140" i="12"/>
  <c r="I140" i="12"/>
  <c r="K140" i="12"/>
  <c r="M140" i="12"/>
  <c r="O140" i="12"/>
  <c r="Q140" i="12"/>
  <c r="V140" i="12"/>
  <c r="AE145" i="12"/>
  <c r="F41" i="1" s="1"/>
  <c r="I17" i="1"/>
  <c r="AZ60" i="1"/>
  <c r="AZ58" i="1"/>
  <c r="AZ56" i="1"/>
  <c r="AZ54" i="1"/>
  <c r="J28" i="1"/>
  <c r="J26" i="1"/>
  <c r="G38" i="1"/>
  <c r="F38" i="1"/>
  <c r="J23" i="1"/>
  <c r="J24" i="1"/>
  <c r="J25" i="1"/>
  <c r="J27" i="1"/>
  <c r="E24" i="1"/>
  <c r="E26" i="1"/>
  <c r="V24" i="17" l="1"/>
  <c r="I24" i="17"/>
  <c r="K24" i="17"/>
  <c r="E22" i="17"/>
  <c r="E19" i="17"/>
  <c r="E26" i="14"/>
  <c r="E23" i="14"/>
  <c r="I9" i="17"/>
  <c r="G9" i="17"/>
  <c r="M9" i="17" s="1"/>
  <c r="E12" i="20"/>
  <c r="I11" i="20"/>
  <c r="O11" i="20"/>
  <c r="G11" i="20"/>
  <c r="M11" i="20" s="1"/>
  <c r="K11" i="20"/>
  <c r="Q11" i="20"/>
  <c r="V11" i="20"/>
  <c r="H45" i="1"/>
  <c r="I45" i="1" s="1"/>
  <c r="V9" i="14"/>
  <c r="I48" i="19"/>
  <c r="I9" i="14"/>
  <c r="AF11" i="13"/>
  <c r="G42" i="1" s="1"/>
  <c r="H42" i="1" s="1"/>
  <c r="I42" i="1" s="1"/>
  <c r="AF162" i="15"/>
  <c r="G44" i="1" s="1"/>
  <c r="H44" i="1" s="1"/>
  <c r="I44" i="1" s="1"/>
  <c r="K73" i="19"/>
  <c r="K8" i="21"/>
  <c r="I30" i="14"/>
  <c r="Q8" i="15"/>
  <c r="K8" i="18"/>
  <c r="K82" i="19"/>
  <c r="I8" i="21"/>
  <c r="I8" i="18"/>
  <c r="I82" i="19"/>
  <c r="K48" i="19"/>
  <c r="M8" i="21"/>
  <c r="V30" i="14"/>
  <c r="K17" i="21"/>
  <c r="Q30" i="14"/>
  <c r="K8" i="12"/>
  <c r="G68" i="18"/>
  <c r="I8" i="12"/>
  <c r="G8" i="18"/>
  <c r="M82" i="19"/>
  <c r="G82" i="19"/>
  <c r="I83" i="1" s="1"/>
  <c r="Q8" i="19"/>
  <c r="G62" i="18"/>
  <c r="V8" i="15"/>
  <c r="Q8" i="18"/>
  <c r="K8" i="19"/>
  <c r="O8" i="15"/>
  <c r="M46" i="19"/>
  <c r="M45" i="19" s="1"/>
  <c r="I8" i="19"/>
  <c r="I17" i="21"/>
  <c r="O48" i="19"/>
  <c r="K30" i="14"/>
  <c r="K8" i="15"/>
  <c r="M93" i="19"/>
  <c r="M92" i="19" s="1"/>
  <c r="G8" i="19"/>
  <c r="M10" i="20"/>
  <c r="V17" i="21"/>
  <c r="I8" i="15"/>
  <c r="Q17" i="21"/>
  <c r="K9" i="14"/>
  <c r="V8" i="18"/>
  <c r="V82" i="19"/>
  <c r="O73" i="19"/>
  <c r="V48" i="19"/>
  <c r="V8" i="19"/>
  <c r="Q8" i="21"/>
  <c r="Q48" i="19"/>
  <c r="O8" i="19"/>
  <c r="O78" i="12"/>
  <c r="G78" i="12"/>
  <c r="G87" i="15"/>
  <c r="G162" i="15" s="1"/>
  <c r="K87" i="15"/>
  <c r="V87" i="15"/>
  <c r="Q87" i="15"/>
  <c r="I87" i="15"/>
  <c r="M87" i="15"/>
  <c r="O87" i="15"/>
  <c r="V78" i="12"/>
  <c r="K78" i="12"/>
  <c r="I78" i="12"/>
  <c r="Q78" i="12"/>
  <c r="Q24" i="17"/>
  <c r="E38" i="17"/>
  <c r="O38" i="17" s="1"/>
  <c r="O37" i="17" s="1"/>
  <c r="O9" i="17"/>
  <c r="O24" i="17"/>
  <c r="G24" i="17"/>
  <c r="M24" i="17" s="1"/>
  <c r="V9" i="17"/>
  <c r="K9" i="17"/>
  <c r="Q9" i="17"/>
  <c r="K46" i="14"/>
  <c r="K45" i="14" s="1"/>
  <c r="V46" i="14"/>
  <c r="V45" i="14" s="1"/>
  <c r="G46" i="14"/>
  <c r="O46" i="14"/>
  <c r="O45" i="14" s="1"/>
  <c r="I46" i="14"/>
  <c r="I45" i="14" s="1"/>
  <c r="Q46" i="14"/>
  <c r="Q45" i="14" s="1"/>
  <c r="F40" i="1"/>
  <c r="O30" i="14"/>
  <c r="Q9" i="14"/>
  <c r="G9" i="14"/>
  <c r="M9" i="14" s="1"/>
  <c r="O9" i="14"/>
  <c r="F39" i="1"/>
  <c r="F51" i="1" s="1"/>
  <c r="G23" i="1" s="1"/>
  <c r="A23" i="1" s="1"/>
  <c r="G24" i="1" s="1"/>
  <c r="G8" i="21"/>
  <c r="G28" i="21" s="1"/>
  <c r="AF28" i="21"/>
  <c r="G50" i="1" s="1"/>
  <c r="H50" i="1" s="1"/>
  <c r="I50" i="1" s="1"/>
  <c r="M23" i="21"/>
  <c r="M17" i="21" s="1"/>
  <c r="M48" i="19"/>
  <c r="M81" i="19"/>
  <c r="M80" i="19" s="1"/>
  <c r="M9" i="19"/>
  <c r="M8" i="19" s="1"/>
  <c r="AF95" i="19"/>
  <c r="G48" i="1" s="1"/>
  <c r="H48" i="1" s="1"/>
  <c r="I48" i="1" s="1"/>
  <c r="AF79" i="18"/>
  <c r="G47" i="1" s="1"/>
  <c r="H47" i="1" s="1"/>
  <c r="I47" i="1" s="1"/>
  <c r="M9" i="18"/>
  <c r="M8" i="18" s="1"/>
  <c r="M21" i="15"/>
  <c r="M8" i="15" s="1"/>
  <c r="M8" i="12"/>
  <c r="M78" i="12"/>
  <c r="AF145" i="12"/>
  <c r="G41" i="1" s="1"/>
  <c r="H41" i="1" s="1"/>
  <c r="I41" i="1" s="1"/>
  <c r="G8" i="12"/>
  <c r="I19" i="17" l="1"/>
  <c r="I8" i="17" s="1"/>
  <c r="K19" i="17"/>
  <c r="K8" i="17" s="1"/>
  <c r="O19" i="17"/>
  <c r="O8" i="17" s="1"/>
  <c r="Q19" i="17"/>
  <c r="Q8" i="17" s="1"/>
  <c r="V19" i="17"/>
  <c r="V8" i="17" s="1"/>
  <c r="G19" i="17"/>
  <c r="M19" i="17" s="1"/>
  <c r="M8" i="17" s="1"/>
  <c r="Q38" i="17"/>
  <c r="Q37" i="17" s="1"/>
  <c r="I38" i="17"/>
  <c r="I37" i="17" s="1"/>
  <c r="O9" i="20"/>
  <c r="Q9" i="20"/>
  <c r="V9" i="20"/>
  <c r="G9" i="20"/>
  <c r="I9" i="20"/>
  <c r="K9" i="20"/>
  <c r="Q12" i="20"/>
  <c r="O12" i="20"/>
  <c r="V12" i="20"/>
  <c r="G12" i="20"/>
  <c r="M12" i="20" s="1"/>
  <c r="I12" i="20"/>
  <c r="K12" i="20"/>
  <c r="G38" i="17"/>
  <c r="M38" i="17" s="1"/>
  <c r="M37" i="17" s="1"/>
  <c r="K38" i="17"/>
  <c r="K37" i="17" s="1"/>
  <c r="G145" i="12"/>
  <c r="I85" i="1"/>
  <c r="I19" i="1" s="1"/>
  <c r="G79" i="18"/>
  <c r="G95" i="19"/>
  <c r="I78" i="1"/>
  <c r="V38" i="17"/>
  <c r="V37" i="17" s="1"/>
  <c r="G8" i="17"/>
  <c r="G45" i="14"/>
  <c r="M46" i="14"/>
  <c r="M45" i="14" s="1"/>
  <c r="I23" i="14"/>
  <c r="I8" i="14" s="1"/>
  <c r="V23" i="14"/>
  <c r="V8" i="14" s="1"/>
  <c r="O23" i="14"/>
  <c r="O8" i="14" s="1"/>
  <c r="K23" i="14"/>
  <c r="K8" i="14" s="1"/>
  <c r="G23" i="14"/>
  <c r="Q23" i="14"/>
  <c r="Q8" i="14" s="1"/>
  <c r="A24" i="1"/>
  <c r="G37" i="17" l="1"/>
  <c r="G54" i="17" s="1"/>
  <c r="AF54" i="17"/>
  <c r="G46" i="1" s="1"/>
  <c r="H46" i="1" s="1"/>
  <c r="I46" i="1" s="1"/>
  <c r="Q8" i="20"/>
  <c r="I8" i="20"/>
  <c r="V8" i="20"/>
  <c r="K8" i="20"/>
  <c r="M9" i="20"/>
  <c r="M8" i="20" s="1"/>
  <c r="AF14" i="20"/>
  <c r="G49" i="1" s="1"/>
  <c r="H49" i="1" s="1"/>
  <c r="I49" i="1" s="1"/>
  <c r="G8" i="20"/>
  <c r="G14" i="20" s="1"/>
  <c r="O8" i="20"/>
  <c r="G8" i="14"/>
  <c r="M23" i="14"/>
  <c r="M8" i="14" s="1"/>
  <c r="AF62" i="14"/>
  <c r="I80" i="1" l="1"/>
  <c r="G40" i="1"/>
  <c r="H40" i="1" s="1"/>
  <c r="I40" i="1" s="1"/>
  <c r="G43" i="1"/>
  <c r="H43" i="1" s="1"/>
  <c r="I43" i="1" s="1"/>
  <c r="G39" i="1"/>
  <c r="I77" i="1"/>
  <c r="G62" i="14"/>
  <c r="I87" i="1" l="1"/>
  <c r="I16" i="1"/>
  <c r="I21" i="1" s="1"/>
  <c r="G51" i="1"/>
  <c r="H39" i="1"/>
  <c r="H51" i="1" s="1"/>
  <c r="G25" i="1" l="1"/>
  <c r="G28" i="1"/>
  <c r="I39" i="1"/>
  <c r="I51" i="1" s="1"/>
  <c r="J86" i="1"/>
  <c r="J83" i="1"/>
  <c r="J79" i="1"/>
  <c r="J84" i="1"/>
  <c r="J80" i="1"/>
  <c r="J77" i="1"/>
  <c r="J78" i="1"/>
  <c r="J81" i="1"/>
  <c r="J85" i="1"/>
  <c r="J82" i="1"/>
  <c r="J50" i="1" l="1"/>
  <c r="J48" i="1"/>
  <c r="J42" i="1"/>
  <c r="J49" i="1"/>
  <c r="J43" i="1"/>
  <c r="J44" i="1"/>
  <c r="J39" i="1"/>
  <c r="J51" i="1" s="1"/>
  <c r="J40" i="1"/>
  <c r="J46" i="1"/>
  <c r="J47" i="1"/>
  <c r="J41" i="1"/>
  <c r="J45" i="1"/>
  <c r="J87" i="1"/>
  <c r="A25" i="1"/>
  <c r="G26" i="1" l="1"/>
  <c r="A27" i="1" s="1"/>
  <c r="A26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1A4FA33A-1B60-4A49-A635-49DD4D92B56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3B92162-38DC-4EBE-9C9C-FCD90B89453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3FD03303-7281-481B-B717-8E9CF7500A5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F8C1B0A-CF28-4784-94EE-F31D14D0380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EBB0EA33-34D3-4102-B457-4DF69ACE6B1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AC1A3C0-B63E-46BC-BC56-B0A4EB738CF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187E4019-B95E-4643-9181-A76442AC791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ACD586B-73A4-4538-8378-88C0594071D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7F338134-9AE3-4969-8088-D071A1732DB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EDA496C-D15F-4402-BC3F-E28C838DC37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457288A8-D977-42AC-B862-494D66725F7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CD91BC6-00A0-444B-BE78-CED64009B6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ACD34511-025E-44E3-93CE-95642CF0D34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49333B9-56F8-4E41-A92D-9A1828DA1C3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F755B40-900F-4E3A-8EB6-E8BC7F130E8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BE3F7DF-8C2D-4908-BEE8-8ED0A08149F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16A259C-98D9-418B-BACE-439D2DDF225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7FC7293-D563-4742-BFC3-A157BAA8A84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6502B31D-9450-478E-8742-CB22244BAAD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C7DDF7F-B55B-4036-B105-394D21DD90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<sst xmlns="http://schemas.openxmlformats.org/spreadsheetml/2006/main" count="2491" uniqueCount="545">
  <si>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</si>
  <si>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</si>
  <si>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#RTSROZP#</t>
  </si>
  <si>
    <t>Položkový rozpočet stavby</t>
  </si>
  <si>
    <t>Stavba:</t>
  </si>
  <si>
    <t>25MM034</t>
  </si>
  <si>
    <t>Větrné elektrárny v lokalitě Břežany u Znojma</t>
  </si>
  <si>
    <t>Objednatel:</t>
  </si>
  <si>
    <t>WEB Větrná Energie s.r.o.</t>
  </si>
  <si>
    <t>IČO:</t>
  </si>
  <si>
    <t>26282895</t>
  </si>
  <si>
    <t>Ríšova 149/21</t>
  </si>
  <si>
    <t>DIČ:</t>
  </si>
  <si>
    <t>CZ26282895</t>
  </si>
  <si>
    <t>64100</t>
  </si>
  <si>
    <t>Brno - Žebětín</t>
  </si>
  <si>
    <t>Projektant:</t>
  </si>
  <si>
    <t>MTK Brno s.r.o.</t>
  </si>
  <si>
    <t>10707361</t>
  </si>
  <si>
    <t>V pískách 400/20</t>
  </si>
  <si>
    <t>CZ10707361</t>
  </si>
  <si>
    <t>62000</t>
  </si>
  <si>
    <t>Brno - Holásky</t>
  </si>
  <si>
    <t>Zhotovitel:</t>
  </si>
  <si>
    <t>Vypracoval:</t>
  </si>
  <si>
    <t>Rozpis ceny</t>
  </si>
  <si>
    <t>Celkem</t>
  </si>
  <si>
    <t>HSV</t>
  </si>
  <si>
    <t>PSV</t>
  </si>
  <si>
    <t>MON</t>
  </si>
  <si>
    <t>VN</t>
  </si>
  <si>
    <t>Vedlejší náklady</t>
  </si>
  <si>
    <t>ON</t>
  </si>
  <si>
    <t>Ostatní náklady</t>
  </si>
  <si>
    <t>Rekapitulace daní</t>
  </si>
  <si>
    <t>Základ pro sníženou DPH</t>
  </si>
  <si>
    <t>%</t>
  </si>
  <si>
    <t xml:space="preserve">Snížená DPH </t>
  </si>
  <si>
    <t>Základ pro základní DPH</t>
  </si>
  <si>
    <t xml:space="preserve">Základní DPH </t>
  </si>
  <si>
    <t>Zaokrouhlení</t>
  </si>
  <si>
    <t>Cena celkem bez DPH</t>
  </si>
  <si>
    <t>Cena celkem s DPH</t>
  </si>
  <si>
    <t>CZK</t>
  </si>
  <si>
    <t>v</t>
  </si>
  <si>
    <t>dne</t>
  </si>
  <si>
    <t>Za zhotovitele</t>
  </si>
  <si>
    <t>Za objednatele</t>
  </si>
  <si>
    <t>Rekapitulace dílčích částí</t>
  </si>
  <si>
    <t>#CASTI&gt;&gt;</t>
  </si>
  <si>
    <t>Číslo</t>
  </si>
  <si>
    <t>Název</t>
  </si>
  <si>
    <t>DPH celkem</t>
  </si>
  <si>
    <t>Cena celkem</t>
  </si>
  <si>
    <t>Stavba</t>
  </si>
  <si>
    <t>2.2.0.4</t>
  </si>
  <si>
    <t>Pozemní stavby</t>
  </si>
  <si>
    <t>101</t>
  </si>
  <si>
    <t>BRE 1 - základ, manipulační plochy</t>
  </si>
  <si>
    <t>102</t>
  </si>
  <si>
    <t>BRE 1 - elektroinstalace</t>
  </si>
  <si>
    <t>103</t>
  </si>
  <si>
    <t>BRE 1 - dočasné zpevněné plochy</t>
  </si>
  <si>
    <t>201</t>
  </si>
  <si>
    <t>BRE 2 - základ, manipulační plochy</t>
  </si>
  <si>
    <t>202</t>
  </si>
  <si>
    <t>BRE 2 - elektroinstalace</t>
  </si>
  <si>
    <t>203</t>
  </si>
  <si>
    <t>BRE 2 - dočasné zpevněné plochy</t>
  </si>
  <si>
    <t>301</t>
  </si>
  <si>
    <t>Trafostanice - základ, manipulační plochy</t>
  </si>
  <si>
    <t>401</t>
  </si>
  <si>
    <t>Dopravní řešení - sjezd</t>
  </si>
  <si>
    <t>402</t>
  </si>
  <si>
    <t>Manipulační plochy a přístupové cesty</t>
  </si>
  <si>
    <t>VON</t>
  </si>
  <si>
    <t>Vedlejší a ostatní náklady</t>
  </si>
  <si>
    <t>Celkem za stavbu</t>
  </si>
  <si>
    <t>#POPS</t>
  </si>
  <si>
    <t>Popis stavby: 25MM034 - Větrné elektrárny v lokalitě Břežany u Znojma</t>
  </si>
  <si>
    <t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t>
  </si>
  <si>
    <t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t>
  </si>
  <si>
    <t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t>
  </si>
  <si>
    <t>Zhotovitel doplní poskytnuté informace svými vlastními znalostmi a zkušenostmi tak, aby mohl připravit nabídku a je plnou Zhotovitelovou zodpovědností učinit potřebné dotazy, jak to pro tento účel považuje za nutné.</t>
  </si>
  <si>
    <t>#POPO</t>
  </si>
  <si>
    <t>Popis objektu: 2.2.0.4 - Pozemní stavby</t>
  </si>
  <si>
    <t>#POPR</t>
  </si>
  <si>
    <t>Popis rozpočtu: 101 - BRE 1 - základ, manipulační plochy</t>
  </si>
  <si>
    <t>Popis rozpočtu: 102 - BRE 1 - elektroinstalace</t>
  </si>
  <si>
    <t>Popis rozpočtu: 103 - BRE 1 - dočasné zpevněné plochy</t>
  </si>
  <si>
    <t>Popis rozpočtu: 201 - BRE 2 - základ, manipulační plochy</t>
  </si>
  <si>
    <t>Popis rozpočtu: 202 - BRE 2 - elektroinstalace</t>
  </si>
  <si>
    <t>Popis rozpočtu: 203 - BRE 2 - dočasné zpevněné plochy</t>
  </si>
  <si>
    <t>Popis rozpočtu: 301 - Trafostanice - základ, manipulační plochy</t>
  </si>
  <si>
    <t>Popis rozpočtu: 401 - Dopravní řešení - sjezd</t>
  </si>
  <si>
    <t>Popis rozpočtu: 402 - Manipulační plochy a přístupové cesty</t>
  </si>
  <si>
    <t>Popis rozpočtu: VON - Vedlejší a ostatní náklady</t>
  </si>
  <si>
    <t>Rekapitulace dílů</t>
  </si>
  <si>
    <t>Typ dílu</t>
  </si>
  <si>
    <t>1</t>
  </si>
  <si>
    <t>Zemní práce</t>
  </si>
  <si>
    <t>2</t>
  </si>
  <si>
    <t>Základy a zvláštní zakládání</t>
  </si>
  <si>
    <t>Základy,zvláštní zakládání</t>
  </si>
  <si>
    <t>5</t>
  </si>
  <si>
    <t>Komunikace</t>
  </si>
  <si>
    <t>91</t>
  </si>
  <si>
    <t>Doplňující práce na komunikaci</t>
  </si>
  <si>
    <t>93</t>
  </si>
  <si>
    <t>Dokončovací práce inž.staveb</t>
  </si>
  <si>
    <t>97</t>
  </si>
  <si>
    <t>Prorážení otvorů</t>
  </si>
  <si>
    <t>M21</t>
  </si>
  <si>
    <t>Elektromontáže</t>
  </si>
  <si>
    <t xml:space="preserve">Položkový rozpočet </t>
  </si>
  <si>
    <t>S:</t>
  </si>
  <si>
    <t>O:</t>
  </si>
  <si>
    <t>R: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</si>
  <si>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</si>
  <si>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</si>
  <si>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</si>
  <si>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</si>
  <si>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</si>
  <si>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</si>
  <si>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</si>
  <si>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</si>
  <si>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</si>
  <si>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</si>
  <si>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</t>
  </si>
  <si>
    <t>Dodávka celk.</t>
  </si>
  <si>
    <t>Montáž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</si>
  <si>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</si>
  <si>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</si>
  <si>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</si>
  <si>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</si>
  <si>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</si>
  <si>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</si>
  <si>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</si>
  <si>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</si>
  <si>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</si>
  <si>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</si>
  <si>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</si>
  <si>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</si>
  <si>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</si>
  <si>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</si>
  <si>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</si>
  <si>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</si>
  <si>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</si>
  <si>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121101101R00</t>
  </si>
  <si>
    <t>Sejmutí ornice s přemístěním do 50 m</t>
  </si>
  <si>
    <t>m3</t>
  </si>
  <si>
    <t>RTS 25/ I</t>
  </si>
  <si>
    <t>Práce</t>
  </si>
  <si>
    <t>Běžná</t>
  </si>
  <si>
    <t>POL1_</t>
  </si>
  <si>
    <t xml:space="preserve">Technická zpráva : </t>
  </si>
  <si>
    <t>VV</t>
  </si>
  <si>
    <t xml:space="preserve">BRE 1 : </t>
  </si>
  <si>
    <t xml:space="preserve">Sejmutí ornice 0,45 m - 18,1*18,1 * 3,14 = 1029 * 0,45 : </t>
  </si>
  <si>
    <t xml:space="preserve">deponování pro zpětný návoz na základovou patku : </t>
  </si>
  <si>
    <t>1029*0,45</t>
  </si>
  <si>
    <t xml:space="preserve">Sejmutí podornice 0,2 m = 1029 x 0,2:  : </t>
  </si>
  <si>
    <t>1029*0,2</t>
  </si>
  <si>
    <t/>
  </si>
  <si>
    <t>Mezisoučet</t>
  </si>
  <si>
    <t>162606112R00</t>
  </si>
  <si>
    <t>Vodorovné přemístění zemin pro zúrodnění do 5000 m</t>
  </si>
  <si>
    <t xml:space="preserve">Odvoz na pozemek p.č. 8493 : </t>
  </si>
  <si>
    <t xml:space="preserve">Zpevněná plocha kolem BRE 1 - 131,3 m2 : </t>
  </si>
  <si>
    <t>Zbytek ornice na odvoz : 131,3*0,45</t>
  </si>
  <si>
    <t>Zbytek podornice na odvoz : 131,3*0,2</t>
  </si>
  <si>
    <t>131301113R00</t>
  </si>
  <si>
    <t>Hloubení nezapaž. jam hor.4 do 10000 m3, STROJNĚ</t>
  </si>
  <si>
    <t xml:space="preserve">Výkopy pro  základ  od úrovně -0,650 : </t>
  </si>
  <si>
    <t>2570,85</t>
  </si>
  <si>
    <t>162301101R00</t>
  </si>
  <si>
    <t>Vodorovné přemístění výkopku z hor.1-4 do 500 m</t>
  </si>
  <si>
    <t xml:space="preserve">Deponování pro zpětný zásyp kolem patky a na základovou patku : </t>
  </si>
  <si>
    <t xml:space="preserve">objem betonové patky od úrovně -0,650 : </t>
  </si>
  <si>
    <t xml:space="preserve">množství zeminy na zásyp : </t>
  </si>
  <si>
    <t>2570,85-1169,58</t>
  </si>
  <si>
    <t xml:space="preserve">Odvoz od výkopu na mezideponii a pak zpět na zásypy : </t>
  </si>
  <si>
    <t xml:space="preserve">1401,27x2 : </t>
  </si>
  <si>
    <t>167101102R00</t>
  </si>
  <si>
    <t>Nakládání výkopku z hor. 1 ÷ 4 v množství nad 100 m3</t>
  </si>
  <si>
    <t xml:space="preserve">Nakládání výkopku pro zpětný zásyp : </t>
  </si>
  <si>
    <t>174101101R00</t>
  </si>
  <si>
    <t>Zásyp jam, rýh, šachet se zhutněním</t>
  </si>
  <si>
    <t>včetně strojního přemístění materiálu pro zásyp ze vzdálenosti do 10 m od okraje zásypu</t>
  </si>
  <si>
    <t>POP</t>
  </si>
  <si>
    <t>162701105R00</t>
  </si>
  <si>
    <t>Vodorovné přemístění výkopku z hor.1-4 do 10000 m</t>
  </si>
  <si>
    <t xml:space="preserve">Výkop : </t>
  </si>
  <si>
    <t>Odkaz na mn. položky pořadí 3 : 2570,85000</t>
  </si>
  <si>
    <t xml:space="preserve">- zásyp : </t>
  </si>
  <si>
    <t xml:space="preserve">Mezideponie -&gt; zpětný zásyp : </t>
  </si>
  <si>
    <t>Odkaz na mn. položky pořadí 6 : 1401,27000*-1</t>
  </si>
  <si>
    <t>199000002R00</t>
  </si>
  <si>
    <t>Poplatek za skládku horniny 1- 4</t>
  </si>
  <si>
    <t>Odkaz na mn. položky pořadí 7 : 1169,58000</t>
  </si>
  <si>
    <t>115101222R00</t>
  </si>
  <si>
    <t>Čerpání vody na výšku 10 -25 m, přítok 500 -1000 l</t>
  </si>
  <si>
    <t>h</t>
  </si>
  <si>
    <t>Množství měrných jednotek je doba, po kterou je čerpadlo v provozu. Množství m.j. je uvedeno dle předpokladu, celková cena této práce se stanoví podle skutečnosti při provádění stavebních prací.</t>
  </si>
  <si>
    <t>(Měrnou jednotkou je joučtový čas všech čerpadel, které jsou v činnosti.)</t>
  </si>
  <si>
    <t xml:space="preserve">čerpání spodní vody u BRE 1 : </t>
  </si>
  <si>
    <t xml:space="preserve">Předpoklad čerpání v délce 1 měsíc : </t>
  </si>
  <si>
    <t>30*24</t>
  </si>
  <si>
    <t>115101301R00</t>
  </si>
  <si>
    <t>Pohotovost čerp.soupravy, výška 10 m, přítok 500 l</t>
  </si>
  <si>
    <t>den</t>
  </si>
  <si>
    <t>Oceňují se všechny dny od ukončení montáže po započetí demontáže čerpací soustavy.</t>
  </si>
  <si>
    <t>30</t>
  </si>
  <si>
    <t>275313511R00</t>
  </si>
  <si>
    <t>Beton základových patek prostý C 12/15</t>
  </si>
  <si>
    <t>Červená</t>
  </si>
  <si>
    <t xml:space="preserve">Základ BRE 1 : </t>
  </si>
  <si>
    <t xml:space="preserve">Podkladní beton tl. 100 mm pod středem prohlouben o 250 mm, plocha podkladního betonu = 725,5 m2 : </t>
  </si>
  <si>
    <t>725,50*0,10</t>
  </si>
  <si>
    <t>Koeficient lití do výkopu, prohloubení: 0,10</t>
  </si>
  <si>
    <t>275321711x35</t>
  </si>
  <si>
    <t>Železobeton základových patek C 35/45 - XC2-XF3 (dle PD)</t>
  </si>
  <si>
    <t>Vlastní</t>
  </si>
  <si>
    <t>Indiv</t>
  </si>
  <si>
    <t xml:space="preserve">Objem betonu - 1220 m3 : </t>
  </si>
  <si>
    <t xml:space="preserve">C50/60 - 50 m3, C35/45 - 1170 m3 : </t>
  </si>
  <si>
    <t>275321711x50</t>
  </si>
  <si>
    <t>Železobeton základových patek C 50/60 - XC4-XF3 (dle PD)</t>
  </si>
  <si>
    <t>275321711x100</t>
  </si>
  <si>
    <t>D+M: Zálivka pod prstenec C100/115 v tl. cca do 80 mm (dle PD)</t>
  </si>
  <si>
    <t>Zálivka pod prstenec C100/115 v tl. cca do 80 mm - 3,63 m3  : není dodávkou stavby</t>
  </si>
  <si>
    <t>3,63</t>
  </si>
  <si>
    <t>275351215R00</t>
  </si>
  <si>
    <t>Bednění stěn základových patek - zřízení</t>
  </si>
  <si>
    <t>m2</t>
  </si>
  <si>
    <t xml:space="preserve">obvod patky = 94,25 m : </t>
  </si>
  <si>
    <t xml:space="preserve">výška bednění = 0,60 m : </t>
  </si>
  <si>
    <t>94,25*0,60</t>
  </si>
  <si>
    <t>275351216R00</t>
  </si>
  <si>
    <t>Bednění stěn základových patek - odstranění</t>
  </si>
  <si>
    <t>Včetně očištění, vytřídění a uložení bednícího materiálu.</t>
  </si>
  <si>
    <t>275361821R00</t>
  </si>
  <si>
    <t>Výztuž základových patek z betonářské oceli B500B (10 505)</t>
  </si>
  <si>
    <t>t</t>
  </si>
  <si>
    <t xml:space="preserve">07_BRE_1_VV : </t>
  </si>
  <si>
    <t xml:space="preserve">výkaz výztuže základu : </t>
  </si>
  <si>
    <t>149092*0,001</t>
  </si>
  <si>
    <t>275361411R00</t>
  </si>
  <si>
    <t>Výztuž základových patek za svařovaných sítí</t>
  </si>
  <si>
    <t xml:space="preserve">výkaz sítí : </t>
  </si>
  <si>
    <t>843,70*0,001</t>
  </si>
  <si>
    <t>275000x01</t>
  </si>
  <si>
    <t xml:space="preserve">D+M: Instalace kotevního prstence - dodávka Vestas (dle PD). PD bude poskytnuta pouze na základě žádosti dodavatele o její poskytnutí, společně s předloženou "Dohodou o mlčenlivosti". </t>
  </si>
  <si>
    <t>kpl</t>
  </si>
  <si>
    <t>275000x02</t>
  </si>
  <si>
    <t>D+M: potrubí KG DN 160 (dle PD)</t>
  </si>
  <si>
    <t>m</t>
  </si>
  <si>
    <t xml:space="preserve">větrací potrubí v základech  : </t>
  </si>
  <si>
    <t xml:space="preserve">potrubí KG DN 160 - 15 m : </t>
  </si>
  <si>
    <t>15</t>
  </si>
  <si>
    <t>275000x03</t>
  </si>
  <si>
    <t>D+M: koleno DN 160 – 89st. (dle PD)</t>
  </si>
  <si>
    <t>ks</t>
  </si>
  <si>
    <t xml:space="preserve">3 kolena DN 160 - 89st : </t>
  </si>
  <si>
    <t>3</t>
  </si>
  <si>
    <t>275000x04</t>
  </si>
  <si>
    <t>D+M: T kus DN 160 (dle PD)</t>
  </si>
  <si>
    <t xml:space="preserve">1 T kus DN 160 : </t>
  </si>
  <si>
    <t>SUM</t>
  </si>
  <si>
    <t>Poznámky uchazeče k zadání</t>
  </si>
  <si>
    <t>POPUZIV</t>
  </si>
  <si>
    <t>END</t>
  </si>
  <si>
    <t>BRE 1 - elektroinstalace - NENACEŇOVAT, BUDE PŘEDMĚTEM SAMOSTATNÉHO VŘ</t>
  </si>
  <si>
    <t>2.6.0.4.1</t>
  </si>
  <si>
    <t>Vyvedení výkonu z VTE I</t>
  </si>
  <si>
    <t>Sejmutí ornice 30 mm s přemístěním do 50 m</t>
  </si>
  <si>
    <t>V položce je obsaženo i uložení na dočasnou skládku v příslušné vzdálenosti.</t>
  </si>
  <si>
    <t xml:space="preserve">Technická zpráva :  : </t>
  </si>
  <si>
    <t xml:space="preserve">BRE 1 :  : </t>
  </si>
  <si>
    <t xml:space="preserve">Dočasné zpevněné plochy: :  : </t>
  </si>
  <si>
    <t>Plochy u VTE</t>
  </si>
  <si>
    <t xml:space="preserve">Nájezd ze státní silnice </t>
  </si>
  <si>
    <t>Nájezdový oblouk u železnice</t>
  </si>
  <si>
    <t>Plocha pro parkování</t>
  </si>
  <si>
    <t>plocha pro dodavatele VTE</t>
  </si>
  <si>
    <t>mezisoučet</t>
  </si>
  <si>
    <t>162206112R00</t>
  </si>
  <si>
    <t>Vodorovné přemístění zemin pro zúrodnění do 50 m</t>
  </si>
  <si>
    <t>celková plocha 11126 m2</t>
  </si>
  <si>
    <t xml:space="preserve">Odkaz na mn. položky pořadí 1 : </t>
  </si>
  <si>
    <t>181301115R00</t>
  </si>
  <si>
    <t>Rozprostření ornice, rovina, tl.25-30 cm,nad 500m2</t>
  </si>
  <si>
    <t>Plochy u VTE únosnost 6 t</t>
  </si>
  <si>
    <t>Plochy u VTE únosnost 12 t</t>
  </si>
  <si>
    <t>Nájezd ze státní silnice 12 t</t>
  </si>
  <si>
    <t>Nájezdový oblouk u železnice 12 t</t>
  </si>
  <si>
    <t>Plocha pro parkování 12 t</t>
  </si>
  <si>
    <t>plocha pro dodavatele VTE 12t</t>
  </si>
  <si>
    <t>500000x01</t>
  </si>
  <si>
    <t>Dočasné zpevněné plochy pro montáž BRE1 + uvedení do původního stavu (dle PD)</t>
  </si>
  <si>
    <t xml:space="preserve">Dočasné zpevněné plochy pro montáž BRE1 pro únosnost : :  : </t>
  </si>
  <si>
    <t xml:space="preserve">Provedení dočasných ploch v možných alternativách : </t>
  </si>
  <si>
    <t xml:space="preserve">a) Štěrkový povrch nebo povrch z recyklátu :  : </t>
  </si>
  <si>
    <t xml:space="preserve">b) Silniční panely :  : </t>
  </si>
  <si>
    <t xml:space="preserve">c) Ocelové desky :  : </t>
  </si>
  <si>
    <t xml:space="preserve">d)Jiný způsob dosažení požadované únosnosti :  : </t>
  </si>
  <si>
    <t xml:space="preserve">BRE 2 :  : </t>
  </si>
  <si>
    <t xml:space="preserve">Sejmutí ornice pro základ – 1086,3 m2 x 0,4 m =434,5m3 :  : </t>
  </si>
  <si>
    <t>1086,3*0,4</t>
  </si>
  <si>
    <t xml:space="preserve">Zpevněná plocha kolem BRE 2 - 569 m2 : </t>
  </si>
  <si>
    <t xml:space="preserve">Zbytek ornice na odvoz = 569 m2 x 0,4 : </t>
  </si>
  <si>
    <t>569*0,40</t>
  </si>
  <si>
    <t xml:space="preserve">Výkopy pro základ od úrovně -0,400 : </t>
  </si>
  <si>
    <t>3373,90</t>
  </si>
  <si>
    <t xml:space="preserve">3373,9 m3 : </t>
  </si>
  <si>
    <t xml:space="preserve">Objem betonu patky od úrovně -0,4 = 1123,49 m3 : </t>
  </si>
  <si>
    <t xml:space="preserve">Podsyp pod základ = 565,39 : </t>
  </si>
  <si>
    <t xml:space="preserve">Mezideponie -&gt; zpětný zásyp :  : </t>
  </si>
  <si>
    <t xml:space="preserve">3373,9-1123,49-565,39=1685,02 : </t>
  </si>
  <si>
    <t>3373,9-1123,49-565,39</t>
  </si>
  <si>
    <t xml:space="preserve">Zásyp kolem základu propustným materiálem 1685 m3, propustný materiál pro zásyp kolem patky bude vytříděn ze stávajících výkopů. :  : </t>
  </si>
  <si>
    <t xml:space="preserve">1685x2 : </t>
  </si>
  <si>
    <t>(3373,9-1123,49-565,39)</t>
  </si>
  <si>
    <t>Odkaz na mn. položky pořadí 3 : 3373,90000</t>
  </si>
  <si>
    <t xml:space="preserve">1 685,00000 : </t>
  </si>
  <si>
    <t>-1*1685,0</t>
  </si>
  <si>
    <t>Odkaz na mn. položky pořadí 6 : 1688,90000</t>
  </si>
  <si>
    <t xml:space="preserve">Zásyp základu - 2250 m3, z toho podsyp pod základ štěrkopískem 565 m3 . Štěrkopísek bude dovezen :  : </t>
  </si>
  <si>
    <t xml:space="preserve">565,00000 : </t>
  </si>
  <si>
    <t>565,0</t>
  </si>
  <si>
    <t>1685,0</t>
  </si>
  <si>
    <t>58330002.AR</t>
  </si>
  <si>
    <t>Štěrkopísek k zásypu</t>
  </si>
  <si>
    <t>SPCM</t>
  </si>
  <si>
    <t>Specifikace</t>
  </si>
  <si>
    <t>POL3_</t>
  </si>
  <si>
    <t>565,0*1,80</t>
  </si>
  <si>
    <t>181102302R00</t>
  </si>
  <si>
    <t>Úprava pláně silnic v zářezech se zhutněním</t>
  </si>
  <si>
    <t xml:space="preserve">Manipulační plochy (bez příjezdové komunikace)  - 1612 m2 : </t>
  </si>
  <si>
    <t>1612</t>
  </si>
  <si>
    <t>271571111R00</t>
  </si>
  <si>
    <t>Polštář základu ze štěrkopísku tříděného</t>
  </si>
  <si>
    <t xml:space="preserve">Základ BRE 2 : </t>
  </si>
  <si>
    <t xml:space="preserve">Podkladní beton tl. 100 mm pod středem prohlouben o 250 mm, plocha podkladního betonu = 633,1 m2 : </t>
  </si>
  <si>
    <t xml:space="preserve">Hutněný štěrkopískový polštář tl. 800 mm : </t>
  </si>
  <si>
    <t>633,1*0,80</t>
  </si>
  <si>
    <t>Koeficient kraje, svahování: 0,10</t>
  </si>
  <si>
    <t xml:space="preserve">Podkladní beton C12/15 tl. 100 mm pod středem prohlouben o 250 mm, plocha podkladního betonu = 633,1 m2 : </t>
  </si>
  <si>
    <t>633,1*0,10</t>
  </si>
  <si>
    <t xml:space="preserve">Objem betonu - 1156 m3  : </t>
  </si>
  <si>
    <t xml:space="preserve">(C50/60 -50 m3, C35/45 - 1106 m3) : </t>
  </si>
  <si>
    <t xml:space="preserve">obvod patky = 87,97 m : </t>
  </si>
  <si>
    <t>87,97*0,60</t>
  </si>
  <si>
    <t xml:space="preserve">12_BRE_2_VV : </t>
  </si>
  <si>
    <t>126339*0,001</t>
  </si>
  <si>
    <t>BRE 2 - elektroinstalace - NENACEŇOVAT, BUDE PŘEDMĚTEM SAMOSTATNÉHO VŘ</t>
  </si>
  <si>
    <t>2.6.0.4.2</t>
  </si>
  <si>
    <t>Vyvedení výkonu z VTE II</t>
  </si>
  <si>
    <t>Sejmutí ornice 300 mm s přemístěním do 50 m</t>
  </si>
  <si>
    <t xml:space="preserve">Mezideponie -&gt; zpětný přesun : </t>
  </si>
  <si>
    <t>Odkaz na mn. položky pořadí 1 : 2250</t>
  </si>
  <si>
    <t xml:space="preserve">Dočasné zpevněné plochy: :   </t>
  </si>
  <si>
    <t>500000x02</t>
  </si>
  <si>
    <t>Dočasné zpevněné plochy pro montáž BRE2 + uvedení do původního stavu (dle PD)</t>
  </si>
  <si>
    <t xml:space="preserve">Dočasné zpevněné plochy pro montáž BRE2 </t>
  </si>
  <si>
    <t xml:space="preserve">Trafostanice : </t>
  </si>
  <si>
    <t xml:space="preserve">Sejmutí ornice  = 20,5 m3 : </t>
  </si>
  <si>
    <t>20,50</t>
  </si>
  <si>
    <t>162306112R00</t>
  </si>
  <si>
    <t>Vodorovné přemístění zemin pro zúrodnění do 1000 m</t>
  </si>
  <si>
    <t xml:space="preserve">Výkop -&gt; skládka : </t>
  </si>
  <si>
    <t>Odkaz na mn. položky pořadí 1 : 20,50000</t>
  </si>
  <si>
    <t>162706119R00</t>
  </si>
  <si>
    <t>Příplatek za dalších 1000 m přemístění zemin</t>
  </si>
  <si>
    <t>Koeficient skládka 10 km: 9</t>
  </si>
  <si>
    <t>199000001R00</t>
  </si>
  <si>
    <t>Poplatek za skládku - ornice</t>
  </si>
  <si>
    <t>131301112R00</t>
  </si>
  <si>
    <t>Hloubení nezapaž. jam hor.4 do 1000 m3, STROJNĚ</t>
  </si>
  <si>
    <t xml:space="preserve">Výkop = 21 m3 : </t>
  </si>
  <si>
    <t>21,0</t>
  </si>
  <si>
    <t>162401102R00</t>
  </si>
  <si>
    <t>Vodorovné přemístění výkopku z hor.1-4 do 2000 m</t>
  </si>
  <si>
    <t xml:space="preserve">Výkop -&gt; mezideponie : </t>
  </si>
  <si>
    <t>Odkaz na mn. položky pořadí 5 : 21,00000</t>
  </si>
  <si>
    <t>Odkaz na mn. položky pořadí 8 : 22,10000</t>
  </si>
  <si>
    <t xml:space="preserve">Zásyp kolem trafostanice vytěženou zeminou = 22,1 m3 : </t>
  </si>
  <si>
    <t>22,10</t>
  </si>
  <si>
    <t xml:space="preserve">Zpevněná plocha kolem trafostanice 50 mm výplňové kamenivo + drcené kamenivo = 25,8 m2 : </t>
  </si>
  <si>
    <t>25,80</t>
  </si>
  <si>
    <t xml:space="preserve">Podsyp štěrkodrtí pod trafostanicí = 4,5 m3 : </t>
  </si>
  <si>
    <t>4,50</t>
  </si>
  <si>
    <t>564922105RT1x</t>
  </si>
  <si>
    <t xml:space="preserve">Kryt z mech.zpevněného kameniva tl. 5 cm štěrkodrť, 0 – 22 mm  </t>
  </si>
  <si>
    <t>564851111RT3x</t>
  </si>
  <si>
    <t>Podklad ze štěrkodrti po zhutnění tloušťky 15 cm štěrkodrť frakce 32-63 mm</t>
  </si>
  <si>
    <t>Odkaz na mn. položky pořadí 11 : 25,80000</t>
  </si>
  <si>
    <t>Koeficient Přesahy: 0,05</t>
  </si>
  <si>
    <t>113107520R00</t>
  </si>
  <si>
    <t>Odstranění podkladu pl. 50 m2,kam.drcené tl.20 cm</t>
  </si>
  <si>
    <t>POL1_0</t>
  </si>
  <si>
    <t>113151114R00</t>
  </si>
  <si>
    <t>Fréz.živič.krytu pl.do 500 m2,pruh do 75 cm,tl.5cm</t>
  </si>
  <si>
    <t>napojení krytů AB : 6,0</t>
  </si>
  <si>
    <t>119001101R00</t>
  </si>
  <si>
    <t>Úprava výkopku vlhčením vodou</t>
  </si>
  <si>
    <t>119001201R00</t>
  </si>
  <si>
    <t>Úprava zemin vápnem, tl. vrstvy 15 - 30 cm</t>
  </si>
  <si>
    <t>94,0*1,25*0,3</t>
  </si>
  <si>
    <t>585312270R</t>
  </si>
  <si>
    <t>Hydrát vápenný Cemix CL 90-S, bílý</t>
  </si>
  <si>
    <t>POL3_0</t>
  </si>
  <si>
    <t>35,25*0,03*1,5*1,05</t>
  </si>
  <si>
    <t>BRE 2-ornice : 94,0*1,25*0,4</t>
  </si>
  <si>
    <t>122201402R00</t>
  </si>
  <si>
    <t>Vykopávky v zemníku v hor. 3 do 1000 m3</t>
  </si>
  <si>
    <t>násyp : 20,0*0,6</t>
  </si>
  <si>
    <t>násyp krajnice : 20,0*0,3</t>
  </si>
  <si>
    <t>122201409R00</t>
  </si>
  <si>
    <t>Příplatek za lepivost-výkopávky v zemníku v hor.3</t>
  </si>
  <si>
    <t>18,0*0,3</t>
  </si>
  <si>
    <t>BRE2 mezidep.-ornice zpět : 20,0*0,75*2*0,15*2</t>
  </si>
  <si>
    <t>ornice-přebytek : 47,0-4,5</t>
  </si>
  <si>
    <t>dovoz násypu ze zemníku : 12,0+6,0</t>
  </si>
  <si>
    <t>sejmutí ornice : 47,0</t>
  </si>
  <si>
    <t>ornice zpět : 4,5</t>
  </si>
  <si>
    <t>171101105R00</t>
  </si>
  <si>
    <t>Uložení sypaniny do násypů zhutněných na 103% PS</t>
  </si>
  <si>
    <t>BRE 2 : 20,0*0,6</t>
  </si>
  <si>
    <t>171201201R00</t>
  </si>
  <si>
    <t>Uložení sypaniny na skl.-sypanina na výšku přes 2m</t>
  </si>
  <si>
    <t>přebytek ornice : 42,5</t>
  </si>
  <si>
    <t>181101102R00</t>
  </si>
  <si>
    <t>Úprava pláně v zářezech v hor. 1-4, se zhutněním</t>
  </si>
  <si>
    <t>BRE2 : 94,0*1,25</t>
  </si>
  <si>
    <t>krajnice silnice : 6,0*1,2</t>
  </si>
  <si>
    <t>181301113R00</t>
  </si>
  <si>
    <t>Rozprostření ornice, rovina, tl.15-20 cm,nad 500m2</t>
  </si>
  <si>
    <t>BRE 2 : 20,0*0,75*2</t>
  </si>
  <si>
    <t>182001121R00</t>
  </si>
  <si>
    <t>Plošná úprava terénu, nerovnosti do 15 cm v rovině</t>
  </si>
  <si>
    <t>ornice-přebytek : 42,5</t>
  </si>
  <si>
    <t>69366203R</t>
  </si>
  <si>
    <t>Geotextilie netkaná GUTTATEX 400 g/m2</t>
  </si>
  <si>
    <t>BRE 2 : 94,0*1,25*1,1*1,08</t>
  </si>
  <si>
    <t>564211111R00</t>
  </si>
  <si>
    <t>Podklad ze štěrkopísku po zhutnění tloušťky 5 cm</t>
  </si>
  <si>
    <t>BRE 2 : 94,0*1,25</t>
  </si>
  <si>
    <t>564751111R00</t>
  </si>
  <si>
    <t>Podklad z kameniva drceného vel.32-63 mm,tl. 15 cm</t>
  </si>
  <si>
    <t>BRE 2 : 94,0*1,1</t>
  </si>
  <si>
    <t>564731111R00</t>
  </si>
  <si>
    <t>Podklad z kameniva drceného vel.32-63 mm,tl. 10 cm</t>
  </si>
  <si>
    <t>564871111R00</t>
  </si>
  <si>
    <t>Podklad ze štěrkodrti po zhutnění tloušťky 25 cm</t>
  </si>
  <si>
    <t>BRE 2 : 94,0*1,2</t>
  </si>
  <si>
    <t>Napojení na sil. : 6,0*1,2</t>
  </si>
  <si>
    <t>569903311R00</t>
  </si>
  <si>
    <t>Zřízení zemních krajnic se zhutněním</t>
  </si>
  <si>
    <t>BRE 2 : 20,0*0,3</t>
  </si>
  <si>
    <t>568111112R00</t>
  </si>
  <si>
    <t>Zřízení vrstvy z geotextilie skl.do 1:5,š.do 7,5 m</t>
  </si>
  <si>
    <t>565171113R00</t>
  </si>
  <si>
    <t>Podklad z obal kamen. ACP 22+, š. do 3 m, tl.12 cm</t>
  </si>
  <si>
    <t>napojení na sil. : 6,0</t>
  </si>
  <si>
    <t>567132115R00</t>
  </si>
  <si>
    <t>Podklad z kameniva zpev.cementem SC C8/10 tl.20 cm</t>
  </si>
  <si>
    <t>Napojení na sil. : 6,0*1,1</t>
  </si>
  <si>
    <t>573231124R00</t>
  </si>
  <si>
    <t>Postřik spojovací z KAE, množství zbytkového asfaltu 0,4 kg/m2</t>
  </si>
  <si>
    <t>Napojení na sil. : 12,0+6,0</t>
  </si>
  <si>
    <t>577112114R00</t>
  </si>
  <si>
    <t>Beton asfalt. ACO 11 S modifik. š. do 3 m, tl.5 cm</t>
  </si>
  <si>
    <t>Napojení na sil. : 6,0+6,0</t>
  </si>
  <si>
    <t>579300012R00</t>
  </si>
  <si>
    <t>Kryt komunikací z asfalt.recyklátu po zhutnění 5cm</t>
  </si>
  <si>
    <t>BRE 2 : 94,0</t>
  </si>
  <si>
    <t>599142111R00</t>
  </si>
  <si>
    <t>Úprava zálivky dil.spár hloubky do 4 cm š. do 4 cm</t>
  </si>
  <si>
    <t>917862111R00</t>
  </si>
  <si>
    <t>Osazení stojatého obrubníku betonového, s boční opěrou, do lože z betonu C 12/15</t>
  </si>
  <si>
    <t>zapuštěný-silnice : 12</t>
  </si>
  <si>
    <t>59217472R</t>
  </si>
  <si>
    <t>Obrubník silniční výška 250 mm, 1000 x 150 mm šedý</t>
  </si>
  <si>
    <t>kus</t>
  </si>
  <si>
    <t>12*1,01</t>
  </si>
  <si>
    <t>919735113R00</t>
  </si>
  <si>
    <t>Řezání stávajícího živičného krytu tl. 10 - 15 cm</t>
  </si>
  <si>
    <t>919731123R00</t>
  </si>
  <si>
    <t>Zarovnání styčné plochy živičné tl. do 20 cm</t>
  </si>
  <si>
    <t>938902105R00</t>
  </si>
  <si>
    <t>Čištění příkopů nezpevěných š. nad 40 cm, objem do 0,30 m3/m</t>
  </si>
  <si>
    <t>979082213R00</t>
  </si>
  <si>
    <t>Vodorovná doprava suti po suchu do 1 km</t>
  </si>
  <si>
    <t>asfalt : 0,66</t>
  </si>
  <si>
    <t>štěrk : 2,64</t>
  </si>
  <si>
    <t>979082219R00</t>
  </si>
  <si>
    <t>Příplatek za dopravu suti po suchu za další 1 km</t>
  </si>
  <si>
    <t>odvoz do 10 km : 3,3*9</t>
  </si>
  <si>
    <t>979089001R00</t>
  </si>
  <si>
    <t>Poplatek za uložení odpadního štěrku a kameniva, skupina odpadu 010408</t>
  </si>
  <si>
    <t>štěrk-napojení silnice : 2,64</t>
  </si>
  <si>
    <t>979999996R00</t>
  </si>
  <si>
    <t>Poplatek za recyklaci asfaltu, kusovost nad 1600 cm2 (skup.170302)</t>
  </si>
  <si>
    <t>asfalt : 0,64</t>
  </si>
  <si>
    <t>005211030R</t>
  </si>
  <si>
    <t>Dočasná dopravní opatření</t>
  </si>
  <si>
    <t>Soubor</t>
  </si>
  <si>
    <t>R_3272470T00</t>
  </si>
  <si>
    <t>Odkop, naložení, vodorovný přesun na pozemek p.č. 8493 v k.ú. Břežany u Znojma, reprofilace terénu</t>
  </si>
  <si>
    <t>R_3272471T00</t>
  </si>
  <si>
    <t>Stabilizace přístupových komunikací (3 % pojiva) v tl. 300 mm (požadavek 60 Mpa)</t>
  </si>
  <si>
    <t>R_3272472T00</t>
  </si>
  <si>
    <t>Zřízení konstrukčních vrstev z bet. recyklátu tl. 200, ŠD 0/63 (alternativně štěrkodrť)</t>
  </si>
  <si>
    <t>R_3272473T00</t>
  </si>
  <si>
    <t>Zřízení konstručních vrstev z bet. recyklátu tl. 150, ŠD 0/32 (alternativně Štěrkodrť)</t>
  </si>
  <si>
    <t>005121010R</t>
  </si>
  <si>
    <t>Vybudování zařízení staveniště</t>
  </si>
  <si>
    <t>VRN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</si>
  <si>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</si>
  <si>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</si>
  <si>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</si>
  <si>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>Provoz a pronájem zařízení staveniště, včetně oplocení a ochránění stávajícího provozu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</si>
  <si>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</si>
  <si>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</si>
  <si>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</si>
  <si>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</si>
  <si>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005124010R</t>
  </si>
  <si>
    <t>Koordinační činnost při výstavbě</t>
  </si>
  <si>
    <t>Koordinace stavebních a technologických dodávek stavby.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</si>
  <si>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</si>
  <si>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</si>
  <si>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</si>
  <si>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0052110x01</t>
  </si>
  <si>
    <t>Náklady na technika BOZP na stavbě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</si>
  <si>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</si>
  <si>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</si>
  <si>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</si>
  <si>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004111010R</t>
  </si>
  <si>
    <t xml:space="preserve">Průzkumné práce </t>
  </si>
  <si>
    <t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</si>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</sst>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9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5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1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3" xfId="0" applyBorder="1" applyAlignment="1">
      <alignment horizontal="left" vertical="center" indent="1"/>
    </xf>
    <xf numFmtId="49" fontId="0" fillId="0" borderId="14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3" xfId="0" applyBorder="1" applyAlignment="1">
      <alignment horizontal="left" indent="1"/>
    </xf>
    <xf numFmtId="0" fontId="0" fillId="0" borderId="15" xfId="0" applyBorder="1" applyAlignment="1">
      <alignment horizontal="left" vertical="top" indent="1"/>
    </xf>
    <xf numFmtId="0" fontId="8" fillId="0" borderId="16" xfId="0" applyFont="1" applyBorder="1" applyAlignment="1">
      <alignment vertical="center"/>
    </xf>
    <xf numFmtId="0" fontId="0" fillId="0" borderId="16" xfId="0" applyBorder="1" applyAlignment="1">
      <alignment horizontal="right" vertical="center"/>
    </xf>
    <xf numFmtId="0" fontId="0" fillId="0" borderId="17" xfId="0" applyBorder="1"/>
    <xf numFmtId="0" fontId="0" fillId="0" borderId="18" xfId="0" applyBorder="1"/>
    <xf numFmtId="0" fontId="8" fillId="0" borderId="13" xfId="0" applyFont="1" applyBorder="1" applyAlignment="1">
      <alignment horizontal="left" vertical="center" inden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6" xfId="0" applyBorder="1" applyAlignment="1">
      <alignment vertical="top" wrapText="1"/>
    </xf>
    <xf numFmtId="0" fontId="8" fillId="0" borderId="16" xfId="0" applyFont="1" applyBorder="1" applyAlignment="1">
      <alignment horizontal="left" vertical="top" wrapText="1"/>
    </xf>
    <xf numFmtId="0" fontId="8" fillId="0" borderId="16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0" fillId="0" borderId="6" xfId="0" applyNumberFormat="1" applyBorder="1" applyAlignment="1">
      <alignment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2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0" fillId="3" borderId="29" xfId="0" applyNumberFormat="1" applyFill="1" applyBorder="1" applyAlignment="1">
      <alignment vertical="center" wrapText="1" shrinkToFit="1"/>
    </xf>
    <xf numFmtId="4" fontId="0" fillId="3" borderId="29" xfId="0" applyNumberFormat="1" applyFill="1" applyBorder="1" applyAlignment="1">
      <alignment vertical="center" shrinkToFit="1"/>
    </xf>
    <xf numFmtId="3" fontId="0" fillId="3" borderId="2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2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2" xfId="0" applyNumberFormat="1" applyFont="1" applyFill="1" applyBorder="1" applyAlignment="1">
      <alignment horizontal="left" vertical="center"/>
    </xf>
    <xf numFmtId="0" fontId="15" fillId="0" borderId="0" xfId="0" applyFont="1" applyAlignment="1">
      <alignment wrapText="1"/>
    </xf>
    <xf numFmtId="0" fontId="4" fillId="0" borderId="0" xfId="0" applyFont="1"/>
    <xf numFmtId="49" fontId="0" fillId="0" borderId="0" xfId="0" applyNumberFormat="1"/>
    <xf numFmtId="0" fontId="16" fillId="0" borderId="22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/>
    </xf>
    <xf numFmtId="0" fontId="3" fillId="0" borderId="22" xfId="0" applyFont="1" applyBorder="1"/>
    <xf numFmtId="0" fontId="3" fillId="3" borderId="26" xfId="0" applyFont="1" applyFill="1" applyBorder="1" applyAlignment="1">
      <alignment vertical="center"/>
    </xf>
    <xf numFmtId="0" fontId="3" fillId="3" borderId="26" xfId="0" applyFont="1" applyFill="1" applyBorder="1" applyAlignment="1">
      <alignment vertical="center" wrapText="1"/>
    </xf>
    <xf numFmtId="0" fontId="3" fillId="3" borderId="27" xfId="0" applyFont="1" applyFill="1" applyBorder="1" applyAlignment="1">
      <alignment vertical="center" wrapText="1"/>
    </xf>
    <xf numFmtId="164" fontId="3" fillId="3" borderId="29" xfId="0" applyNumberFormat="1" applyFont="1" applyFill="1" applyBorder="1" applyAlignment="1">
      <alignment vertical="center"/>
    </xf>
    <xf numFmtId="164" fontId="0" fillId="0" borderId="0" xfId="0" applyNumberFormat="1"/>
    <xf numFmtId="4" fontId="3" fillId="3" borderId="29" xfId="0" applyNumberFormat="1" applyFont="1" applyFill="1" applyBorder="1" applyAlignment="1">
      <alignment horizontal="center" vertical="center"/>
    </xf>
    <xf numFmtId="4" fontId="3" fillId="3" borderId="2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0" fontId="20" fillId="0" borderId="0" xfId="0" applyFont="1" applyAlignment="1">
      <alignment horizontal="center" vertical="top" shrinkToFit="1"/>
    </xf>
    <xf numFmtId="165" fontId="20" fillId="0" borderId="0" xfId="0" applyNumberFormat="1" applyFont="1" applyAlignment="1">
      <alignment vertical="top" shrinkToFit="1"/>
    </xf>
    <xf numFmtId="4" fontId="20" fillId="0" borderId="0" xfId="0" applyNumberFormat="1" applyFont="1" applyAlignment="1">
      <alignment vertical="top" shrinkToFit="1"/>
    </xf>
    <xf numFmtId="165" fontId="21" fillId="0" borderId="0" xfId="0" applyNumberFormat="1" applyFont="1" applyAlignment="1">
      <alignment horizontal="center" vertical="top" wrapText="1" shrinkToFit="1"/>
    </xf>
    <xf numFmtId="165" fontId="21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5" xfId="0" applyFont="1" applyFill="1" applyBorder="1" applyAlignment="1">
      <alignment vertical="top"/>
    </xf>
    <xf numFmtId="49" fontId="5" fillId="3" borderId="16" xfId="0" applyNumberFormat="1" applyFont="1" applyFill="1" applyBorder="1" applyAlignment="1">
      <alignment vertical="top"/>
    </xf>
    <xf numFmtId="0" fontId="5" fillId="3" borderId="16" xfId="0" applyFont="1" applyFill="1" applyBorder="1" applyAlignment="1">
      <alignment horizontal="center" vertical="top" shrinkToFit="1"/>
    </xf>
    <xf numFmtId="165" fontId="5" fillId="3" borderId="16" xfId="0" applyNumberFormat="1" applyFont="1" applyFill="1" applyBorder="1" applyAlignment="1">
      <alignment vertical="top" shrinkToFit="1"/>
    </xf>
    <xf numFmtId="4" fontId="5" fillId="3" borderId="16" xfId="0" applyNumberFormat="1" applyFont="1" applyFill="1" applyBorder="1" applyAlignment="1">
      <alignment vertical="top" shrinkToFit="1"/>
    </xf>
    <xf numFmtId="4" fontId="5" fillId="3" borderId="30" xfId="0" applyNumberFormat="1" applyFont="1" applyFill="1" applyBorder="1" applyAlignment="1">
      <alignment vertical="top" shrinkToFit="1"/>
    </xf>
    <xf numFmtId="0" fontId="17" fillId="0" borderId="31" xfId="0" applyFont="1" applyBorder="1" applyAlignment="1">
      <alignment vertical="top"/>
    </xf>
    <xf numFmtId="49" fontId="17" fillId="0" borderId="32" xfId="0" applyNumberFormat="1" applyFont="1" applyBorder="1" applyAlignment="1">
      <alignment vertical="top"/>
    </xf>
    <xf numFmtId="0" fontId="17" fillId="0" borderId="32" xfId="0" applyFont="1" applyBorder="1" applyAlignment="1">
      <alignment horizontal="center" vertical="top" shrinkToFit="1"/>
    </xf>
    <xf numFmtId="165" fontId="17" fillId="0" borderId="32" xfId="0" applyNumberFormat="1" applyFont="1" applyBorder="1" applyAlignment="1">
      <alignment vertical="top" shrinkToFit="1"/>
    </xf>
    <xf numFmtId="4" fontId="17" fillId="4" borderId="32" xfId="0" applyNumberFormat="1" applyFont="1" applyFill="1" applyBorder="1" applyAlignment="1" applyProtection="1">
      <alignment vertical="top" shrinkToFit="1"/>
      <protection locked="0"/>
    </xf>
    <xf numFmtId="4" fontId="17" fillId="0" borderId="32" xfId="0" applyNumberFormat="1" applyFont="1" applyBorder="1" applyAlignment="1">
      <alignment vertical="top" shrinkToFit="1"/>
    </xf>
    <xf numFmtId="4" fontId="17" fillId="0" borderId="33" xfId="0" applyNumberFormat="1" applyFont="1" applyBorder="1" applyAlignment="1">
      <alignment vertical="top" shrinkToFit="1"/>
    </xf>
    <xf numFmtId="0" fontId="22" fillId="0" borderId="0" xfId="0" applyFont="1" applyAlignment="1">
      <alignment wrapText="1"/>
    </xf>
    <xf numFmtId="0" fontId="17" fillId="0" borderId="34" xfId="0" applyFont="1" applyBorder="1" applyAlignment="1">
      <alignment vertical="top"/>
    </xf>
    <xf numFmtId="49" fontId="17" fillId="0" borderId="35" xfId="0" applyNumberFormat="1" applyFont="1" applyBorder="1" applyAlignment="1">
      <alignment vertical="top"/>
    </xf>
    <xf numFmtId="0" fontId="17" fillId="0" borderId="35" xfId="0" applyFont="1" applyBorder="1" applyAlignment="1">
      <alignment horizontal="center" vertical="top" shrinkToFit="1"/>
    </xf>
    <xf numFmtId="165" fontId="17" fillId="0" borderId="35" xfId="0" applyNumberFormat="1" applyFont="1" applyBorder="1" applyAlignment="1">
      <alignment vertical="top" shrinkToFit="1"/>
    </xf>
    <xf numFmtId="4" fontId="17" fillId="4" borderId="35" xfId="0" applyNumberFormat="1" applyFont="1" applyFill="1" applyBorder="1" applyAlignment="1" applyProtection="1">
      <alignment vertical="top" shrinkToFit="1"/>
      <protection locked="0"/>
    </xf>
    <xf numFmtId="4" fontId="17" fillId="0" borderId="35" xfId="0" applyNumberFormat="1" applyFont="1" applyBorder="1" applyAlignment="1">
      <alignment vertical="top" shrinkToFit="1"/>
    </xf>
    <xf numFmtId="4" fontId="17" fillId="0" borderId="36" xfId="0" applyNumberFormat="1" applyFont="1" applyBorder="1" applyAlignment="1">
      <alignment vertical="top" shrinkToFit="1"/>
    </xf>
    <xf numFmtId="49" fontId="5" fillId="3" borderId="16" xfId="0" applyNumberFormat="1" applyFont="1" applyFill="1" applyBorder="1" applyAlignment="1">
      <alignment horizontal="left" vertical="top" wrapText="1"/>
    </xf>
    <xf numFmtId="49" fontId="17" fillId="0" borderId="32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165" fontId="19" fillId="0" borderId="0" xfId="0" quotePrefix="1" applyNumberFormat="1" applyFont="1" applyAlignment="1">
      <alignment horizontal="left" vertical="top" wrapText="1"/>
    </xf>
    <xf numFmtId="49" fontId="20" fillId="0" borderId="0" xfId="0" applyNumberFormat="1" applyFont="1" applyAlignment="1">
      <alignment horizontal="left" vertical="top" wrapText="1"/>
    </xf>
    <xf numFmtId="165" fontId="21" fillId="0" borderId="0" xfId="0" quotePrefix="1" applyNumberFormat="1" applyFont="1" applyAlignment="1">
      <alignment horizontal="left" vertical="top" wrapText="1"/>
    </xf>
    <xf numFmtId="49" fontId="17" fillId="0" borderId="3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8" fillId="6" borderId="0" xfId="0" quotePrefix="1" applyNumberFormat="1" applyFont="1" applyFill="1" applyAlignment="1">
      <alignment horizontal="left" vertical="top" wrapText="1"/>
    </xf>
    <xf numFmtId="165" fontId="19" fillId="6" borderId="0" xfId="0" quotePrefix="1" applyNumberFormat="1" applyFont="1" applyFill="1" applyAlignment="1">
      <alignment horizontal="left" vertical="top" wrapText="1"/>
    </xf>
    <xf numFmtId="49" fontId="17" fillId="7" borderId="32" xfId="0" applyNumberFormat="1" applyFont="1" applyFill="1" applyBorder="1" applyAlignment="1">
      <alignment horizontal="left" vertical="top" wrapText="1"/>
    </xf>
    <xf numFmtId="0" fontId="17" fillId="7" borderId="32" xfId="0" applyFont="1" applyFill="1" applyBorder="1" applyAlignment="1">
      <alignment horizontal="center" vertical="top" shrinkToFit="1"/>
    </xf>
    <xf numFmtId="165" fontId="17" fillId="7" borderId="32" xfId="0" applyNumberFormat="1" applyFont="1" applyFill="1" applyBorder="1" applyAlignment="1">
      <alignment vertical="top" shrinkToFit="1"/>
    </xf>
    <xf numFmtId="165" fontId="18" fillId="7" borderId="0" xfId="0" quotePrefix="1" applyNumberFormat="1" applyFont="1" applyFill="1" applyAlignment="1">
      <alignment horizontal="left" vertical="top" wrapText="1"/>
    </xf>
    <xf numFmtId="165" fontId="18" fillId="7" borderId="0" xfId="0" applyNumberFormat="1" applyFont="1" applyFill="1" applyAlignment="1">
      <alignment horizontal="center" vertical="top" wrapText="1" shrinkToFit="1"/>
    </xf>
    <xf numFmtId="165" fontId="18" fillId="7" borderId="0" xfId="0" applyNumberFormat="1" applyFont="1" applyFill="1" applyAlignment="1">
      <alignment vertical="top" wrapText="1" shrinkToFit="1"/>
    </xf>
    <xf numFmtId="165" fontId="19" fillId="7" borderId="0" xfId="0" quotePrefix="1" applyNumberFormat="1" applyFont="1" applyFill="1" applyAlignment="1">
      <alignment horizontal="left" vertical="top" wrapText="1"/>
    </xf>
    <xf numFmtId="165" fontId="19" fillId="7" borderId="0" xfId="0" applyNumberFormat="1" applyFont="1" applyFill="1" applyAlignment="1">
      <alignment horizontal="center" vertical="top" wrapText="1" shrinkToFit="1"/>
    </xf>
    <xf numFmtId="165" fontId="19" fillId="7" borderId="0" xfId="0" applyNumberFormat="1" applyFont="1" applyFill="1" applyAlignment="1">
      <alignment vertical="top" wrapText="1" shrinkToFit="1"/>
    </xf>
    <xf numFmtId="49" fontId="17" fillId="6" borderId="32" xfId="0" applyNumberFormat="1" applyFont="1" applyFill="1" applyBorder="1" applyAlignment="1">
      <alignment horizontal="left" vertical="top" wrapText="1"/>
    </xf>
    <xf numFmtId="0" fontId="17" fillId="6" borderId="32" xfId="0" applyFont="1" applyFill="1" applyBorder="1" applyAlignment="1">
      <alignment horizontal="center" vertical="top" shrinkToFit="1"/>
    </xf>
    <xf numFmtId="165" fontId="17" fillId="6" borderId="32" xfId="0" applyNumberFormat="1" applyFont="1" applyFill="1" applyBorder="1" applyAlignment="1">
      <alignment vertical="top" shrinkToFit="1"/>
    </xf>
    <xf numFmtId="165" fontId="18" fillId="6" borderId="0" xfId="0" applyNumberFormat="1" applyFont="1" applyFill="1" applyAlignment="1">
      <alignment horizontal="center" vertical="top" wrapText="1" shrinkToFit="1"/>
    </xf>
    <xf numFmtId="165" fontId="18" fillId="6" borderId="0" xfId="0" applyNumberFormat="1" applyFont="1" applyFill="1" applyAlignment="1">
      <alignment vertical="top" wrapText="1" shrinkToFit="1"/>
    </xf>
    <xf numFmtId="165" fontId="19" fillId="6" borderId="0" xfId="0" applyNumberFormat="1" applyFont="1" applyFill="1" applyAlignment="1">
      <alignment horizontal="center" vertical="top" wrapText="1" shrinkToFit="1"/>
    </xf>
    <xf numFmtId="165" fontId="19" fillId="6" borderId="0" xfId="0" applyNumberFormat="1" applyFont="1" applyFill="1" applyAlignment="1">
      <alignment vertical="top" wrapText="1" shrinkToFit="1"/>
    </xf>
    <xf numFmtId="0" fontId="17" fillId="8" borderId="31" xfId="0" applyFont="1" applyFill="1" applyBorder="1" applyAlignment="1">
      <alignment vertical="top"/>
    </xf>
    <xf numFmtId="0" fontId="0" fillId="0" borderId="29" xfId="0" applyBorder="1"/>
    <xf numFmtId="165" fontId="5" fillId="0" borderId="16" xfId="0" applyNumberFormat="1" applyFont="1" applyBorder="1" applyAlignment="1">
      <alignment vertical="top" shrinkToFit="1"/>
    </xf>
    <xf numFmtId="0" fontId="5" fillId="0" borderId="27" xfId="0" applyFont="1" applyBorder="1" applyAlignment="1">
      <alignment vertical="top"/>
    </xf>
    <xf numFmtId="0" fontId="17" fillId="8" borderId="0" xfId="0" applyFont="1" applyFill="1" applyAlignment="1">
      <alignment vertical="top"/>
    </xf>
    <xf numFmtId="49" fontId="17" fillId="0" borderId="0" xfId="0" applyNumberFormat="1" applyFont="1" applyAlignment="1">
      <alignment horizontal="left" vertical="top" wrapText="1"/>
    </xf>
    <xf numFmtId="0" fontId="17" fillId="0" borderId="0" xfId="0" applyFont="1" applyAlignment="1">
      <alignment horizontal="center" vertical="top" shrinkToFit="1"/>
    </xf>
    <xf numFmtId="4" fontId="17" fillId="4" borderId="0" xfId="0" applyNumberFormat="1" applyFont="1" applyFill="1" applyAlignment="1" applyProtection="1">
      <alignment vertical="top" shrinkToFit="1"/>
      <protection locked="0"/>
    </xf>
    <xf numFmtId="4" fontId="17" fillId="0" borderId="0" xfId="0" applyNumberFormat="1" applyFont="1" applyAlignment="1" applyProtection="1">
      <alignment vertical="top" shrinkToFit="1"/>
      <protection locked="0"/>
    </xf>
    <xf numFmtId="0" fontId="3" fillId="2" borderId="0" xfId="0" applyFont="1" applyFill="1" applyAlignment="1">
      <alignment horizontal="left" wrapText="1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6" xfId="0" applyNumberFormat="1" applyFont="1" applyBorder="1" applyAlignment="1">
      <alignment horizontal="right" vertical="center"/>
    </xf>
    <xf numFmtId="4" fontId="13" fillId="0" borderId="14" xfId="0" applyNumberFormat="1" applyFont="1" applyBorder="1" applyAlignment="1">
      <alignment horizontal="right" vertical="center" indent="1"/>
    </xf>
    <xf numFmtId="49" fontId="6" fillId="3" borderId="16" xfId="0" applyNumberFormat="1" applyFont="1" applyFill="1" applyBorder="1" applyAlignment="1">
      <alignment horizontal="left" vertical="center" wrapText="1"/>
    </xf>
    <xf numFmtId="0" fontId="0" fillId="3" borderId="16" xfId="0" applyFill="1" applyBorder="1" applyAlignment="1">
      <alignment wrapText="1"/>
    </xf>
    <xf numFmtId="0" fontId="0" fillId="3" borderId="17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6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6" xfId="0" applyNumberFormat="1" applyFont="1" applyBorder="1" applyAlignment="1">
      <alignment horizontal="left" vertical="center" wrapText="1"/>
    </xf>
    <xf numFmtId="0" fontId="0" fillId="0" borderId="16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6" xfId="0" applyBorder="1" applyAlignment="1">
      <alignment horizontal="center" wrapText="1"/>
    </xf>
    <xf numFmtId="4" fontId="11" fillId="0" borderId="14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3" borderId="26" xfId="0" applyNumberFormat="1" applyFill="1" applyBorder="1" applyAlignment="1">
      <alignment vertical="center"/>
    </xf>
    <xf numFmtId="4" fontId="0" fillId="3" borderId="27" xfId="0" applyNumberFormat="1" applyFill="1" applyBorder="1" applyAlignment="1">
      <alignment vertical="center"/>
    </xf>
    <xf numFmtId="4" fontId="0" fillId="3" borderId="28" xfId="0" applyNumberFormat="1" applyFill="1" applyBorder="1" applyAlignment="1">
      <alignment vertical="center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0" fillId="4" borderId="25" xfId="0" applyFill="1" applyBorder="1" applyAlignment="1" applyProtection="1">
      <alignment vertical="top" wrapText="1"/>
      <protection locked="0"/>
    </xf>
    <xf numFmtId="0" fontId="0" fillId="4" borderId="16" xfId="0" applyFill="1" applyBorder="1" applyAlignment="1" applyProtection="1">
      <alignment vertical="top" wrapText="1"/>
      <protection locked="0"/>
    </xf>
    <xf numFmtId="0" fontId="0" fillId="4" borderId="16" xfId="0" applyFill="1" applyBorder="1" applyAlignment="1" applyProtection="1">
      <alignment horizontal="left" vertical="top" wrapText="1"/>
      <protection locked="0"/>
    </xf>
    <xf numFmtId="0" fontId="0" fillId="4" borderId="30" xfId="0" applyFill="1" applyBorder="1" applyAlignment="1" applyProtection="1">
      <alignment vertical="top" wrapText="1"/>
      <protection locked="0"/>
    </xf>
    <xf numFmtId="0" fontId="0" fillId="4" borderId="22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3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4" xfId="0" applyFill="1" applyBorder="1" applyAlignment="1" applyProtection="1">
      <alignment vertical="top" wrapText="1"/>
      <protection locked="0"/>
    </xf>
    <xf numFmtId="0" fontId="20" fillId="0" borderId="16" xfId="0" applyFont="1" applyBorder="1" applyAlignment="1">
      <alignment horizontal="left" vertical="top" wrapText="1"/>
    </xf>
    <xf numFmtId="0" fontId="20" fillId="0" borderId="16" xfId="0" applyFont="1" applyBorder="1" applyAlignment="1">
      <alignment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0" borderId="6" xfId="0" applyBorder="1" applyAlignment="1">
      <alignment vertical="top"/>
    </xf>
    <xf numFmtId="0" fontId="0" fillId="0" borderId="27" xfId="0" applyBorder="1" applyAlignment="1">
      <alignment horizontal="left" vertical="center" wrapText="1"/>
    </xf>
    <xf numFmtId="0" fontId="0" fillId="0" borderId="27" xfId="0" applyBorder="1" applyAlignment="1">
      <alignment wrapText="1"/>
    </xf>
    <xf numFmtId="4" fontId="13" fillId="0" borderId="26" xfId="0" applyNumberFormat="1" applyFont="1" applyBorder="1" applyAlignment="1">
      <alignment horizontal="right" vertical="center" indent="1"/>
    </xf>
    <xf numFmtId="4" fontId="13" fillId="0" borderId="28" xfId="0" applyNumberFormat="1" applyFont="1" applyBorder="1" applyAlignment="1">
      <alignment horizontal="right" vertical="center" indent="1"/>
    </xf>
    <xf numFmtId="0" fontId="8" fillId="0" borderId="27" xfId="0" applyFont="1" applyBorder="1" applyAlignment="1">
      <alignment horizontal="left" vertical="center" wrapText="1"/>
    </xf>
    <xf numFmtId="0" fontId="8" fillId="0" borderId="27" xfId="0" applyFont="1" applyBorder="1" applyAlignment="1">
      <alignment wrapText="1"/>
    </xf>
    <xf numFmtId="4" fontId="11" fillId="0" borderId="26" xfId="0" applyNumberFormat="1" applyFont="1" applyBorder="1" applyAlignment="1">
      <alignment horizontal="right" vertical="center" indent="1"/>
    </xf>
    <xf numFmtId="4" fontId="11" fillId="0" borderId="28" xfId="0" applyNumberFormat="1" applyFont="1" applyBorder="1" applyAlignment="1">
      <alignment horizontal="right" vertical="center" indent="1"/>
    </xf>
    <xf numFmtId="1" fontId="8" fillId="0" borderId="27" xfId="0" applyNumberFormat="1" applyFont="1" applyBorder="1" applyAlignment="1">
      <alignment horizontal="right" vertical="center" wrapText="1"/>
    </xf>
    <xf numFmtId="0" fontId="0" fillId="0" borderId="27" xfId="0" applyBorder="1" applyAlignment="1">
      <alignment horizontal="left" vertical="center" indent="1"/>
    </xf>
    <xf numFmtId="0" fontId="8" fillId="0" borderId="27" xfId="0" applyFont="1" applyBorder="1" applyAlignment="1">
      <alignment vertical="center"/>
    </xf>
    <xf numFmtId="1" fontId="8" fillId="0" borderId="26" xfId="0" applyNumberFormat="1" applyFont="1" applyBorder="1" applyAlignment="1">
      <alignment horizontal="right" vertical="center" wrapText="1"/>
    </xf>
    <xf numFmtId="4" fontId="11" fillId="0" borderId="26" xfId="0" applyNumberFormat="1" applyFont="1" applyBorder="1" applyAlignment="1">
      <alignment vertical="center"/>
    </xf>
    <xf numFmtId="4" fontId="11" fillId="0" borderId="27" xfId="0" applyNumberFormat="1" applyFont="1" applyBorder="1" applyAlignment="1">
      <alignment vertical="center"/>
    </xf>
    <xf numFmtId="4" fontId="11" fillId="0" borderId="26" xfId="0" applyNumberFormat="1" applyFont="1" applyBorder="1" applyAlignment="1">
      <alignment horizontal="right" vertical="center"/>
    </xf>
    <xf numFmtId="4" fontId="11" fillId="0" borderId="27" xfId="0" applyNumberFormat="1" applyFont="1" applyBorder="1" applyAlignment="1">
      <alignment horizontal="right" vertical="center"/>
    </xf>
    <xf numFmtId="4" fontId="7" fillId="5" borderId="26" xfId="0" applyNumberFormat="1" applyFont="1" applyFill="1" applyBorder="1" applyAlignment="1">
      <alignment vertical="center"/>
    </xf>
    <xf numFmtId="4" fontId="7" fillId="5" borderId="27" xfId="0" applyNumberFormat="1" applyFont="1" applyFill="1" applyBorder="1" applyAlignment="1">
      <alignment vertical="center" wrapText="1"/>
    </xf>
    <xf numFmtId="4" fontId="10" fillId="5" borderId="29" xfId="0" applyNumberFormat="1" applyFont="1" applyFill="1" applyBorder="1" applyAlignment="1">
      <alignment horizontal="center" vertical="center" wrapText="1" shrinkToFit="1"/>
    </xf>
    <xf numFmtId="4" fontId="7" fillId="5" borderId="29" xfId="0" applyNumberFormat="1" applyFont="1" applyFill="1" applyBorder="1" applyAlignment="1">
      <alignment horizontal="center" vertical="center" wrapText="1" shrinkToFit="1"/>
    </xf>
    <xf numFmtId="3" fontId="7" fillId="5" borderId="29" xfId="0" applyNumberFormat="1" applyFont="1" applyFill="1" applyBorder="1" applyAlignment="1">
      <alignment horizontal="center" vertical="center" wrapText="1"/>
    </xf>
    <xf numFmtId="4" fontId="0" fillId="0" borderId="26" xfId="0" applyNumberFormat="1" applyBorder="1" applyAlignment="1">
      <alignment vertical="center"/>
    </xf>
    <xf numFmtId="4" fontId="0" fillId="0" borderId="27" xfId="0" applyNumberFormat="1" applyBorder="1" applyAlignment="1">
      <alignment vertical="center" wrapText="1"/>
    </xf>
    <xf numFmtId="4" fontId="3" fillId="0" borderId="29" xfId="0" applyNumberFormat="1" applyFont="1" applyBorder="1" applyAlignment="1">
      <alignment horizontal="right" vertical="center" wrapText="1" shrinkToFit="1"/>
    </xf>
    <xf numFmtId="4" fontId="3" fillId="0" borderId="29" xfId="0" applyNumberFormat="1" applyFont="1" applyBorder="1" applyAlignment="1">
      <alignment horizontal="right" vertical="center" shrinkToFit="1"/>
    </xf>
    <xf numFmtId="4" fontId="0" fillId="0" borderId="29" xfId="0" applyNumberFormat="1" applyBorder="1" applyAlignment="1">
      <alignment vertical="center" shrinkToFit="1"/>
    </xf>
    <xf numFmtId="3" fontId="0" fillId="0" borderId="29" xfId="0" applyNumberFormat="1" applyBorder="1" applyAlignment="1">
      <alignment vertical="center"/>
    </xf>
    <xf numFmtId="4" fontId="5" fillId="0" borderId="26" xfId="0" applyNumberFormat="1" applyFont="1" applyBorder="1" applyAlignment="1">
      <alignment vertical="center"/>
    </xf>
    <xf numFmtId="4" fontId="5" fillId="0" borderId="27" xfId="0" applyNumberFormat="1" applyFont="1" applyBorder="1" applyAlignment="1">
      <alignment vertical="center" wrapText="1"/>
    </xf>
    <xf numFmtId="4" fontId="5" fillId="0" borderId="29" xfId="0" applyNumberFormat="1" applyFont="1" applyBorder="1" applyAlignment="1">
      <alignment vertical="center" wrapText="1" shrinkToFit="1"/>
    </xf>
    <xf numFmtId="4" fontId="5" fillId="0" borderId="29" xfId="0" applyNumberFormat="1" applyFont="1" applyBorder="1" applyAlignment="1">
      <alignment vertical="center" shrinkToFit="1"/>
    </xf>
    <xf numFmtId="3" fontId="5" fillId="0" borderId="29" xfId="0" applyNumberFormat="1" applyFont="1" applyBorder="1" applyAlignment="1">
      <alignment vertical="center"/>
    </xf>
    <xf numFmtId="4" fontId="0" fillId="0" borderId="26" xfId="0" applyNumberFormat="1" applyBorder="1" applyAlignment="1">
      <alignment horizontal="left" vertical="center"/>
    </xf>
    <xf numFmtId="4" fontId="0" fillId="0" borderId="29" xfId="0" applyNumberFormat="1" applyBorder="1" applyAlignment="1">
      <alignment vertical="center" wrapText="1" shrinkToFit="1"/>
    </xf>
    <xf numFmtId="0" fontId="16" fillId="5" borderId="26" xfId="0" applyFont="1" applyFill="1" applyBorder="1" applyAlignment="1">
      <alignment horizontal="center" vertical="center" wrapText="1"/>
    </xf>
    <xf numFmtId="0" fontId="16" fillId="5" borderId="27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49" fontId="3" fillId="0" borderId="26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vertical="center" wrapText="1"/>
    </xf>
    <xf numFmtId="49" fontId="3" fillId="0" borderId="27" xfId="0" applyNumberFormat="1" applyFont="1" applyBorder="1" applyAlignment="1">
      <alignment vertical="center" wrapText="1"/>
    </xf>
    <xf numFmtId="4" fontId="3" fillId="0" borderId="29" xfId="0" applyNumberFormat="1" applyFont="1" applyBorder="1" applyAlignment="1">
      <alignment horizontal="center" vertical="center"/>
    </xf>
    <xf numFmtId="4" fontId="3" fillId="0" borderId="29" xfId="0" applyNumberFormat="1" applyFont="1" applyBorder="1" applyAlignment="1">
      <alignment vertical="center"/>
    </xf>
    <xf numFmtId="164" fontId="3" fillId="0" borderId="29" xfId="0" applyNumberFormat="1" applyFont="1" applyBorder="1" applyAlignment="1">
      <alignment vertical="center"/>
    </xf>
    <xf numFmtId="0" fontId="0" fillId="0" borderId="29" xfId="0" applyBorder="1" applyAlignment="1">
      <alignment vertical="center"/>
    </xf>
    <xf numFmtId="49" fontId="0" fillId="0" borderId="27" xfId="0" applyNumberFormat="1" applyBorder="1" applyAlignment="1">
      <alignment vertical="center"/>
    </xf>
    <xf numFmtId="49" fontId="0" fillId="0" borderId="27" xfId="0" applyNumberFormat="1" applyBorder="1" applyAlignment="1">
      <alignment vertical="center" shrinkToFit="1"/>
    </xf>
    <xf numFmtId="49" fontId="0" fillId="0" borderId="28" xfId="0" applyNumberFormat="1" applyBorder="1" applyAlignment="1">
      <alignment vertical="center" shrinkToFit="1"/>
    </xf>
    <xf numFmtId="0" fontId="1" fillId="0" borderId="29" xfId="0" applyFont="1" applyBorder="1" applyAlignment="1">
      <alignment vertical="center"/>
    </xf>
    <xf numFmtId="49" fontId="0" fillId="0" borderId="27" xfId="0" applyNumberFormat="1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1" fillId="3" borderId="29" xfId="0" applyFont="1" applyFill="1" applyBorder="1" applyAlignment="1">
      <alignment vertical="center"/>
    </xf>
    <xf numFmtId="49" fontId="0" fillId="3" borderId="27" xfId="0" applyNumberFormat="1" applyFill="1" applyBorder="1" applyAlignment="1">
      <alignment vertical="center"/>
    </xf>
    <xf numFmtId="49" fontId="0" fillId="3" borderId="27" xfId="0" applyNumberFormat="1" applyFill="1" applyBorder="1" applyAlignment="1">
      <alignment vertical="center"/>
    </xf>
    <xf numFmtId="0" fontId="0" fillId="3" borderId="27" xfId="0" applyFill="1" applyBorder="1" applyAlignment="1">
      <alignment vertical="center"/>
    </xf>
    <xf numFmtId="0" fontId="0" fillId="3" borderId="28" xfId="0" applyFill="1" applyBorder="1" applyAlignment="1">
      <alignment vertical="center"/>
    </xf>
    <xf numFmtId="0" fontId="0" fillId="5" borderId="29" xfId="0" applyFill="1" applyBorder="1"/>
    <xf numFmtId="49" fontId="0" fillId="5" borderId="29" xfId="0" applyNumberFormat="1" applyFill="1" applyBorder="1"/>
    <xf numFmtId="0" fontId="0" fillId="5" borderId="29" xfId="0" applyFill="1" applyBorder="1" applyAlignment="1">
      <alignment horizontal="center"/>
    </xf>
    <xf numFmtId="0" fontId="0" fillId="5" borderId="26" xfId="0" applyFill="1" applyBorder="1"/>
    <xf numFmtId="0" fontId="0" fillId="5" borderId="29" xfId="0" applyFill="1" applyBorder="1" applyAlignment="1">
      <alignment wrapText="1"/>
    </xf>
    <xf numFmtId="0" fontId="5" fillId="3" borderId="26" xfId="0" applyFont="1" applyFill="1" applyBorder="1" applyAlignment="1">
      <alignment vertical="top"/>
    </xf>
    <xf numFmtId="49" fontId="5" fillId="3" borderId="27" xfId="0" applyNumberFormat="1" applyFont="1" applyFill="1" applyBorder="1" applyAlignment="1">
      <alignment vertical="top"/>
    </xf>
    <xf numFmtId="49" fontId="5" fillId="3" borderId="27" xfId="0" applyNumberFormat="1" applyFont="1" applyFill="1" applyBorder="1" applyAlignment="1">
      <alignment horizontal="left" vertical="top" wrapText="1"/>
    </xf>
    <xf numFmtId="0" fontId="5" fillId="3" borderId="27" xfId="0" applyFont="1" applyFill="1" applyBorder="1" applyAlignment="1">
      <alignment horizontal="center" vertical="top"/>
    </xf>
    <xf numFmtId="0" fontId="5" fillId="3" borderId="27" xfId="0" applyFont="1" applyFill="1" applyBorder="1" applyAlignment="1">
      <alignment vertical="top"/>
    </xf>
    <xf numFmtId="4" fontId="5" fillId="3" borderId="28" xfId="0" applyNumberFormat="1" applyFont="1" applyFill="1" applyBorder="1" applyAlignment="1">
      <alignment vertical="top" shrinkToFi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6"/>
  <sheetData>
    <row r="1" spans="1:7" ht="12.95">
      <c r="A1" s="21" t="s">
        <v>0</v>
      </c>
    </row>
    <row r="2" spans="1:7" ht="57.75" customHeight="1">
      <c r="A2" s="181" t="s">
        <v>1</v>
      </c>
      <c r="B2" s="181"/>
      <c r="C2" s="181"/>
      <c r="D2" s="181"/>
      <c r="E2" s="181"/>
      <c r="F2" s="181"/>
      <c r="G2" s="181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CDB25-0FAA-4196-87A8-F4B7F1A26E25}">
  <sheetPr>
    <outlinePr summaryBelow="0"/>
  </sheetPr>
  <dimension ref="A1:BH5000"/>
  <sheetViews>
    <sheetView workbookViewId="0">
      <pane ySplit="7" topLeftCell="A59" activePane="bottomLeft" state="frozen"/>
      <selection pane="bottomLeft" activeCell="E69" sqref="E69"/>
    </sheetView>
  </sheetViews>
  <sheetFormatPr defaultRowHeight="12.6" outlineLevelRow="3"/>
  <cols>
    <col min="1" max="1" width="3.42578125" customWidth="1"/>
    <col min="2" max="2" width="12.5703125" style="95" customWidth="1"/>
    <col min="3" max="3" width="38.28515625" style="9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40" t="s">
        <v>114</v>
      </c>
      <c r="B1" s="240"/>
      <c r="C1" s="240"/>
      <c r="D1" s="240"/>
      <c r="E1" s="240"/>
      <c r="F1" s="240"/>
      <c r="G1" s="240"/>
      <c r="AG1" t="s">
        <v>118</v>
      </c>
    </row>
    <row r="2" spans="1:60" ht="24.95" customHeight="1">
      <c r="A2" s="291" t="s">
        <v>115</v>
      </c>
      <c r="B2" s="288" t="s">
        <v>5</v>
      </c>
      <c r="C2" s="292" t="s">
        <v>6</v>
      </c>
      <c r="D2" s="293"/>
      <c r="E2" s="293"/>
      <c r="F2" s="293"/>
      <c r="G2" s="294"/>
      <c r="AG2" t="s">
        <v>119</v>
      </c>
    </row>
    <row r="3" spans="1:60" ht="24.95" customHeight="1">
      <c r="A3" s="291" t="s">
        <v>116</v>
      </c>
      <c r="B3" s="288" t="s">
        <v>55</v>
      </c>
      <c r="C3" s="292" t="s">
        <v>56</v>
      </c>
      <c r="D3" s="293"/>
      <c r="E3" s="293"/>
      <c r="F3" s="293"/>
      <c r="G3" s="294"/>
      <c r="AC3" s="95" t="s">
        <v>119</v>
      </c>
      <c r="AG3" t="s">
        <v>120</v>
      </c>
    </row>
    <row r="4" spans="1:60" ht="24.95" customHeight="1">
      <c r="A4" s="295" t="s">
        <v>117</v>
      </c>
      <c r="B4" s="296" t="s">
        <v>69</v>
      </c>
      <c r="C4" s="297" t="s">
        <v>70</v>
      </c>
      <c r="D4" s="298"/>
      <c r="E4" s="298"/>
      <c r="F4" s="298"/>
      <c r="G4" s="299"/>
      <c r="AG4" t="s">
        <v>121</v>
      </c>
    </row>
    <row r="5" spans="1:60">
      <c r="D5" s="10"/>
    </row>
    <row r="6" spans="1:60" ht="37.5">
      <c r="A6" s="300" t="s">
        <v>122</v>
      </c>
      <c r="B6" s="301" t="s">
        <v>123</v>
      </c>
      <c r="C6" s="301" t="s">
        <v>124</v>
      </c>
      <c r="D6" s="302" t="s">
        <v>125</v>
      </c>
      <c r="E6" s="300" t="s">
        <v>126</v>
      </c>
      <c r="F6" s="303" t="s">
        <v>127</v>
      </c>
      <c r="G6" s="300" t="s">
        <v>26</v>
      </c>
      <c r="H6" s="304" t="s">
        <v>128</v>
      </c>
      <c r="I6" s="304" t="s">
        <v>129</v>
      </c>
      <c r="J6" s="304" t="s">
        <v>130</v>
      </c>
      <c r="K6" s="304" t="s">
        <v>131</v>
      </c>
      <c r="L6" s="304" t="s">
        <v>132</v>
      </c>
      <c r="M6" s="304" t="s">
        <v>133</v>
      </c>
      <c r="N6" s="304" t="s">
        <v>134</v>
      </c>
      <c r="O6" s="304" t="s">
        <v>135</v>
      </c>
      <c r="P6" s="304" t="s">
        <v>136</v>
      </c>
      <c r="Q6" s="304" t="s">
        <v>137</v>
      </c>
      <c r="R6" s="304" t="s">
        <v>138</v>
      </c>
      <c r="S6" s="304" t="s">
        <v>139</v>
      </c>
      <c r="T6" s="304" t="s">
        <v>140</v>
      </c>
      <c r="U6" s="304" t="s">
        <v>141</v>
      </c>
      <c r="V6" s="304" t="s">
        <v>142</v>
      </c>
      <c r="W6" s="304" t="s">
        <v>143</v>
      </c>
      <c r="X6" s="304" t="s">
        <v>144</v>
      </c>
      <c r="Y6" s="304" t="s">
        <v>145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 ht="12.95">
      <c r="A8" s="124" t="s">
        <v>146</v>
      </c>
      <c r="B8" s="125" t="s">
        <v>99</v>
      </c>
      <c r="C8" s="145" t="s">
        <v>100</v>
      </c>
      <c r="D8" s="126"/>
      <c r="E8" s="127"/>
      <c r="F8" s="128"/>
      <c r="G8" s="128">
        <f>SUMIF(AG9:AG61,"&lt;&gt;NOR",G9:G61)</f>
        <v>0</v>
      </c>
      <c r="H8" s="128"/>
      <c r="I8" s="128">
        <f>SUM(I9:I61)</f>
        <v>0</v>
      </c>
      <c r="J8" s="128"/>
      <c r="K8" s="128">
        <f>SUM(K9:K61)</f>
        <v>0</v>
      </c>
      <c r="L8" s="128"/>
      <c r="M8" s="128">
        <f>SUM(M9:M61)</f>
        <v>0</v>
      </c>
      <c r="N8" s="127"/>
      <c r="O8" s="127">
        <f>SUM(O9:O61)</f>
        <v>0</v>
      </c>
      <c r="P8" s="127"/>
      <c r="Q8" s="127">
        <f>SUM(Q9:Q61)</f>
        <v>0</v>
      </c>
      <c r="R8" s="128"/>
      <c r="S8" s="128"/>
      <c r="T8" s="129"/>
      <c r="U8" s="123"/>
      <c r="V8" s="123">
        <f>SUM(V9:V61)</f>
        <v>14.030000000000001</v>
      </c>
      <c r="W8" s="123"/>
      <c r="X8" s="123"/>
      <c r="Y8" s="123"/>
      <c r="AG8" t="s">
        <v>147</v>
      </c>
    </row>
    <row r="9" spans="1:60" outlineLevel="1">
      <c r="A9" s="130">
        <v>1</v>
      </c>
      <c r="B9" s="131" t="s">
        <v>148</v>
      </c>
      <c r="C9" s="146" t="s">
        <v>149</v>
      </c>
      <c r="D9" s="132" t="s">
        <v>150</v>
      </c>
      <c r="E9" s="133">
        <v>20.5</v>
      </c>
      <c r="F9" s="134"/>
      <c r="G9" s="135">
        <f>ROUND(E9*F9,2)</f>
        <v>0</v>
      </c>
      <c r="H9" s="134"/>
      <c r="I9" s="135">
        <f>ROUND(E9*H9,2)</f>
        <v>0</v>
      </c>
      <c r="J9" s="134"/>
      <c r="K9" s="135">
        <f>ROUND(E9*J9,2)</f>
        <v>0</v>
      </c>
      <c r="L9" s="135">
        <v>21</v>
      </c>
      <c r="M9" s="135">
        <f>G9*(1+L9/100)</f>
        <v>0</v>
      </c>
      <c r="N9" s="133">
        <v>0</v>
      </c>
      <c r="O9" s="133">
        <f>ROUND(E9*N9,2)</f>
        <v>0</v>
      </c>
      <c r="P9" s="133">
        <v>0</v>
      </c>
      <c r="Q9" s="133">
        <f>ROUND(E9*P9,2)</f>
        <v>0</v>
      </c>
      <c r="R9" s="135"/>
      <c r="S9" s="135" t="s">
        <v>151</v>
      </c>
      <c r="T9" s="136" t="s">
        <v>151</v>
      </c>
      <c r="U9" s="113">
        <v>9.7000000000000003E-2</v>
      </c>
      <c r="V9" s="113">
        <f>ROUND(E9*U9,2)</f>
        <v>1.99</v>
      </c>
      <c r="W9" s="113"/>
      <c r="X9" s="113" t="s">
        <v>152</v>
      </c>
      <c r="Y9" s="113" t="s">
        <v>153</v>
      </c>
      <c r="Z9" s="107"/>
      <c r="AA9" s="107"/>
      <c r="AB9" s="107"/>
      <c r="AC9" s="107"/>
      <c r="AD9" s="107"/>
      <c r="AE9" s="107"/>
      <c r="AF9" s="107"/>
      <c r="AG9" s="107" t="s">
        <v>154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2">
      <c r="A10" s="110"/>
      <c r="B10" s="111"/>
      <c r="C10" s="147" t="s">
        <v>155</v>
      </c>
      <c r="D10" s="114"/>
      <c r="E10" s="115"/>
      <c r="F10" s="113"/>
      <c r="G10" s="113"/>
      <c r="H10" s="113"/>
      <c r="I10" s="113"/>
      <c r="J10" s="113"/>
      <c r="K10" s="113"/>
      <c r="L10" s="113"/>
      <c r="M10" s="113"/>
      <c r="N10" s="112"/>
      <c r="O10" s="112"/>
      <c r="P10" s="112"/>
      <c r="Q10" s="112"/>
      <c r="R10" s="113"/>
      <c r="S10" s="113"/>
      <c r="T10" s="113"/>
      <c r="U10" s="113"/>
      <c r="V10" s="113"/>
      <c r="W10" s="113"/>
      <c r="X10" s="113"/>
      <c r="Y10" s="113"/>
      <c r="Z10" s="107"/>
      <c r="AA10" s="107"/>
      <c r="AB10" s="107"/>
      <c r="AC10" s="107"/>
      <c r="AD10" s="107"/>
      <c r="AE10" s="107"/>
      <c r="AF10" s="107"/>
      <c r="AG10" s="107" t="s">
        <v>156</v>
      </c>
      <c r="AH10" s="107">
        <v>0</v>
      </c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3">
      <c r="A11" s="110"/>
      <c r="B11" s="111"/>
      <c r="C11" s="147" t="s">
        <v>366</v>
      </c>
      <c r="D11" s="114"/>
      <c r="E11" s="115"/>
      <c r="F11" s="113"/>
      <c r="G11" s="113"/>
      <c r="H11" s="113"/>
      <c r="I11" s="113"/>
      <c r="J11" s="113"/>
      <c r="K11" s="113"/>
      <c r="L11" s="113"/>
      <c r="M11" s="113"/>
      <c r="N11" s="112"/>
      <c r="O11" s="112"/>
      <c r="P11" s="112"/>
      <c r="Q11" s="112"/>
      <c r="R11" s="113"/>
      <c r="S11" s="113"/>
      <c r="T11" s="113"/>
      <c r="U11" s="113"/>
      <c r="V11" s="113"/>
      <c r="W11" s="113"/>
      <c r="X11" s="113"/>
      <c r="Y11" s="113"/>
      <c r="Z11" s="107"/>
      <c r="AA11" s="107"/>
      <c r="AB11" s="107"/>
      <c r="AC11" s="107"/>
      <c r="AD11" s="107"/>
      <c r="AE11" s="107"/>
      <c r="AF11" s="107"/>
      <c r="AG11" s="107" t="s">
        <v>156</v>
      </c>
      <c r="AH11" s="107">
        <v>0</v>
      </c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3">
      <c r="A12" s="110"/>
      <c r="B12" s="111"/>
      <c r="C12" s="147" t="s">
        <v>367</v>
      </c>
      <c r="D12" s="114"/>
      <c r="E12" s="115"/>
      <c r="F12" s="113"/>
      <c r="G12" s="113"/>
      <c r="H12" s="113"/>
      <c r="I12" s="113"/>
      <c r="J12" s="113"/>
      <c r="K12" s="113"/>
      <c r="L12" s="113"/>
      <c r="M12" s="113"/>
      <c r="N12" s="112"/>
      <c r="O12" s="112"/>
      <c r="P12" s="112"/>
      <c r="Q12" s="112"/>
      <c r="R12" s="113"/>
      <c r="S12" s="113"/>
      <c r="T12" s="113"/>
      <c r="U12" s="113"/>
      <c r="V12" s="113"/>
      <c r="W12" s="113"/>
      <c r="X12" s="113"/>
      <c r="Y12" s="113"/>
      <c r="Z12" s="107"/>
      <c r="AA12" s="107"/>
      <c r="AB12" s="107"/>
      <c r="AC12" s="107"/>
      <c r="AD12" s="107"/>
      <c r="AE12" s="107"/>
      <c r="AF12" s="107"/>
      <c r="AG12" s="107" t="s">
        <v>156</v>
      </c>
      <c r="AH12" s="107">
        <v>0</v>
      </c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3">
      <c r="A13" s="110"/>
      <c r="B13" s="111"/>
      <c r="C13" s="147" t="s">
        <v>368</v>
      </c>
      <c r="D13" s="114"/>
      <c r="E13" s="115">
        <v>20.5</v>
      </c>
      <c r="F13" s="113"/>
      <c r="G13" s="113"/>
      <c r="H13" s="113"/>
      <c r="I13" s="113"/>
      <c r="J13" s="113"/>
      <c r="K13" s="113"/>
      <c r="L13" s="113"/>
      <c r="M13" s="113"/>
      <c r="N13" s="112"/>
      <c r="O13" s="112"/>
      <c r="P13" s="112"/>
      <c r="Q13" s="112"/>
      <c r="R13" s="113"/>
      <c r="S13" s="113"/>
      <c r="T13" s="113"/>
      <c r="U13" s="113"/>
      <c r="V13" s="113"/>
      <c r="W13" s="113"/>
      <c r="X13" s="113"/>
      <c r="Y13" s="113"/>
      <c r="Z13" s="107"/>
      <c r="AA13" s="107"/>
      <c r="AB13" s="107"/>
      <c r="AC13" s="107"/>
      <c r="AD13" s="107"/>
      <c r="AE13" s="107"/>
      <c r="AF13" s="107"/>
      <c r="AG13" s="107" t="s">
        <v>156</v>
      </c>
      <c r="AH13" s="107">
        <v>0</v>
      </c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3">
      <c r="A14" s="110"/>
      <c r="B14" s="111"/>
      <c r="C14" s="148" t="s">
        <v>164</v>
      </c>
      <c r="D14" s="116"/>
      <c r="E14" s="117">
        <v>20.5</v>
      </c>
      <c r="F14" s="113"/>
      <c r="G14" s="113"/>
      <c r="H14" s="113"/>
      <c r="I14" s="113"/>
      <c r="J14" s="113"/>
      <c r="K14" s="113"/>
      <c r="L14" s="113"/>
      <c r="M14" s="113"/>
      <c r="N14" s="112"/>
      <c r="O14" s="112"/>
      <c r="P14" s="112"/>
      <c r="Q14" s="112"/>
      <c r="R14" s="113"/>
      <c r="S14" s="113"/>
      <c r="T14" s="113"/>
      <c r="U14" s="113"/>
      <c r="V14" s="113"/>
      <c r="W14" s="113"/>
      <c r="X14" s="113"/>
      <c r="Y14" s="113"/>
      <c r="Z14" s="107"/>
      <c r="AA14" s="107"/>
      <c r="AB14" s="107"/>
      <c r="AC14" s="107"/>
      <c r="AD14" s="107"/>
      <c r="AE14" s="107"/>
      <c r="AF14" s="107"/>
      <c r="AG14" s="107" t="s">
        <v>156</v>
      </c>
      <c r="AH14" s="107">
        <v>1</v>
      </c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outlineLevel="1">
      <c r="A15" s="130">
        <v>2</v>
      </c>
      <c r="B15" s="131" t="s">
        <v>369</v>
      </c>
      <c r="C15" s="146" t="s">
        <v>370</v>
      </c>
      <c r="D15" s="132" t="s">
        <v>150</v>
      </c>
      <c r="E15" s="133">
        <v>20.5</v>
      </c>
      <c r="F15" s="134"/>
      <c r="G15" s="135">
        <f>ROUND(E15*F15,2)</f>
        <v>0</v>
      </c>
      <c r="H15" s="134"/>
      <c r="I15" s="135">
        <f>ROUND(E15*H15,2)</f>
        <v>0</v>
      </c>
      <c r="J15" s="134"/>
      <c r="K15" s="135">
        <f>ROUND(E15*J15,2)</f>
        <v>0</v>
      </c>
      <c r="L15" s="135">
        <v>21</v>
      </c>
      <c r="M15" s="135">
        <f>G15*(1+L15/100)</f>
        <v>0</v>
      </c>
      <c r="N15" s="133">
        <v>0</v>
      </c>
      <c r="O15" s="133">
        <f>ROUND(E15*N15,2)</f>
        <v>0</v>
      </c>
      <c r="P15" s="133">
        <v>0</v>
      </c>
      <c r="Q15" s="133">
        <f>ROUND(E15*P15,2)</f>
        <v>0</v>
      </c>
      <c r="R15" s="135"/>
      <c r="S15" s="135" t="s">
        <v>151</v>
      </c>
      <c r="T15" s="136" t="s">
        <v>151</v>
      </c>
      <c r="U15" s="113">
        <v>9.2999999999999999E-2</v>
      </c>
      <c r="V15" s="113">
        <f>ROUND(E15*U15,2)</f>
        <v>1.91</v>
      </c>
      <c r="W15" s="113"/>
      <c r="X15" s="113" t="s">
        <v>152</v>
      </c>
      <c r="Y15" s="113" t="s">
        <v>153</v>
      </c>
      <c r="Z15" s="107"/>
      <c r="AA15" s="107"/>
      <c r="AB15" s="107"/>
      <c r="AC15" s="107"/>
      <c r="AD15" s="107"/>
      <c r="AE15" s="107"/>
      <c r="AF15" s="107"/>
      <c r="AG15" s="107" t="s">
        <v>154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2">
      <c r="A16" s="110"/>
      <c r="B16" s="111"/>
      <c r="C16" s="147" t="s">
        <v>155</v>
      </c>
      <c r="D16" s="114"/>
      <c r="E16" s="115"/>
      <c r="F16" s="113"/>
      <c r="G16" s="113"/>
      <c r="H16" s="113"/>
      <c r="I16" s="113"/>
      <c r="J16" s="113"/>
      <c r="K16" s="113"/>
      <c r="L16" s="113"/>
      <c r="M16" s="113"/>
      <c r="N16" s="112"/>
      <c r="O16" s="112"/>
      <c r="P16" s="112"/>
      <c r="Q16" s="112"/>
      <c r="R16" s="113"/>
      <c r="S16" s="113"/>
      <c r="T16" s="113"/>
      <c r="U16" s="113"/>
      <c r="V16" s="113"/>
      <c r="W16" s="113"/>
      <c r="X16" s="113"/>
      <c r="Y16" s="113"/>
      <c r="Z16" s="107"/>
      <c r="AA16" s="107"/>
      <c r="AB16" s="107"/>
      <c r="AC16" s="107"/>
      <c r="AD16" s="107"/>
      <c r="AE16" s="107"/>
      <c r="AF16" s="107"/>
      <c r="AG16" s="107" t="s">
        <v>156</v>
      </c>
      <c r="AH16" s="107">
        <v>0</v>
      </c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3">
      <c r="A17" s="110"/>
      <c r="B17" s="111"/>
      <c r="C17" s="147" t="s">
        <v>371</v>
      </c>
      <c r="D17" s="114"/>
      <c r="E17" s="115"/>
      <c r="F17" s="113"/>
      <c r="G17" s="113"/>
      <c r="H17" s="113"/>
      <c r="I17" s="113"/>
      <c r="J17" s="113"/>
      <c r="K17" s="113"/>
      <c r="L17" s="113"/>
      <c r="M17" s="113"/>
      <c r="N17" s="112"/>
      <c r="O17" s="112"/>
      <c r="P17" s="112"/>
      <c r="Q17" s="112"/>
      <c r="R17" s="113"/>
      <c r="S17" s="113"/>
      <c r="T17" s="113"/>
      <c r="U17" s="113"/>
      <c r="V17" s="113"/>
      <c r="W17" s="113"/>
      <c r="X17" s="113"/>
      <c r="Y17" s="113"/>
      <c r="Z17" s="107"/>
      <c r="AA17" s="107"/>
      <c r="AB17" s="107"/>
      <c r="AC17" s="107"/>
      <c r="AD17" s="107"/>
      <c r="AE17" s="107"/>
      <c r="AF17" s="107"/>
      <c r="AG17" s="107" t="s">
        <v>156</v>
      </c>
      <c r="AH17" s="107">
        <v>0</v>
      </c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3">
      <c r="A18" s="110"/>
      <c r="B18" s="111"/>
      <c r="C18" s="147" t="s">
        <v>372</v>
      </c>
      <c r="D18" s="114"/>
      <c r="E18" s="115">
        <v>20.5</v>
      </c>
      <c r="F18" s="113"/>
      <c r="G18" s="113"/>
      <c r="H18" s="113"/>
      <c r="I18" s="113"/>
      <c r="J18" s="113"/>
      <c r="K18" s="113"/>
      <c r="L18" s="113"/>
      <c r="M18" s="113"/>
      <c r="N18" s="112"/>
      <c r="O18" s="112"/>
      <c r="P18" s="112"/>
      <c r="Q18" s="112"/>
      <c r="R18" s="113"/>
      <c r="S18" s="113"/>
      <c r="T18" s="113"/>
      <c r="U18" s="113"/>
      <c r="V18" s="113"/>
      <c r="W18" s="113"/>
      <c r="X18" s="113"/>
      <c r="Y18" s="113"/>
      <c r="Z18" s="107"/>
      <c r="AA18" s="107"/>
      <c r="AB18" s="107"/>
      <c r="AC18" s="107"/>
      <c r="AD18" s="107"/>
      <c r="AE18" s="107"/>
      <c r="AF18" s="107"/>
      <c r="AG18" s="107" t="s">
        <v>156</v>
      </c>
      <c r="AH18" s="107">
        <v>5</v>
      </c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3">
      <c r="A19" s="110"/>
      <c r="B19" s="111"/>
      <c r="C19" s="148" t="s">
        <v>164</v>
      </c>
      <c r="D19" s="116"/>
      <c r="E19" s="117">
        <v>20.5</v>
      </c>
      <c r="F19" s="113"/>
      <c r="G19" s="113"/>
      <c r="H19" s="113"/>
      <c r="I19" s="113"/>
      <c r="J19" s="113"/>
      <c r="K19" s="113"/>
      <c r="L19" s="113"/>
      <c r="M19" s="113"/>
      <c r="N19" s="112"/>
      <c r="O19" s="112"/>
      <c r="P19" s="112"/>
      <c r="Q19" s="112"/>
      <c r="R19" s="113"/>
      <c r="S19" s="113"/>
      <c r="T19" s="113"/>
      <c r="U19" s="113"/>
      <c r="V19" s="113"/>
      <c r="W19" s="113"/>
      <c r="X19" s="113"/>
      <c r="Y19" s="113"/>
      <c r="Z19" s="107"/>
      <c r="AA19" s="107"/>
      <c r="AB19" s="107"/>
      <c r="AC19" s="107"/>
      <c r="AD19" s="107"/>
      <c r="AE19" s="107"/>
      <c r="AF19" s="107"/>
      <c r="AG19" s="107" t="s">
        <v>156</v>
      </c>
      <c r="AH19" s="107">
        <v>1</v>
      </c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1">
      <c r="A20" s="130">
        <v>3</v>
      </c>
      <c r="B20" s="131" t="s">
        <v>373</v>
      </c>
      <c r="C20" s="146" t="s">
        <v>374</v>
      </c>
      <c r="D20" s="132" t="s">
        <v>150</v>
      </c>
      <c r="E20" s="133">
        <v>205</v>
      </c>
      <c r="F20" s="134"/>
      <c r="G20" s="135">
        <f>ROUND(E20*F20,2)</f>
        <v>0</v>
      </c>
      <c r="H20" s="134"/>
      <c r="I20" s="135">
        <f>ROUND(E20*H20,2)</f>
        <v>0</v>
      </c>
      <c r="J20" s="134"/>
      <c r="K20" s="135">
        <f>ROUND(E20*J20,2)</f>
        <v>0</v>
      </c>
      <c r="L20" s="135">
        <v>21</v>
      </c>
      <c r="M20" s="135">
        <f>G20*(1+L20/100)</f>
        <v>0</v>
      </c>
      <c r="N20" s="133">
        <v>0</v>
      </c>
      <c r="O20" s="133">
        <f>ROUND(E20*N20,2)</f>
        <v>0</v>
      </c>
      <c r="P20" s="133">
        <v>0</v>
      </c>
      <c r="Q20" s="133">
        <f>ROUND(E20*P20,2)</f>
        <v>0</v>
      </c>
      <c r="R20" s="135"/>
      <c r="S20" s="135" t="s">
        <v>151</v>
      </c>
      <c r="T20" s="136" t="s">
        <v>151</v>
      </c>
      <c r="U20" s="113">
        <v>0</v>
      </c>
      <c r="V20" s="113">
        <f>ROUND(E20*U20,2)</f>
        <v>0</v>
      </c>
      <c r="W20" s="113"/>
      <c r="X20" s="113" t="s">
        <v>152</v>
      </c>
      <c r="Y20" s="113" t="s">
        <v>153</v>
      </c>
      <c r="Z20" s="107"/>
      <c r="AA20" s="107"/>
      <c r="AB20" s="107"/>
      <c r="AC20" s="107"/>
      <c r="AD20" s="107"/>
      <c r="AE20" s="107"/>
      <c r="AF20" s="107"/>
      <c r="AG20" s="107" t="s">
        <v>154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2">
      <c r="A21" s="110"/>
      <c r="B21" s="111"/>
      <c r="C21" s="147" t="s">
        <v>155</v>
      </c>
      <c r="D21" s="114"/>
      <c r="E21" s="115"/>
      <c r="F21" s="113"/>
      <c r="G21" s="113"/>
      <c r="H21" s="113"/>
      <c r="I21" s="113"/>
      <c r="J21" s="113"/>
      <c r="K21" s="113"/>
      <c r="L21" s="113"/>
      <c r="M21" s="113"/>
      <c r="N21" s="112"/>
      <c r="O21" s="112"/>
      <c r="P21" s="112"/>
      <c r="Q21" s="112"/>
      <c r="R21" s="113"/>
      <c r="S21" s="113"/>
      <c r="T21" s="113"/>
      <c r="U21" s="113"/>
      <c r="V21" s="113"/>
      <c r="W21" s="113"/>
      <c r="X21" s="113"/>
      <c r="Y21" s="113"/>
      <c r="Z21" s="107"/>
      <c r="AA21" s="107"/>
      <c r="AB21" s="107"/>
      <c r="AC21" s="107"/>
      <c r="AD21" s="107"/>
      <c r="AE21" s="107"/>
      <c r="AF21" s="107"/>
      <c r="AG21" s="107" t="s">
        <v>156</v>
      </c>
      <c r="AH21" s="107">
        <v>0</v>
      </c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3">
      <c r="A22" s="110"/>
      <c r="B22" s="111"/>
      <c r="C22" s="147" t="s">
        <v>371</v>
      </c>
      <c r="D22" s="114"/>
      <c r="E22" s="115"/>
      <c r="F22" s="113"/>
      <c r="G22" s="113"/>
      <c r="H22" s="113"/>
      <c r="I22" s="113"/>
      <c r="J22" s="113"/>
      <c r="K22" s="113"/>
      <c r="L22" s="113"/>
      <c r="M22" s="113"/>
      <c r="N22" s="112"/>
      <c r="O22" s="112"/>
      <c r="P22" s="112"/>
      <c r="Q22" s="112"/>
      <c r="R22" s="113"/>
      <c r="S22" s="113"/>
      <c r="T22" s="113"/>
      <c r="U22" s="113"/>
      <c r="V22" s="113"/>
      <c r="W22" s="113"/>
      <c r="X22" s="113"/>
      <c r="Y22" s="113"/>
      <c r="Z22" s="107"/>
      <c r="AA22" s="107"/>
      <c r="AB22" s="107"/>
      <c r="AC22" s="107"/>
      <c r="AD22" s="107"/>
      <c r="AE22" s="107"/>
      <c r="AF22" s="107"/>
      <c r="AG22" s="107" t="s">
        <v>156</v>
      </c>
      <c r="AH22" s="107">
        <v>0</v>
      </c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3">
      <c r="A23" s="110"/>
      <c r="B23" s="111"/>
      <c r="C23" s="147" t="s">
        <v>372</v>
      </c>
      <c r="D23" s="114"/>
      <c r="E23" s="115">
        <v>20.5</v>
      </c>
      <c r="F23" s="113"/>
      <c r="G23" s="113"/>
      <c r="H23" s="113"/>
      <c r="I23" s="113"/>
      <c r="J23" s="113"/>
      <c r="K23" s="113"/>
      <c r="L23" s="113"/>
      <c r="M23" s="113"/>
      <c r="N23" s="112"/>
      <c r="O23" s="112"/>
      <c r="P23" s="112"/>
      <c r="Q23" s="112"/>
      <c r="R23" s="113"/>
      <c r="S23" s="113"/>
      <c r="T23" s="113"/>
      <c r="U23" s="113"/>
      <c r="V23" s="113"/>
      <c r="W23" s="113"/>
      <c r="X23" s="113"/>
      <c r="Y23" s="113"/>
      <c r="Z23" s="107"/>
      <c r="AA23" s="107"/>
      <c r="AB23" s="107"/>
      <c r="AC23" s="107"/>
      <c r="AD23" s="107"/>
      <c r="AE23" s="107"/>
      <c r="AF23" s="107"/>
      <c r="AG23" s="107" t="s">
        <v>156</v>
      </c>
      <c r="AH23" s="107">
        <v>5</v>
      </c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3">
      <c r="A24" s="110"/>
      <c r="B24" s="111"/>
      <c r="C24" s="148" t="s">
        <v>164</v>
      </c>
      <c r="D24" s="116"/>
      <c r="E24" s="117">
        <v>20.5</v>
      </c>
      <c r="F24" s="113"/>
      <c r="G24" s="113"/>
      <c r="H24" s="113"/>
      <c r="I24" s="113"/>
      <c r="J24" s="113"/>
      <c r="K24" s="113"/>
      <c r="L24" s="113"/>
      <c r="M24" s="113"/>
      <c r="N24" s="112"/>
      <c r="O24" s="112"/>
      <c r="P24" s="112"/>
      <c r="Q24" s="112"/>
      <c r="R24" s="113"/>
      <c r="S24" s="113"/>
      <c r="T24" s="113"/>
      <c r="U24" s="113"/>
      <c r="V24" s="113"/>
      <c r="W24" s="113"/>
      <c r="X24" s="113"/>
      <c r="Y24" s="113"/>
      <c r="Z24" s="107"/>
      <c r="AA24" s="107"/>
      <c r="AB24" s="107"/>
      <c r="AC24" s="107"/>
      <c r="AD24" s="107"/>
      <c r="AE24" s="107"/>
      <c r="AF24" s="107"/>
      <c r="AG24" s="107" t="s">
        <v>156</v>
      </c>
      <c r="AH24" s="107">
        <v>1</v>
      </c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3">
      <c r="A25" s="110"/>
      <c r="B25" s="111"/>
      <c r="C25" s="150" t="s">
        <v>375</v>
      </c>
      <c r="D25" s="121"/>
      <c r="E25" s="122">
        <v>184.5</v>
      </c>
      <c r="F25" s="113"/>
      <c r="G25" s="113"/>
      <c r="H25" s="113"/>
      <c r="I25" s="113"/>
      <c r="J25" s="113"/>
      <c r="K25" s="113"/>
      <c r="L25" s="113"/>
      <c r="M25" s="113"/>
      <c r="N25" s="112"/>
      <c r="O25" s="112"/>
      <c r="P25" s="112"/>
      <c r="Q25" s="112"/>
      <c r="R25" s="113"/>
      <c r="S25" s="113"/>
      <c r="T25" s="113"/>
      <c r="U25" s="113"/>
      <c r="V25" s="113"/>
      <c r="W25" s="113"/>
      <c r="X25" s="113"/>
      <c r="Y25" s="113"/>
      <c r="Z25" s="107"/>
      <c r="AA25" s="107"/>
      <c r="AB25" s="107"/>
      <c r="AC25" s="107"/>
      <c r="AD25" s="107"/>
      <c r="AE25" s="107"/>
      <c r="AF25" s="107"/>
      <c r="AG25" s="107" t="s">
        <v>156</v>
      </c>
      <c r="AH25" s="107">
        <v>4</v>
      </c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1">
      <c r="A26" s="130">
        <v>4</v>
      </c>
      <c r="B26" s="131" t="s">
        <v>376</v>
      </c>
      <c r="C26" s="146" t="s">
        <v>377</v>
      </c>
      <c r="D26" s="132" t="s">
        <v>150</v>
      </c>
      <c r="E26" s="133">
        <v>20.5</v>
      </c>
      <c r="F26" s="134"/>
      <c r="G26" s="135">
        <f>ROUND(E26*F26,2)</f>
        <v>0</v>
      </c>
      <c r="H26" s="134"/>
      <c r="I26" s="135">
        <f>ROUND(E26*H26,2)</f>
        <v>0</v>
      </c>
      <c r="J26" s="134"/>
      <c r="K26" s="135">
        <f>ROUND(E26*J26,2)</f>
        <v>0</v>
      </c>
      <c r="L26" s="135">
        <v>21</v>
      </c>
      <c r="M26" s="135">
        <f>G26*(1+L26/100)</f>
        <v>0</v>
      </c>
      <c r="N26" s="133">
        <v>0</v>
      </c>
      <c r="O26" s="133">
        <f>ROUND(E26*N26,2)</f>
        <v>0</v>
      </c>
      <c r="P26" s="133">
        <v>0</v>
      </c>
      <c r="Q26" s="133">
        <f>ROUND(E26*P26,2)</f>
        <v>0</v>
      </c>
      <c r="R26" s="135"/>
      <c r="S26" s="135" t="s">
        <v>151</v>
      </c>
      <c r="T26" s="136" t="s">
        <v>151</v>
      </c>
      <c r="U26" s="113">
        <v>0</v>
      </c>
      <c r="V26" s="113">
        <f>ROUND(E26*U26,2)</f>
        <v>0</v>
      </c>
      <c r="W26" s="113"/>
      <c r="X26" s="113" t="s">
        <v>152</v>
      </c>
      <c r="Y26" s="113" t="s">
        <v>153</v>
      </c>
      <c r="Z26" s="107"/>
      <c r="AA26" s="107"/>
      <c r="AB26" s="107"/>
      <c r="AC26" s="107"/>
      <c r="AD26" s="107"/>
      <c r="AE26" s="107"/>
      <c r="AF26" s="107"/>
      <c r="AG26" s="107" t="s">
        <v>154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2">
      <c r="A27" s="110"/>
      <c r="B27" s="111"/>
      <c r="C27" s="147" t="s">
        <v>155</v>
      </c>
      <c r="D27" s="114"/>
      <c r="E27" s="115"/>
      <c r="F27" s="113"/>
      <c r="G27" s="113"/>
      <c r="H27" s="113"/>
      <c r="I27" s="113"/>
      <c r="J27" s="113"/>
      <c r="K27" s="113"/>
      <c r="L27" s="113"/>
      <c r="M27" s="113"/>
      <c r="N27" s="112"/>
      <c r="O27" s="112"/>
      <c r="P27" s="112"/>
      <c r="Q27" s="112"/>
      <c r="R27" s="113"/>
      <c r="S27" s="113"/>
      <c r="T27" s="113"/>
      <c r="U27" s="113"/>
      <c r="V27" s="113"/>
      <c r="W27" s="113"/>
      <c r="X27" s="113"/>
      <c r="Y27" s="113"/>
      <c r="Z27" s="107"/>
      <c r="AA27" s="107"/>
      <c r="AB27" s="107"/>
      <c r="AC27" s="107"/>
      <c r="AD27" s="107"/>
      <c r="AE27" s="107"/>
      <c r="AF27" s="107"/>
      <c r="AG27" s="107" t="s">
        <v>156</v>
      </c>
      <c r="AH27" s="107">
        <v>0</v>
      </c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3">
      <c r="A28" s="110"/>
      <c r="B28" s="111"/>
      <c r="C28" s="147" t="s">
        <v>371</v>
      </c>
      <c r="D28" s="114"/>
      <c r="E28" s="115"/>
      <c r="F28" s="113"/>
      <c r="G28" s="113"/>
      <c r="H28" s="113"/>
      <c r="I28" s="113"/>
      <c r="J28" s="113"/>
      <c r="K28" s="113"/>
      <c r="L28" s="113"/>
      <c r="M28" s="113"/>
      <c r="N28" s="112"/>
      <c r="O28" s="112"/>
      <c r="P28" s="112"/>
      <c r="Q28" s="112"/>
      <c r="R28" s="113"/>
      <c r="S28" s="113"/>
      <c r="T28" s="113"/>
      <c r="U28" s="113"/>
      <c r="V28" s="113"/>
      <c r="W28" s="113"/>
      <c r="X28" s="113"/>
      <c r="Y28" s="113"/>
      <c r="Z28" s="107"/>
      <c r="AA28" s="107"/>
      <c r="AB28" s="107"/>
      <c r="AC28" s="107"/>
      <c r="AD28" s="107"/>
      <c r="AE28" s="107"/>
      <c r="AF28" s="107"/>
      <c r="AG28" s="107" t="s">
        <v>156</v>
      </c>
      <c r="AH28" s="107">
        <v>0</v>
      </c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3">
      <c r="A29" s="110"/>
      <c r="B29" s="111"/>
      <c r="C29" s="147" t="s">
        <v>372</v>
      </c>
      <c r="D29" s="114"/>
      <c r="E29" s="115">
        <v>20.5</v>
      </c>
      <c r="F29" s="113"/>
      <c r="G29" s="113"/>
      <c r="H29" s="113"/>
      <c r="I29" s="113"/>
      <c r="J29" s="113"/>
      <c r="K29" s="113"/>
      <c r="L29" s="113"/>
      <c r="M29" s="113"/>
      <c r="N29" s="112"/>
      <c r="O29" s="112"/>
      <c r="P29" s="112"/>
      <c r="Q29" s="112"/>
      <c r="R29" s="113"/>
      <c r="S29" s="113"/>
      <c r="T29" s="113"/>
      <c r="U29" s="113"/>
      <c r="V29" s="113"/>
      <c r="W29" s="113"/>
      <c r="X29" s="113"/>
      <c r="Y29" s="113"/>
      <c r="Z29" s="107"/>
      <c r="AA29" s="107"/>
      <c r="AB29" s="107"/>
      <c r="AC29" s="107"/>
      <c r="AD29" s="107"/>
      <c r="AE29" s="107"/>
      <c r="AF29" s="107"/>
      <c r="AG29" s="107" t="s">
        <v>156</v>
      </c>
      <c r="AH29" s="107">
        <v>5</v>
      </c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3">
      <c r="A30" s="110"/>
      <c r="B30" s="111"/>
      <c r="C30" s="148" t="s">
        <v>164</v>
      </c>
      <c r="D30" s="116"/>
      <c r="E30" s="117">
        <v>20.5</v>
      </c>
      <c r="F30" s="113"/>
      <c r="G30" s="113"/>
      <c r="H30" s="113"/>
      <c r="I30" s="113"/>
      <c r="J30" s="113"/>
      <c r="K30" s="113"/>
      <c r="L30" s="113"/>
      <c r="M30" s="113"/>
      <c r="N30" s="112"/>
      <c r="O30" s="112"/>
      <c r="P30" s="112"/>
      <c r="Q30" s="112"/>
      <c r="R30" s="113"/>
      <c r="S30" s="113"/>
      <c r="T30" s="113"/>
      <c r="U30" s="113"/>
      <c r="V30" s="113"/>
      <c r="W30" s="113"/>
      <c r="X30" s="113"/>
      <c r="Y30" s="113"/>
      <c r="Z30" s="107"/>
      <c r="AA30" s="107"/>
      <c r="AB30" s="107"/>
      <c r="AC30" s="107"/>
      <c r="AD30" s="107"/>
      <c r="AE30" s="107"/>
      <c r="AF30" s="107"/>
      <c r="AG30" s="107" t="s">
        <v>156</v>
      </c>
      <c r="AH30" s="107">
        <v>1</v>
      </c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outlineLevel="1">
      <c r="A31" s="130">
        <v>5</v>
      </c>
      <c r="B31" s="131" t="s">
        <v>378</v>
      </c>
      <c r="C31" s="146" t="s">
        <v>379</v>
      </c>
      <c r="D31" s="132" t="s">
        <v>150</v>
      </c>
      <c r="E31" s="133">
        <v>21</v>
      </c>
      <c r="F31" s="134"/>
      <c r="G31" s="135">
        <f>ROUND(E31*F31,2)</f>
        <v>0</v>
      </c>
      <c r="H31" s="134"/>
      <c r="I31" s="135">
        <f>ROUND(E31*H31,2)</f>
        <v>0</v>
      </c>
      <c r="J31" s="134"/>
      <c r="K31" s="135">
        <f>ROUND(E31*J31,2)</f>
        <v>0</v>
      </c>
      <c r="L31" s="135">
        <v>21</v>
      </c>
      <c r="M31" s="135">
        <f>G31*(1+L31/100)</f>
        <v>0</v>
      </c>
      <c r="N31" s="133">
        <v>0</v>
      </c>
      <c r="O31" s="133">
        <f>ROUND(E31*N31,2)</f>
        <v>0</v>
      </c>
      <c r="P31" s="133">
        <v>0</v>
      </c>
      <c r="Q31" s="133">
        <f>ROUND(E31*P31,2)</f>
        <v>0</v>
      </c>
      <c r="R31" s="135"/>
      <c r="S31" s="135" t="s">
        <v>151</v>
      </c>
      <c r="T31" s="136" t="s">
        <v>151</v>
      </c>
      <c r="U31" s="113">
        <v>0.155</v>
      </c>
      <c r="V31" s="113">
        <f>ROUND(E31*U31,2)</f>
        <v>3.26</v>
      </c>
      <c r="W31" s="113"/>
      <c r="X31" s="113" t="s">
        <v>152</v>
      </c>
      <c r="Y31" s="113" t="s">
        <v>153</v>
      </c>
      <c r="Z31" s="107"/>
      <c r="AA31" s="107"/>
      <c r="AB31" s="107"/>
      <c r="AC31" s="107"/>
      <c r="AD31" s="107"/>
      <c r="AE31" s="107"/>
      <c r="AF31" s="107"/>
      <c r="AG31" s="107" t="s">
        <v>154</v>
      </c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2">
      <c r="A32" s="110"/>
      <c r="B32" s="111"/>
      <c r="C32" s="147" t="s">
        <v>155</v>
      </c>
      <c r="D32" s="114"/>
      <c r="E32" s="115"/>
      <c r="F32" s="113"/>
      <c r="G32" s="113"/>
      <c r="H32" s="113"/>
      <c r="I32" s="113"/>
      <c r="J32" s="113"/>
      <c r="K32" s="113"/>
      <c r="L32" s="113"/>
      <c r="M32" s="113"/>
      <c r="N32" s="112"/>
      <c r="O32" s="112"/>
      <c r="P32" s="112"/>
      <c r="Q32" s="112"/>
      <c r="R32" s="113"/>
      <c r="S32" s="113"/>
      <c r="T32" s="113"/>
      <c r="U32" s="113"/>
      <c r="V32" s="113"/>
      <c r="W32" s="113"/>
      <c r="X32" s="113"/>
      <c r="Y32" s="113"/>
      <c r="Z32" s="107"/>
      <c r="AA32" s="107"/>
      <c r="AB32" s="107"/>
      <c r="AC32" s="107"/>
      <c r="AD32" s="107"/>
      <c r="AE32" s="107"/>
      <c r="AF32" s="107"/>
      <c r="AG32" s="107" t="s">
        <v>156</v>
      </c>
      <c r="AH32" s="107">
        <v>0</v>
      </c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outlineLevel="3">
      <c r="A33" s="110"/>
      <c r="B33" s="111"/>
      <c r="C33" s="147" t="s">
        <v>366</v>
      </c>
      <c r="D33" s="114"/>
      <c r="E33" s="115"/>
      <c r="F33" s="113"/>
      <c r="G33" s="113"/>
      <c r="H33" s="113"/>
      <c r="I33" s="113"/>
      <c r="J33" s="113"/>
      <c r="K33" s="113"/>
      <c r="L33" s="113"/>
      <c r="M33" s="113"/>
      <c r="N33" s="112"/>
      <c r="O33" s="112"/>
      <c r="P33" s="112"/>
      <c r="Q33" s="112"/>
      <c r="R33" s="113"/>
      <c r="S33" s="113"/>
      <c r="T33" s="113"/>
      <c r="U33" s="113"/>
      <c r="V33" s="113"/>
      <c r="W33" s="113"/>
      <c r="X33" s="113"/>
      <c r="Y33" s="113"/>
      <c r="Z33" s="107"/>
      <c r="AA33" s="107"/>
      <c r="AB33" s="107"/>
      <c r="AC33" s="107"/>
      <c r="AD33" s="107"/>
      <c r="AE33" s="107"/>
      <c r="AF33" s="107"/>
      <c r="AG33" s="107" t="s">
        <v>156</v>
      </c>
      <c r="AH33" s="107">
        <v>0</v>
      </c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3">
      <c r="A34" s="110"/>
      <c r="B34" s="111"/>
      <c r="C34" s="147" t="s">
        <v>380</v>
      </c>
      <c r="D34" s="114"/>
      <c r="E34" s="115"/>
      <c r="F34" s="113"/>
      <c r="G34" s="113"/>
      <c r="H34" s="113"/>
      <c r="I34" s="113"/>
      <c r="J34" s="113"/>
      <c r="K34" s="113"/>
      <c r="L34" s="113"/>
      <c r="M34" s="113"/>
      <c r="N34" s="112"/>
      <c r="O34" s="112"/>
      <c r="P34" s="112"/>
      <c r="Q34" s="112"/>
      <c r="R34" s="113"/>
      <c r="S34" s="113"/>
      <c r="T34" s="113"/>
      <c r="U34" s="113"/>
      <c r="V34" s="113"/>
      <c r="W34" s="113"/>
      <c r="X34" s="113"/>
      <c r="Y34" s="113"/>
      <c r="Z34" s="107"/>
      <c r="AA34" s="107"/>
      <c r="AB34" s="107"/>
      <c r="AC34" s="107"/>
      <c r="AD34" s="107"/>
      <c r="AE34" s="107"/>
      <c r="AF34" s="107"/>
      <c r="AG34" s="107" t="s">
        <v>156</v>
      </c>
      <c r="AH34" s="107">
        <v>0</v>
      </c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3">
      <c r="A35" s="110"/>
      <c r="B35" s="111"/>
      <c r="C35" s="147" t="s">
        <v>381</v>
      </c>
      <c r="D35" s="114"/>
      <c r="E35" s="115">
        <v>21</v>
      </c>
      <c r="F35" s="113"/>
      <c r="G35" s="113"/>
      <c r="H35" s="113"/>
      <c r="I35" s="113"/>
      <c r="J35" s="113"/>
      <c r="K35" s="113"/>
      <c r="L35" s="113"/>
      <c r="M35" s="113"/>
      <c r="N35" s="112"/>
      <c r="O35" s="112"/>
      <c r="P35" s="112"/>
      <c r="Q35" s="112"/>
      <c r="R35" s="113"/>
      <c r="S35" s="113"/>
      <c r="T35" s="113"/>
      <c r="U35" s="113"/>
      <c r="V35" s="113"/>
      <c r="W35" s="113"/>
      <c r="X35" s="113"/>
      <c r="Y35" s="113"/>
      <c r="Z35" s="107"/>
      <c r="AA35" s="107"/>
      <c r="AB35" s="107"/>
      <c r="AC35" s="107"/>
      <c r="AD35" s="107"/>
      <c r="AE35" s="107"/>
      <c r="AF35" s="107"/>
      <c r="AG35" s="107" t="s">
        <v>156</v>
      </c>
      <c r="AH35" s="107">
        <v>0</v>
      </c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3">
      <c r="A36" s="110"/>
      <c r="B36" s="111"/>
      <c r="C36" s="148" t="s">
        <v>164</v>
      </c>
      <c r="D36" s="116"/>
      <c r="E36" s="117">
        <v>21</v>
      </c>
      <c r="F36" s="113"/>
      <c r="G36" s="113"/>
      <c r="H36" s="113"/>
      <c r="I36" s="113"/>
      <c r="J36" s="113"/>
      <c r="K36" s="113"/>
      <c r="L36" s="113"/>
      <c r="M36" s="113"/>
      <c r="N36" s="112"/>
      <c r="O36" s="112"/>
      <c r="P36" s="112"/>
      <c r="Q36" s="112"/>
      <c r="R36" s="113"/>
      <c r="S36" s="113"/>
      <c r="T36" s="113"/>
      <c r="U36" s="113"/>
      <c r="V36" s="113"/>
      <c r="W36" s="113"/>
      <c r="X36" s="113"/>
      <c r="Y36" s="113"/>
      <c r="Z36" s="107"/>
      <c r="AA36" s="107"/>
      <c r="AB36" s="107"/>
      <c r="AC36" s="107"/>
      <c r="AD36" s="107"/>
      <c r="AE36" s="107"/>
      <c r="AF36" s="107"/>
      <c r="AG36" s="107" t="s">
        <v>156</v>
      </c>
      <c r="AH36" s="107">
        <v>1</v>
      </c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outlineLevel="1">
      <c r="A37" s="130">
        <v>6</v>
      </c>
      <c r="B37" s="131" t="s">
        <v>382</v>
      </c>
      <c r="C37" s="146" t="s">
        <v>383</v>
      </c>
      <c r="D37" s="132" t="s">
        <v>150</v>
      </c>
      <c r="E37" s="133">
        <v>43.1</v>
      </c>
      <c r="F37" s="134"/>
      <c r="G37" s="135">
        <f>ROUND(E37*F37,2)</f>
        <v>0</v>
      </c>
      <c r="H37" s="134"/>
      <c r="I37" s="135">
        <f>ROUND(E37*H37,2)</f>
        <v>0</v>
      </c>
      <c r="J37" s="134"/>
      <c r="K37" s="135">
        <f>ROUND(E37*J37,2)</f>
        <v>0</v>
      </c>
      <c r="L37" s="135">
        <v>21</v>
      </c>
      <c r="M37" s="135">
        <f>G37*(1+L37/100)</f>
        <v>0</v>
      </c>
      <c r="N37" s="133">
        <v>0</v>
      </c>
      <c r="O37" s="133">
        <f>ROUND(E37*N37,2)</f>
        <v>0</v>
      </c>
      <c r="P37" s="133">
        <v>0</v>
      </c>
      <c r="Q37" s="133">
        <f>ROUND(E37*P37,2)</f>
        <v>0</v>
      </c>
      <c r="R37" s="135"/>
      <c r="S37" s="135" t="s">
        <v>151</v>
      </c>
      <c r="T37" s="136" t="s">
        <v>151</v>
      </c>
      <c r="U37" s="113">
        <v>1.0999999999999999E-2</v>
      </c>
      <c r="V37" s="113">
        <f>ROUND(E37*U37,2)</f>
        <v>0.47</v>
      </c>
      <c r="W37" s="113"/>
      <c r="X37" s="113" t="s">
        <v>152</v>
      </c>
      <c r="Y37" s="113" t="s">
        <v>153</v>
      </c>
      <c r="Z37" s="107"/>
      <c r="AA37" s="107"/>
      <c r="AB37" s="107"/>
      <c r="AC37" s="107"/>
      <c r="AD37" s="107"/>
      <c r="AE37" s="107"/>
      <c r="AF37" s="107"/>
      <c r="AG37" s="107" t="s">
        <v>154</v>
      </c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2">
      <c r="A38" s="110"/>
      <c r="B38" s="111"/>
      <c r="C38" s="147" t="s">
        <v>155</v>
      </c>
      <c r="D38" s="114"/>
      <c r="E38" s="115"/>
      <c r="F38" s="113"/>
      <c r="G38" s="113"/>
      <c r="H38" s="113"/>
      <c r="I38" s="113"/>
      <c r="J38" s="113"/>
      <c r="K38" s="113"/>
      <c r="L38" s="113"/>
      <c r="M38" s="113"/>
      <c r="N38" s="112"/>
      <c r="O38" s="112"/>
      <c r="P38" s="112"/>
      <c r="Q38" s="112"/>
      <c r="R38" s="113"/>
      <c r="S38" s="113"/>
      <c r="T38" s="113"/>
      <c r="U38" s="113"/>
      <c r="V38" s="113"/>
      <c r="W38" s="113"/>
      <c r="X38" s="113"/>
      <c r="Y38" s="113"/>
      <c r="Z38" s="107"/>
      <c r="AA38" s="107"/>
      <c r="AB38" s="107"/>
      <c r="AC38" s="107"/>
      <c r="AD38" s="107"/>
      <c r="AE38" s="107"/>
      <c r="AF38" s="107"/>
      <c r="AG38" s="107" t="s">
        <v>156</v>
      </c>
      <c r="AH38" s="107">
        <v>0</v>
      </c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3">
      <c r="A39" s="110"/>
      <c r="B39" s="111"/>
      <c r="C39" s="147" t="s">
        <v>384</v>
      </c>
      <c r="D39" s="114"/>
      <c r="E39" s="115"/>
      <c r="F39" s="113"/>
      <c r="G39" s="113"/>
      <c r="H39" s="113"/>
      <c r="I39" s="113"/>
      <c r="J39" s="113"/>
      <c r="K39" s="113"/>
      <c r="L39" s="113"/>
      <c r="M39" s="113"/>
      <c r="N39" s="112"/>
      <c r="O39" s="112"/>
      <c r="P39" s="112"/>
      <c r="Q39" s="112"/>
      <c r="R39" s="113"/>
      <c r="S39" s="113"/>
      <c r="T39" s="113"/>
      <c r="U39" s="113"/>
      <c r="V39" s="113"/>
      <c r="W39" s="113"/>
      <c r="X39" s="113"/>
      <c r="Y39" s="113"/>
      <c r="Z39" s="107"/>
      <c r="AA39" s="107"/>
      <c r="AB39" s="107"/>
      <c r="AC39" s="107"/>
      <c r="AD39" s="107"/>
      <c r="AE39" s="107"/>
      <c r="AF39" s="107"/>
      <c r="AG39" s="107" t="s">
        <v>156</v>
      </c>
      <c r="AH39" s="107">
        <v>0</v>
      </c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3">
      <c r="A40" s="110"/>
      <c r="B40" s="111"/>
      <c r="C40" s="147" t="s">
        <v>385</v>
      </c>
      <c r="D40" s="114"/>
      <c r="E40" s="115">
        <v>21</v>
      </c>
      <c r="F40" s="113"/>
      <c r="G40" s="113"/>
      <c r="H40" s="113"/>
      <c r="I40" s="113"/>
      <c r="J40" s="113"/>
      <c r="K40" s="113"/>
      <c r="L40" s="113"/>
      <c r="M40" s="113"/>
      <c r="N40" s="112"/>
      <c r="O40" s="112"/>
      <c r="P40" s="112"/>
      <c r="Q40" s="112"/>
      <c r="R40" s="113"/>
      <c r="S40" s="113"/>
      <c r="T40" s="113"/>
      <c r="U40" s="113"/>
      <c r="V40" s="113"/>
      <c r="W40" s="113"/>
      <c r="X40" s="113"/>
      <c r="Y40" s="113"/>
      <c r="Z40" s="107"/>
      <c r="AA40" s="107"/>
      <c r="AB40" s="107"/>
      <c r="AC40" s="107"/>
      <c r="AD40" s="107"/>
      <c r="AE40" s="107"/>
      <c r="AF40" s="107"/>
      <c r="AG40" s="107" t="s">
        <v>156</v>
      </c>
      <c r="AH40" s="107">
        <v>5</v>
      </c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3">
      <c r="A41" s="110"/>
      <c r="B41" s="111"/>
      <c r="C41" s="148" t="s">
        <v>164</v>
      </c>
      <c r="D41" s="116"/>
      <c r="E41" s="117">
        <v>21</v>
      </c>
      <c r="F41" s="113"/>
      <c r="G41" s="113"/>
      <c r="H41" s="113"/>
      <c r="I41" s="113"/>
      <c r="J41" s="113"/>
      <c r="K41" s="113"/>
      <c r="L41" s="113"/>
      <c r="M41" s="113"/>
      <c r="N41" s="112"/>
      <c r="O41" s="112"/>
      <c r="P41" s="112"/>
      <c r="Q41" s="112"/>
      <c r="R41" s="113"/>
      <c r="S41" s="113"/>
      <c r="T41" s="113"/>
      <c r="U41" s="113"/>
      <c r="V41" s="113"/>
      <c r="W41" s="113"/>
      <c r="X41" s="113"/>
      <c r="Y41" s="113"/>
      <c r="Z41" s="107"/>
      <c r="AA41" s="107"/>
      <c r="AB41" s="107"/>
      <c r="AC41" s="107"/>
      <c r="AD41" s="107"/>
      <c r="AE41" s="107"/>
      <c r="AF41" s="107"/>
      <c r="AG41" s="107" t="s">
        <v>156</v>
      </c>
      <c r="AH41" s="107">
        <v>1</v>
      </c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3">
      <c r="A42" s="110"/>
      <c r="B42" s="111"/>
      <c r="C42" s="147" t="s">
        <v>195</v>
      </c>
      <c r="D42" s="114"/>
      <c r="E42" s="115"/>
      <c r="F42" s="113"/>
      <c r="G42" s="113"/>
      <c r="H42" s="113"/>
      <c r="I42" s="113"/>
      <c r="J42" s="113"/>
      <c r="K42" s="113"/>
      <c r="L42" s="113"/>
      <c r="M42" s="113"/>
      <c r="N42" s="112"/>
      <c r="O42" s="112"/>
      <c r="P42" s="112"/>
      <c r="Q42" s="112"/>
      <c r="R42" s="113"/>
      <c r="S42" s="113"/>
      <c r="T42" s="113"/>
      <c r="U42" s="113"/>
      <c r="V42" s="113"/>
      <c r="W42" s="113"/>
      <c r="X42" s="113"/>
      <c r="Y42" s="113"/>
      <c r="Z42" s="107"/>
      <c r="AA42" s="107"/>
      <c r="AB42" s="107"/>
      <c r="AC42" s="107"/>
      <c r="AD42" s="107"/>
      <c r="AE42" s="107"/>
      <c r="AF42" s="107"/>
      <c r="AG42" s="107" t="s">
        <v>156</v>
      </c>
      <c r="AH42" s="107">
        <v>0</v>
      </c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outlineLevel="3">
      <c r="A43" s="110"/>
      <c r="B43" s="111"/>
      <c r="C43" s="147" t="s">
        <v>386</v>
      </c>
      <c r="D43" s="114"/>
      <c r="E43" s="115">
        <v>22.1</v>
      </c>
      <c r="F43" s="113"/>
      <c r="G43" s="113"/>
      <c r="H43" s="113"/>
      <c r="I43" s="113"/>
      <c r="J43" s="113"/>
      <c r="K43" s="113"/>
      <c r="L43" s="113"/>
      <c r="M43" s="113"/>
      <c r="N43" s="112"/>
      <c r="O43" s="112"/>
      <c r="P43" s="112"/>
      <c r="Q43" s="112"/>
      <c r="R43" s="113"/>
      <c r="S43" s="113"/>
      <c r="T43" s="113"/>
      <c r="U43" s="113"/>
      <c r="V43" s="113"/>
      <c r="W43" s="113"/>
      <c r="X43" s="113"/>
      <c r="Y43" s="113"/>
      <c r="Z43" s="107"/>
      <c r="AA43" s="107"/>
      <c r="AB43" s="107"/>
      <c r="AC43" s="107"/>
      <c r="AD43" s="107"/>
      <c r="AE43" s="107"/>
      <c r="AF43" s="107"/>
      <c r="AG43" s="107" t="s">
        <v>156</v>
      </c>
      <c r="AH43" s="107">
        <v>5</v>
      </c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3">
      <c r="A44" s="110"/>
      <c r="B44" s="111"/>
      <c r="C44" s="148" t="s">
        <v>164</v>
      </c>
      <c r="D44" s="116"/>
      <c r="E44" s="117">
        <v>22.1</v>
      </c>
      <c r="F44" s="113"/>
      <c r="G44" s="113"/>
      <c r="H44" s="113"/>
      <c r="I44" s="113"/>
      <c r="J44" s="113"/>
      <c r="K44" s="113"/>
      <c r="L44" s="113"/>
      <c r="M44" s="113"/>
      <c r="N44" s="112"/>
      <c r="O44" s="112"/>
      <c r="P44" s="112"/>
      <c r="Q44" s="112"/>
      <c r="R44" s="113"/>
      <c r="S44" s="113"/>
      <c r="T44" s="113"/>
      <c r="U44" s="113"/>
      <c r="V44" s="113"/>
      <c r="W44" s="113"/>
      <c r="X44" s="113"/>
      <c r="Y44" s="113"/>
      <c r="Z44" s="107"/>
      <c r="AA44" s="107"/>
      <c r="AB44" s="107"/>
      <c r="AC44" s="107"/>
      <c r="AD44" s="107"/>
      <c r="AE44" s="107"/>
      <c r="AF44" s="107"/>
      <c r="AG44" s="107" t="s">
        <v>156</v>
      </c>
      <c r="AH44" s="107">
        <v>1</v>
      </c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1">
      <c r="A45" s="130">
        <v>7</v>
      </c>
      <c r="B45" s="131" t="s">
        <v>183</v>
      </c>
      <c r="C45" s="146" t="s">
        <v>184</v>
      </c>
      <c r="D45" s="132" t="s">
        <v>150</v>
      </c>
      <c r="E45" s="133">
        <v>22.1</v>
      </c>
      <c r="F45" s="134"/>
      <c r="G45" s="135">
        <f>ROUND(E45*F45,2)</f>
        <v>0</v>
      </c>
      <c r="H45" s="134"/>
      <c r="I45" s="135">
        <f>ROUND(E45*H45,2)</f>
        <v>0</v>
      </c>
      <c r="J45" s="134"/>
      <c r="K45" s="135">
        <f>ROUND(E45*J45,2)</f>
        <v>0</v>
      </c>
      <c r="L45" s="135">
        <v>21</v>
      </c>
      <c r="M45" s="135">
        <f>G45*(1+L45/100)</f>
        <v>0</v>
      </c>
      <c r="N45" s="133">
        <v>0</v>
      </c>
      <c r="O45" s="133">
        <f>ROUND(E45*N45,2)</f>
        <v>0</v>
      </c>
      <c r="P45" s="133">
        <v>0</v>
      </c>
      <c r="Q45" s="133">
        <f>ROUND(E45*P45,2)</f>
        <v>0</v>
      </c>
      <c r="R45" s="135"/>
      <c r="S45" s="135" t="s">
        <v>151</v>
      </c>
      <c r="T45" s="136" t="s">
        <v>151</v>
      </c>
      <c r="U45" s="113">
        <v>5.2999999999999999E-2</v>
      </c>
      <c r="V45" s="113">
        <f>ROUND(E45*U45,2)</f>
        <v>1.17</v>
      </c>
      <c r="W45" s="113"/>
      <c r="X45" s="113" t="s">
        <v>152</v>
      </c>
      <c r="Y45" s="113" t="s">
        <v>153</v>
      </c>
      <c r="Z45" s="107"/>
      <c r="AA45" s="107"/>
      <c r="AB45" s="107"/>
      <c r="AC45" s="107"/>
      <c r="AD45" s="107"/>
      <c r="AE45" s="107"/>
      <c r="AF45" s="107"/>
      <c r="AG45" s="107" t="s">
        <v>154</v>
      </c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2">
      <c r="A46" s="110"/>
      <c r="B46" s="111"/>
      <c r="C46" s="147" t="s">
        <v>155</v>
      </c>
      <c r="D46" s="114"/>
      <c r="E46" s="115"/>
      <c r="F46" s="113"/>
      <c r="G46" s="113"/>
      <c r="H46" s="113"/>
      <c r="I46" s="113"/>
      <c r="J46" s="113"/>
      <c r="K46" s="113"/>
      <c r="L46" s="113"/>
      <c r="M46" s="113"/>
      <c r="N46" s="112"/>
      <c r="O46" s="112"/>
      <c r="P46" s="112"/>
      <c r="Q46" s="112"/>
      <c r="R46" s="113"/>
      <c r="S46" s="113"/>
      <c r="T46" s="113"/>
      <c r="U46" s="113"/>
      <c r="V46" s="113"/>
      <c r="W46" s="113"/>
      <c r="X46" s="113"/>
      <c r="Y46" s="113"/>
      <c r="Z46" s="107"/>
      <c r="AA46" s="107"/>
      <c r="AB46" s="107"/>
      <c r="AC46" s="107"/>
      <c r="AD46" s="107"/>
      <c r="AE46" s="107"/>
      <c r="AF46" s="107"/>
      <c r="AG46" s="107" t="s">
        <v>156</v>
      </c>
      <c r="AH46" s="107">
        <v>0</v>
      </c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3">
      <c r="A47" s="110"/>
      <c r="B47" s="111"/>
      <c r="C47" s="147" t="s">
        <v>195</v>
      </c>
      <c r="D47" s="114"/>
      <c r="E47" s="115"/>
      <c r="F47" s="113"/>
      <c r="G47" s="113"/>
      <c r="H47" s="113"/>
      <c r="I47" s="113"/>
      <c r="J47" s="113"/>
      <c r="K47" s="113"/>
      <c r="L47" s="113"/>
      <c r="M47" s="113"/>
      <c r="N47" s="112"/>
      <c r="O47" s="112"/>
      <c r="P47" s="112"/>
      <c r="Q47" s="112"/>
      <c r="R47" s="113"/>
      <c r="S47" s="113"/>
      <c r="T47" s="113"/>
      <c r="U47" s="113"/>
      <c r="V47" s="113"/>
      <c r="W47" s="113"/>
      <c r="X47" s="113"/>
      <c r="Y47" s="113"/>
      <c r="Z47" s="107"/>
      <c r="AA47" s="107"/>
      <c r="AB47" s="107"/>
      <c r="AC47" s="107"/>
      <c r="AD47" s="107"/>
      <c r="AE47" s="107"/>
      <c r="AF47" s="107"/>
      <c r="AG47" s="107" t="s">
        <v>156</v>
      </c>
      <c r="AH47" s="107">
        <v>0</v>
      </c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3">
      <c r="A48" s="110"/>
      <c r="B48" s="111"/>
      <c r="C48" s="147" t="s">
        <v>386</v>
      </c>
      <c r="D48" s="114"/>
      <c r="E48" s="115">
        <v>22.1</v>
      </c>
      <c r="F48" s="113"/>
      <c r="G48" s="113"/>
      <c r="H48" s="113"/>
      <c r="I48" s="113"/>
      <c r="J48" s="113"/>
      <c r="K48" s="113"/>
      <c r="L48" s="113"/>
      <c r="M48" s="113"/>
      <c r="N48" s="112"/>
      <c r="O48" s="112"/>
      <c r="P48" s="112"/>
      <c r="Q48" s="112"/>
      <c r="R48" s="113"/>
      <c r="S48" s="113"/>
      <c r="T48" s="113"/>
      <c r="U48" s="113"/>
      <c r="V48" s="113"/>
      <c r="W48" s="113"/>
      <c r="X48" s="113"/>
      <c r="Y48" s="113"/>
      <c r="Z48" s="107"/>
      <c r="AA48" s="107"/>
      <c r="AB48" s="107"/>
      <c r="AC48" s="107"/>
      <c r="AD48" s="107"/>
      <c r="AE48" s="107"/>
      <c r="AF48" s="107"/>
      <c r="AG48" s="107" t="s">
        <v>156</v>
      </c>
      <c r="AH48" s="107">
        <v>5</v>
      </c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outlineLevel="3">
      <c r="A49" s="110"/>
      <c r="B49" s="111"/>
      <c r="C49" s="148" t="s">
        <v>164</v>
      </c>
      <c r="D49" s="116"/>
      <c r="E49" s="117">
        <v>22.1</v>
      </c>
      <c r="F49" s="113"/>
      <c r="G49" s="113"/>
      <c r="H49" s="113"/>
      <c r="I49" s="113"/>
      <c r="J49" s="113"/>
      <c r="K49" s="113"/>
      <c r="L49" s="113"/>
      <c r="M49" s="113"/>
      <c r="N49" s="112"/>
      <c r="O49" s="112"/>
      <c r="P49" s="112"/>
      <c r="Q49" s="112"/>
      <c r="R49" s="113"/>
      <c r="S49" s="113"/>
      <c r="T49" s="113"/>
      <c r="U49" s="113"/>
      <c r="V49" s="113"/>
      <c r="W49" s="113"/>
      <c r="X49" s="113"/>
      <c r="Y49" s="113"/>
      <c r="Z49" s="107"/>
      <c r="AA49" s="107"/>
      <c r="AB49" s="107"/>
      <c r="AC49" s="107"/>
      <c r="AD49" s="107"/>
      <c r="AE49" s="107"/>
      <c r="AF49" s="107"/>
      <c r="AG49" s="107" t="s">
        <v>156</v>
      </c>
      <c r="AH49" s="107">
        <v>1</v>
      </c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1">
      <c r="A50" s="130">
        <v>8</v>
      </c>
      <c r="B50" s="131" t="s">
        <v>186</v>
      </c>
      <c r="C50" s="146" t="s">
        <v>187</v>
      </c>
      <c r="D50" s="132" t="s">
        <v>150</v>
      </c>
      <c r="E50" s="133">
        <v>22.1</v>
      </c>
      <c r="F50" s="134"/>
      <c r="G50" s="135">
        <f>ROUND(E50*F50,2)</f>
        <v>0</v>
      </c>
      <c r="H50" s="134"/>
      <c r="I50" s="135">
        <f>ROUND(E50*H50,2)</f>
        <v>0</v>
      </c>
      <c r="J50" s="134"/>
      <c r="K50" s="135">
        <f>ROUND(E50*J50,2)</f>
        <v>0</v>
      </c>
      <c r="L50" s="135">
        <v>21</v>
      </c>
      <c r="M50" s="135">
        <f>G50*(1+L50/100)</f>
        <v>0</v>
      </c>
      <c r="N50" s="133">
        <v>0</v>
      </c>
      <c r="O50" s="133">
        <f>ROUND(E50*N50,2)</f>
        <v>0</v>
      </c>
      <c r="P50" s="133">
        <v>0</v>
      </c>
      <c r="Q50" s="133">
        <f>ROUND(E50*P50,2)</f>
        <v>0</v>
      </c>
      <c r="R50" s="135"/>
      <c r="S50" s="135" t="s">
        <v>151</v>
      </c>
      <c r="T50" s="136" t="s">
        <v>151</v>
      </c>
      <c r="U50" s="113">
        <v>0.20200000000000001</v>
      </c>
      <c r="V50" s="113">
        <f>ROUND(E50*U50,2)</f>
        <v>4.46</v>
      </c>
      <c r="W50" s="113"/>
      <c r="X50" s="113" t="s">
        <v>152</v>
      </c>
      <c r="Y50" s="113" t="s">
        <v>153</v>
      </c>
      <c r="Z50" s="107"/>
      <c r="AA50" s="107"/>
      <c r="AB50" s="107"/>
      <c r="AC50" s="107"/>
      <c r="AD50" s="107"/>
      <c r="AE50" s="107"/>
      <c r="AF50" s="107"/>
      <c r="AG50" s="107" t="s">
        <v>154</v>
      </c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2">
      <c r="A51" s="110"/>
      <c r="B51" s="111"/>
      <c r="C51" s="236" t="s">
        <v>188</v>
      </c>
      <c r="D51" s="237"/>
      <c r="E51" s="237"/>
      <c r="F51" s="237"/>
      <c r="G51" s="237"/>
      <c r="H51" s="113"/>
      <c r="I51" s="113"/>
      <c r="J51" s="113"/>
      <c r="K51" s="113"/>
      <c r="L51" s="113"/>
      <c r="M51" s="113"/>
      <c r="N51" s="112"/>
      <c r="O51" s="112"/>
      <c r="P51" s="112"/>
      <c r="Q51" s="112"/>
      <c r="R51" s="113"/>
      <c r="S51" s="113"/>
      <c r="T51" s="113"/>
      <c r="U51" s="113"/>
      <c r="V51" s="113"/>
      <c r="W51" s="113"/>
      <c r="X51" s="113"/>
      <c r="Y51" s="113"/>
      <c r="Z51" s="107"/>
      <c r="AA51" s="107"/>
      <c r="AB51" s="107"/>
      <c r="AC51" s="107"/>
      <c r="AD51" s="107"/>
      <c r="AE51" s="107"/>
      <c r="AF51" s="107"/>
      <c r="AG51" s="107" t="s">
        <v>189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2">
      <c r="A52" s="110"/>
      <c r="B52" s="111"/>
      <c r="C52" s="147" t="s">
        <v>155</v>
      </c>
      <c r="D52" s="114"/>
      <c r="E52" s="115"/>
      <c r="F52" s="113"/>
      <c r="G52" s="113"/>
      <c r="H52" s="113"/>
      <c r="I52" s="113"/>
      <c r="J52" s="113"/>
      <c r="K52" s="113"/>
      <c r="L52" s="113"/>
      <c r="M52" s="113"/>
      <c r="N52" s="112"/>
      <c r="O52" s="112"/>
      <c r="P52" s="112"/>
      <c r="Q52" s="112"/>
      <c r="R52" s="113"/>
      <c r="S52" s="113"/>
      <c r="T52" s="113"/>
      <c r="U52" s="113"/>
      <c r="V52" s="113"/>
      <c r="W52" s="113"/>
      <c r="X52" s="113"/>
      <c r="Y52" s="113"/>
      <c r="Z52" s="107"/>
      <c r="AA52" s="107"/>
      <c r="AB52" s="107"/>
      <c r="AC52" s="107"/>
      <c r="AD52" s="107"/>
      <c r="AE52" s="107"/>
      <c r="AF52" s="107"/>
      <c r="AG52" s="107" t="s">
        <v>156</v>
      </c>
      <c r="AH52" s="107">
        <v>0</v>
      </c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3">
      <c r="A53" s="110"/>
      <c r="B53" s="111"/>
      <c r="C53" s="147" t="s">
        <v>195</v>
      </c>
      <c r="D53" s="114"/>
      <c r="E53" s="115"/>
      <c r="F53" s="113"/>
      <c r="G53" s="113"/>
      <c r="H53" s="113"/>
      <c r="I53" s="113"/>
      <c r="J53" s="113"/>
      <c r="K53" s="113"/>
      <c r="L53" s="113"/>
      <c r="M53" s="113"/>
      <c r="N53" s="112"/>
      <c r="O53" s="112"/>
      <c r="P53" s="112"/>
      <c r="Q53" s="112"/>
      <c r="R53" s="113"/>
      <c r="S53" s="113"/>
      <c r="T53" s="113"/>
      <c r="U53" s="113"/>
      <c r="V53" s="113"/>
      <c r="W53" s="113"/>
      <c r="X53" s="113"/>
      <c r="Y53" s="113"/>
      <c r="Z53" s="107"/>
      <c r="AA53" s="107"/>
      <c r="AB53" s="107"/>
      <c r="AC53" s="107"/>
      <c r="AD53" s="107"/>
      <c r="AE53" s="107"/>
      <c r="AF53" s="107"/>
      <c r="AG53" s="107" t="s">
        <v>156</v>
      </c>
      <c r="AH53" s="107">
        <v>0</v>
      </c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3">
      <c r="A54" s="110"/>
      <c r="B54" s="111"/>
      <c r="C54" s="147" t="s">
        <v>387</v>
      </c>
      <c r="D54" s="114"/>
      <c r="E54" s="115"/>
      <c r="F54" s="113"/>
      <c r="G54" s="113"/>
      <c r="H54" s="113"/>
      <c r="I54" s="113"/>
      <c r="J54" s="113"/>
      <c r="K54" s="113"/>
      <c r="L54" s="113"/>
      <c r="M54" s="113"/>
      <c r="N54" s="112"/>
      <c r="O54" s="112"/>
      <c r="P54" s="112"/>
      <c r="Q54" s="112"/>
      <c r="R54" s="113"/>
      <c r="S54" s="113"/>
      <c r="T54" s="113"/>
      <c r="U54" s="113"/>
      <c r="V54" s="113"/>
      <c r="W54" s="113"/>
      <c r="X54" s="113"/>
      <c r="Y54" s="113"/>
      <c r="Z54" s="107"/>
      <c r="AA54" s="107"/>
      <c r="AB54" s="107"/>
      <c r="AC54" s="107"/>
      <c r="AD54" s="107"/>
      <c r="AE54" s="107"/>
      <c r="AF54" s="107"/>
      <c r="AG54" s="107" t="s">
        <v>156</v>
      </c>
      <c r="AH54" s="107">
        <v>0</v>
      </c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3">
      <c r="A55" s="110"/>
      <c r="B55" s="111"/>
      <c r="C55" s="147" t="s">
        <v>388</v>
      </c>
      <c r="D55" s="114"/>
      <c r="E55" s="115">
        <v>22.1</v>
      </c>
      <c r="F55" s="113"/>
      <c r="G55" s="113"/>
      <c r="H55" s="113"/>
      <c r="I55" s="113"/>
      <c r="J55" s="113"/>
      <c r="K55" s="113"/>
      <c r="L55" s="113"/>
      <c r="M55" s="113"/>
      <c r="N55" s="112"/>
      <c r="O55" s="112"/>
      <c r="P55" s="112"/>
      <c r="Q55" s="112"/>
      <c r="R55" s="113"/>
      <c r="S55" s="113"/>
      <c r="T55" s="113"/>
      <c r="U55" s="113"/>
      <c r="V55" s="113"/>
      <c r="W55" s="113"/>
      <c r="X55" s="113"/>
      <c r="Y55" s="113"/>
      <c r="Z55" s="107"/>
      <c r="AA55" s="107"/>
      <c r="AB55" s="107"/>
      <c r="AC55" s="107"/>
      <c r="AD55" s="107"/>
      <c r="AE55" s="107"/>
      <c r="AF55" s="107"/>
      <c r="AG55" s="107" t="s">
        <v>156</v>
      </c>
      <c r="AH55" s="107">
        <v>0</v>
      </c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3">
      <c r="A56" s="110"/>
      <c r="B56" s="111"/>
      <c r="C56" s="148" t="s">
        <v>164</v>
      </c>
      <c r="D56" s="116"/>
      <c r="E56" s="117">
        <v>22.1</v>
      </c>
      <c r="F56" s="113"/>
      <c r="G56" s="113"/>
      <c r="H56" s="113"/>
      <c r="I56" s="113"/>
      <c r="J56" s="113"/>
      <c r="K56" s="113"/>
      <c r="L56" s="113"/>
      <c r="M56" s="113"/>
      <c r="N56" s="112"/>
      <c r="O56" s="112"/>
      <c r="P56" s="112"/>
      <c r="Q56" s="112"/>
      <c r="R56" s="113"/>
      <c r="S56" s="113"/>
      <c r="T56" s="113"/>
      <c r="U56" s="113"/>
      <c r="V56" s="113"/>
      <c r="W56" s="113"/>
      <c r="X56" s="113"/>
      <c r="Y56" s="113"/>
      <c r="Z56" s="107"/>
      <c r="AA56" s="107"/>
      <c r="AB56" s="107"/>
      <c r="AC56" s="107"/>
      <c r="AD56" s="107"/>
      <c r="AE56" s="107"/>
      <c r="AF56" s="107"/>
      <c r="AG56" s="107" t="s">
        <v>156</v>
      </c>
      <c r="AH56" s="107">
        <v>1</v>
      </c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1">
      <c r="A57" s="130">
        <v>9</v>
      </c>
      <c r="B57" s="131" t="s">
        <v>337</v>
      </c>
      <c r="C57" s="146" t="s">
        <v>338</v>
      </c>
      <c r="D57" s="132" t="s">
        <v>234</v>
      </c>
      <c r="E57" s="133">
        <v>25.8</v>
      </c>
      <c r="F57" s="134"/>
      <c r="G57" s="135">
        <f>ROUND(E57*F57,2)</f>
        <v>0</v>
      </c>
      <c r="H57" s="134"/>
      <c r="I57" s="135">
        <f>ROUND(E57*H57,2)</f>
        <v>0</v>
      </c>
      <c r="J57" s="134"/>
      <c r="K57" s="135">
        <f>ROUND(E57*J57,2)</f>
        <v>0</v>
      </c>
      <c r="L57" s="135">
        <v>21</v>
      </c>
      <c r="M57" s="135">
        <f>G57*(1+L57/100)</f>
        <v>0</v>
      </c>
      <c r="N57" s="133">
        <v>0</v>
      </c>
      <c r="O57" s="133">
        <f>ROUND(E57*N57,2)</f>
        <v>0</v>
      </c>
      <c r="P57" s="133">
        <v>0</v>
      </c>
      <c r="Q57" s="133">
        <f>ROUND(E57*P57,2)</f>
        <v>0</v>
      </c>
      <c r="R57" s="135"/>
      <c r="S57" s="135" t="s">
        <v>151</v>
      </c>
      <c r="T57" s="136" t="s">
        <v>151</v>
      </c>
      <c r="U57" s="113">
        <v>0.03</v>
      </c>
      <c r="V57" s="113">
        <f>ROUND(E57*U57,2)</f>
        <v>0.77</v>
      </c>
      <c r="W57" s="113"/>
      <c r="X57" s="113" t="s">
        <v>152</v>
      </c>
      <c r="Y57" s="113" t="s">
        <v>153</v>
      </c>
      <c r="Z57" s="107"/>
      <c r="AA57" s="107"/>
      <c r="AB57" s="107"/>
      <c r="AC57" s="107"/>
      <c r="AD57" s="107"/>
      <c r="AE57" s="107"/>
      <c r="AF57" s="107"/>
      <c r="AG57" s="107" t="s">
        <v>154</v>
      </c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outlineLevel="2">
      <c r="A58" s="110"/>
      <c r="B58" s="111"/>
      <c r="C58" s="147" t="s">
        <v>155</v>
      </c>
      <c r="D58" s="114"/>
      <c r="E58" s="115"/>
      <c r="F58" s="113"/>
      <c r="G58" s="113"/>
      <c r="H58" s="113"/>
      <c r="I58" s="113"/>
      <c r="J58" s="113"/>
      <c r="K58" s="113"/>
      <c r="L58" s="113"/>
      <c r="M58" s="113"/>
      <c r="N58" s="112"/>
      <c r="O58" s="112"/>
      <c r="P58" s="112"/>
      <c r="Q58" s="112"/>
      <c r="R58" s="113"/>
      <c r="S58" s="113"/>
      <c r="T58" s="113"/>
      <c r="U58" s="113"/>
      <c r="V58" s="113"/>
      <c r="W58" s="113"/>
      <c r="X58" s="113"/>
      <c r="Y58" s="113"/>
      <c r="Z58" s="107"/>
      <c r="AA58" s="107"/>
      <c r="AB58" s="107"/>
      <c r="AC58" s="107"/>
      <c r="AD58" s="107"/>
      <c r="AE58" s="107"/>
      <c r="AF58" s="107"/>
      <c r="AG58" s="107" t="s">
        <v>156</v>
      </c>
      <c r="AH58" s="107">
        <v>0</v>
      </c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ht="20.100000000000001" outlineLevel="3">
      <c r="A59" s="110"/>
      <c r="B59" s="111"/>
      <c r="C59" s="147" t="s">
        <v>389</v>
      </c>
      <c r="D59" s="114"/>
      <c r="E59" s="115"/>
      <c r="F59" s="113"/>
      <c r="G59" s="113"/>
      <c r="H59" s="113"/>
      <c r="I59" s="113"/>
      <c r="J59" s="113"/>
      <c r="K59" s="113"/>
      <c r="L59" s="113"/>
      <c r="M59" s="113"/>
      <c r="N59" s="112"/>
      <c r="O59" s="112"/>
      <c r="P59" s="112"/>
      <c r="Q59" s="112"/>
      <c r="R59" s="113"/>
      <c r="S59" s="113"/>
      <c r="T59" s="113"/>
      <c r="U59" s="113"/>
      <c r="V59" s="113"/>
      <c r="W59" s="113"/>
      <c r="X59" s="113"/>
      <c r="Y59" s="113"/>
      <c r="Z59" s="107"/>
      <c r="AA59" s="107"/>
      <c r="AB59" s="107"/>
      <c r="AC59" s="107"/>
      <c r="AD59" s="107"/>
      <c r="AE59" s="107"/>
      <c r="AF59" s="107"/>
      <c r="AG59" s="107" t="s">
        <v>156</v>
      </c>
      <c r="AH59" s="107">
        <v>0</v>
      </c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3">
      <c r="A60" s="110"/>
      <c r="B60" s="111"/>
      <c r="C60" s="147" t="s">
        <v>390</v>
      </c>
      <c r="D60" s="114"/>
      <c r="E60" s="115">
        <v>25.8</v>
      </c>
      <c r="F60" s="113"/>
      <c r="G60" s="113"/>
      <c r="H60" s="113"/>
      <c r="I60" s="113"/>
      <c r="J60" s="113"/>
      <c r="K60" s="113"/>
      <c r="L60" s="113"/>
      <c r="M60" s="113"/>
      <c r="N60" s="112"/>
      <c r="O60" s="112"/>
      <c r="P60" s="112"/>
      <c r="Q60" s="112"/>
      <c r="R60" s="113"/>
      <c r="S60" s="113"/>
      <c r="T60" s="113"/>
      <c r="U60" s="113"/>
      <c r="V60" s="113"/>
      <c r="W60" s="113"/>
      <c r="X60" s="113"/>
      <c r="Y60" s="113"/>
      <c r="Z60" s="107"/>
      <c r="AA60" s="107"/>
      <c r="AB60" s="107"/>
      <c r="AC60" s="107"/>
      <c r="AD60" s="107"/>
      <c r="AE60" s="107"/>
      <c r="AF60" s="107"/>
      <c r="AG60" s="107" t="s">
        <v>156</v>
      </c>
      <c r="AH60" s="107">
        <v>0</v>
      </c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3">
      <c r="A61" s="110"/>
      <c r="B61" s="111"/>
      <c r="C61" s="148" t="s">
        <v>164</v>
      </c>
      <c r="D61" s="116"/>
      <c r="E61" s="117">
        <v>25.8</v>
      </c>
      <c r="F61" s="113"/>
      <c r="G61" s="113"/>
      <c r="H61" s="113"/>
      <c r="I61" s="113"/>
      <c r="J61" s="113"/>
      <c r="K61" s="113"/>
      <c r="L61" s="113"/>
      <c r="M61" s="113"/>
      <c r="N61" s="112"/>
      <c r="O61" s="112"/>
      <c r="P61" s="112"/>
      <c r="Q61" s="112"/>
      <c r="R61" s="113"/>
      <c r="S61" s="113"/>
      <c r="T61" s="113"/>
      <c r="U61" s="113"/>
      <c r="V61" s="113"/>
      <c r="W61" s="113"/>
      <c r="X61" s="113"/>
      <c r="Y61" s="113"/>
      <c r="Z61" s="107"/>
      <c r="AA61" s="107"/>
      <c r="AB61" s="107"/>
      <c r="AC61" s="107"/>
      <c r="AD61" s="107"/>
      <c r="AE61" s="107"/>
      <c r="AF61" s="107"/>
      <c r="AG61" s="107" t="s">
        <v>156</v>
      </c>
      <c r="AH61" s="107">
        <v>1</v>
      </c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ht="12.95">
      <c r="A62" s="124" t="s">
        <v>146</v>
      </c>
      <c r="B62" s="125" t="s">
        <v>101</v>
      </c>
      <c r="C62" s="145" t="s">
        <v>102</v>
      </c>
      <c r="D62" s="126"/>
      <c r="E62" s="127"/>
      <c r="F62" s="128"/>
      <c r="G62" s="128">
        <f>SUMIF(AG63:AG67,"&lt;&gt;NOR",G63:G67)</f>
        <v>0</v>
      </c>
      <c r="H62" s="128"/>
      <c r="I62" s="128">
        <f>SUM(I63:I67)</f>
        <v>0</v>
      </c>
      <c r="J62" s="128"/>
      <c r="K62" s="128">
        <f>SUM(K63:K67)</f>
        <v>0</v>
      </c>
      <c r="L62" s="128"/>
      <c r="M62" s="128">
        <f>SUM(M63:M67)</f>
        <v>0</v>
      </c>
      <c r="N62" s="127"/>
      <c r="O62" s="127">
        <f>SUM(O63:O67)</f>
        <v>9.4499999999999993</v>
      </c>
      <c r="P62" s="127"/>
      <c r="Q62" s="127">
        <f>SUM(Q63:Q67)</f>
        <v>0</v>
      </c>
      <c r="R62" s="128"/>
      <c r="S62" s="128"/>
      <c r="T62" s="129"/>
      <c r="U62" s="123"/>
      <c r="V62" s="123">
        <f>SUM(V63:V67)</f>
        <v>4.34</v>
      </c>
      <c r="W62" s="123"/>
      <c r="X62" s="123"/>
      <c r="Y62" s="123"/>
      <c r="AG62" t="s">
        <v>147</v>
      </c>
    </row>
    <row r="63" spans="1:60" outlineLevel="1">
      <c r="A63" s="130">
        <v>10</v>
      </c>
      <c r="B63" s="131" t="s">
        <v>341</v>
      </c>
      <c r="C63" s="146" t="s">
        <v>342</v>
      </c>
      <c r="D63" s="132" t="s">
        <v>150</v>
      </c>
      <c r="E63" s="133">
        <v>4.5</v>
      </c>
      <c r="F63" s="134"/>
      <c r="G63" s="135">
        <f>ROUND(E63*F63,2)</f>
        <v>0</v>
      </c>
      <c r="H63" s="134"/>
      <c r="I63" s="135">
        <f>ROUND(E63*H63,2)</f>
        <v>0</v>
      </c>
      <c r="J63" s="134"/>
      <c r="K63" s="135">
        <f>ROUND(E63*J63,2)</f>
        <v>0</v>
      </c>
      <c r="L63" s="135">
        <v>21</v>
      </c>
      <c r="M63" s="135">
        <f>G63*(1+L63/100)</f>
        <v>0</v>
      </c>
      <c r="N63" s="133">
        <v>2.1</v>
      </c>
      <c r="O63" s="133">
        <f>ROUND(E63*N63,2)</f>
        <v>9.4499999999999993</v>
      </c>
      <c r="P63" s="133">
        <v>0</v>
      </c>
      <c r="Q63" s="133">
        <f>ROUND(E63*P63,2)</f>
        <v>0</v>
      </c>
      <c r="R63" s="135"/>
      <c r="S63" s="135" t="s">
        <v>151</v>
      </c>
      <c r="T63" s="136" t="s">
        <v>151</v>
      </c>
      <c r="U63" s="113">
        <v>0.96499999999999997</v>
      </c>
      <c r="V63" s="113">
        <f>ROUND(E63*U63,2)</f>
        <v>4.34</v>
      </c>
      <c r="W63" s="113"/>
      <c r="X63" s="113" t="s">
        <v>152</v>
      </c>
      <c r="Y63" s="113" t="s">
        <v>153</v>
      </c>
      <c r="Z63" s="107"/>
      <c r="AA63" s="107"/>
      <c r="AB63" s="107"/>
      <c r="AC63" s="107"/>
      <c r="AD63" s="107"/>
      <c r="AE63" s="107"/>
      <c r="AF63" s="107"/>
      <c r="AG63" s="107" t="s">
        <v>154</v>
      </c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outlineLevel="2">
      <c r="A64" s="110"/>
      <c r="B64" s="111"/>
      <c r="C64" s="147" t="s">
        <v>155</v>
      </c>
      <c r="D64" s="114"/>
      <c r="E64" s="115"/>
      <c r="F64" s="113"/>
      <c r="G64" s="113"/>
      <c r="H64" s="113"/>
      <c r="I64" s="113"/>
      <c r="J64" s="113"/>
      <c r="K64" s="113"/>
      <c r="L64" s="113"/>
      <c r="M64" s="113"/>
      <c r="N64" s="112"/>
      <c r="O64" s="112"/>
      <c r="P64" s="112"/>
      <c r="Q64" s="112"/>
      <c r="R64" s="113"/>
      <c r="S64" s="113"/>
      <c r="T64" s="113"/>
      <c r="U64" s="113"/>
      <c r="V64" s="113"/>
      <c r="W64" s="113"/>
      <c r="X64" s="113"/>
      <c r="Y64" s="113"/>
      <c r="Z64" s="107"/>
      <c r="AA64" s="107"/>
      <c r="AB64" s="107"/>
      <c r="AC64" s="107"/>
      <c r="AD64" s="107"/>
      <c r="AE64" s="107"/>
      <c r="AF64" s="107"/>
      <c r="AG64" s="107" t="s">
        <v>156</v>
      </c>
      <c r="AH64" s="107">
        <v>0</v>
      </c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</row>
    <row r="65" spans="1:60" outlineLevel="3">
      <c r="A65" s="110"/>
      <c r="B65" s="111"/>
      <c r="C65" s="147" t="s">
        <v>391</v>
      </c>
      <c r="D65" s="114"/>
      <c r="E65" s="115"/>
      <c r="F65" s="113"/>
      <c r="G65" s="113"/>
      <c r="H65" s="113"/>
      <c r="I65" s="113"/>
      <c r="J65" s="113"/>
      <c r="K65" s="113"/>
      <c r="L65" s="113"/>
      <c r="M65" s="113"/>
      <c r="N65" s="112"/>
      <c r="O65" s="112"/>
      <c r="P65" s="112"/>
      <c r="Q65" s="112"/>
      <c r="R65" s="113"/>
      <c r="S65" s="113"/>
      <c r="T65" s="113"/>
      <c r="U65" s="113"/>
      <c r="V65" s="113"/>
      <c r="W65" s="113"/>
      <c r="X65" s="113"/>
      <c r="Y65" s="113"/>
      <c r="Z65" s="107"/>
      <c r="AA65" s="107"/>
      <c r="AB65" s="107"/>
      <c r="AC65" s="107"/>
      <c r="AD65" s="107"/>
      <c r="AE65" s="107"/>
      <c r="AF65" s="107"/>
      <c r="AG65" s="107" t="s">
        <v>156</v>
      </c>
      <c r="AH65" s="107">
        <v>0</v>
      </c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 outlineLevel="3">
      <c r="A66" s="110"/>
      <c r="B66" s="111"/>
      <c r="C66" s="147" t="s">
        <v>392</v>
      </c>
      <c r="D66" s="114"/>
      <c r="E66" s="115">
        <v>4.5</v>
      </c>
      <c r="F66" s="113"/>
      <c r="G66" s="113"/>
      <c r="H66" s="113"/>
      <c r="I66" s="113"/>
      <c r="J66" s="113"/>
      <c r="K66" s="113"/>
      <c r="L66" s="113"/>
      <c r="M66" s="113"/>
      <c r="N66" s="112"/>
      <c r="O66" s="112"/>
      <c r="P66" s="112"/>
      <c r="Q66" s="112"/>
      <c r="R66" s="113"/>
      <c r="S66" s="113"/>
      <c r="T66" s="113"/>
      <c r="U66" s="113"/>
      <c r="V66" s="113"/>
      <c r="W66" s="113"/>
      <c r="X66" s="113"/>
      <c r="Y66" s="113"/>
      <c r="Z66" s="107"/>
      <c r="AA66" s="107"/>
      <c r="AB66" s="107"/>
      <c r="AC66" s="107"/>
      <c r="AD66" s="107"/>
      <c r="AE66" s="107"/>
      <c r="AF66" s="107"/>
      <c r="AG66" s="107" t="s">
        <v>156</v>
      </c>
      <c r="AH66" s="107">
        <v>0</v>
      </c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</row>
    <row r="67" spans="1:60" outlineLevel="3">
      <c r="A67" s="110"/>
      <c r="B67" s="111"/>
      <c r="C67" s="148" t="s">
        <v>164</v>
      </c>
      <c r="D67" s="116"/>
      <c r="E67" s="117">
        <v>4.5</v>
      </c>
      <c r="F67" s="113"/>
      <c r="G67" s="113"/>
      <c r="H67" s="113"/>
      <c r="I67" s="113"/>
      <c r="J67" s="113"/>
      <c r="K67" s="113"/>
      <c r="L67" s="113"/>
      <c r="M67" s="113"/>
      <c r="N67" s="112"/>
      <c r="O67" s="112"/>
      <c r="P67" s="112"/>
      <c r="Q67" s="112"/>
      <c r="R67" s="113"/>
      <c r="S67" s="113"/>
      <c r="T67" s="113"/>
      <c r="U67" s="113"/>
      <c r="V67" s="113"/>
      <c r="W67" s="113"/>
      <c r="X67" s="113"/>
      <c r="Y67" s="113"/>
      <c r="Z67" s="107"/>
      <c r="AA67" s="107"/>
      <c r="AB67" s="107"/>
      <c r="AC67" s="107"/>
      <c r="AD67" s="107"/>
      <c r="AE67" s="107"/>
      <c r="AF67" s="107"/>
      <c r="AG67" s="107" t="s">
        <v>156</v>
      </c>
      <c r="AH67" s="107">
        <v>1</v>
      </c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ht="12.95">
      <c r="A68" s="124" t="s">
        <v>146</v>
      </c>
      <c r="B68" s="125" t="s">
        <v>104</v>
      </c>
      <c r="C68" s="145" t="s">
        <v>105</v>
      </c>
      <c r="D68" s="126"/>
      <c r="E68" s="127"/>
      <c r="F68" s="128"/>
      <c r="G68" s="128">
        <f>SUMIF(AG69:AG77,"&lt;&gt;NOR",G69:G77)</f>
        <v>0</v>
      </c>
      <c r="H68" s="128"/>
      <c r="I68" s="128">
        <f>SUM(I69:I77)</f>
        <v>0</v>
      </c>
      <c r="J68" s="128"/>
      <c r="K68" s="128">
        <f>SUM(K69:K77)</f>
        <v>0</v>
      </c>
      <c r="L68" s="128"/>
      <c r="M68" s="128">
        <f>SUM(M69:M77)</f>
        <v>0</v>
      </c>
      <c r="N68" s="127"/>
      <c r="O68" s="127">
        <f>SUM(O69:O77)</f>
        <v>11.959999999999999</v>
      </c>
      <c r="P68" s="127"/>
      <c r="Q68" s="127">
        <f>SUM(Q69:Q77)</f>
        <v>0</v>
      </c>
      <c r="R68" s="128"/>
      <c r="S68" s="128"/>
      <c r="T68" s="129"/>
      <c r="U68" s="123"/>
      <c r="V68" s="123">
        <f>SUM(V69:V77)</f>
        <v>1.3199999999999998</v>
      </c>
      <c r="W68" s="123"/>
      <c r="X68" s="123"/>
      <c r="Y68" s="123"/>
      <c r="AG68" t="s">
        <v>147</v>
      </c>
    </row>
    <row r="69" spans="1:60" ht="20.100000000000001" outlineLevel="1">
      <c r="A69" s="130">
        <v>11</v>
      </c>
      <c r="B69" s="131" t="s">
        <v>393</v>
      </c>
      <c r="C69" s="146" t="s">
        <v>394</v>
      </c>
      <c r="D69" s="132" t="s">
        <v>234</v>
      </c>
      <c r="E69" s="133">
        <v>25.8</v>
      </c>
      <c r="F69" s="134"/>
      <c r="G69" s="135">
        <f>ROUND(E69*F69,2)</f>
        <v>0</v>
      </c>
      <c r="H69" s="134"/>
      <c r="I69" s="135">
        <f>ROUND(E69*H69,2)</f>
        <v>0</v>
      </c>
      <c r="J69" s="134"/>
      <c r="K69" s="135">
        <f>ROUND(E69*J69,2)</f>
        <v>0</v>
      </c>
      <c r="L69" s="135">
        <v>21</v>
      </c>
      <c r="M69" s="135">
        <f>G69*(1+L69/100)</f>
        <v>0</v>
      </c>
      <c r="N69" s="133">
        <v>0.1012</v>
      </c>
      <c r="O69" s="133">
        <f>ROUND(E69*N69,2)</f>
        <v>2.61</v>
      </c>
      <c r="P69" s="133">
        <v>0</v>
      </c>
      <c r="Q69" s="133">
        <f>ROUND(E69*P69,2)</f>
        <v>0</v>
      </c>
      <c r="R69" s="135"/>
      <c r="S69" s="135" t="s">
        <v>222</v>
      </c>
      <c r="T69" s="136" t="s">
        <v>223</v>
      </c>
      <c r="U69" s="113">
        <v>2.4E-2</v>
      </c>
      <c r="V69" s="113">
        <f>ROUND(E69*U69,2)</f>
        <v>0.62</v>
      </c>
      <c r="W69" s="113"/>
      <c r="X69" s="113" t="s">
        <v>152</v>
      </c>
      <c r="Y69" s="113" t="s">
        <v>153</v>
      </c>
      <c r="Z69" s="107"/>
      <c r="AA69" s="107"/>
      <c r="AB69" s="107"/>
      <c r="AC69" s="107"/>
      <c r="AD69" s="107"/>
      <c r="AE69" s="107"/>
      <c r="AF69" s="107"/>
      <c r="AG69" s="107" t="s">
        <v>154</v>
      </c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2">
      <c r="A70" s="110"/>
      <c r="B70" s="111"/>
      <c r="C70" s="147" t="s">
        <v>155</v>
      </c>
      <c r="D70" s="114"/>
      <c r="E70" s="115"/>
      <c r="F70" s="113"/>
      <c r="G70" s="113"/>
      <c r="H70" s="113"/>
      <c r="I70" s="113"/>
      <c r="J70" s="113"/>
      <c r="K70" s="113"/>
      <c r="L70" s="113"/>
      <c r="M70" s="113"/>
      <c r="N70" s="112"/>
      <c r="O70" s="112"/>
      <c r="P70" s="112"/>
      <c r="Q70" s="112"/>
      <c r="R70" s="113"/>
      <c r="S70" s="113"/>
      <c r="T70" s="113"/>
      <c r="U70" s="113"/>
      <c r="V70" s="113"/>
      <c r="W70" s="113"/>
      <c r="X70" s="113"/>
      <c r="Y70" s="113"/>
      <c r="Z70" s="107"/>
      <c r="AA70" s="107"/>
      <c r="AB70" s="107"/>
      <c r="AC70" s="107"/>
      <c r="AD70" s="107"/>
      <c r="AE70" s="107"/>
      <c r="AF70" s="107"/>
      <c r="AG70" s="107" t="s">
        <v>156</v>
      </c>
      <c r="AH70" s="107">
        <v>0</v>
      </c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ht="20.100000000000001" outlineLevel="3">
      <c r="A71" s="110"/>
      <c r="B71" s="111"/>
      <c r="C71" s="147" t="s">
        <v>389</v>
      </c>
      <c r="D71" s="114"/>
      <c r="E71" s="115"/>
      <c r="F71" s="113"/>
      <c r="G71" s="113"/>
      <c r="H71" s="113"/>
      <c r="I71" s="113"/>
      <c r="J71" s="113"/>
      <c r="K71" s="113"/>
      <c r="L71" s="113"/>
      <c r="M71" s="113"/>
      <c r="N71" s="112"/>
      <c r="O71" s="112"/>
      <c r="P71" s="112"/>
      <c r="Q71" s="112"/>
      <c r="R71" s="113"/>
      <c r="S71" s="113"/>
      <c r="T71" s="113"/>
      <c r="U71" s="113"/>
      <c r="V71" s="113"/>
      <c r="W71" s="113"/>
      <c r="X71" s="113"/>
      <c r="Y71" s="113"/>
      <c r="Z71" s="107"/>
      <c r="AA71" s="107"/>
      <c r="AB71" s="107"/>
      <c r="AC71" s="107"/>
      <c r="AD71" s="107"/>
      <c r="AE71" s="107"/>
      <c r="AF71" s="107"/>
      <c r="AG71" s="107" t="s">
        <v>156</v>
      </c>
      <c r="AH71" s="107">
        <v>0</v>
      </c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outlineLevel="3">
      <c r="A72" s="110"/>
      <c r="B72" s="111"/>
      <c r="C72" s="147" t="s">
        <v>390</v>
      </c>
      <c r="D72" s="114"/>
      <c r="E72" s="115">
        <v>25.8</v>
      </c>
      <c r="F72" s="113"/>
      <c r="G72" s="113"/>
      <c r="H72" s="113"/>
      <c r="I72" s="113"/>
      <c r="J72" s="113"/>
      <c r="K72" s="113"/>
      <c r="L72" s="113"/>
      <c r="M72" s="113"/>
      <c r="N72" s="112"/>
      <c r="O72" s="112"/>
      <c r="P72" s="112"/>
      <c r="Q72" s="112"/>
      <c r="R72" s="113"/>
      <c r="S72" s="113"/>
      <c r="T72" s="113"/>
      <c r="U72" s="113"/>
      <c r="V72" s="113"/>
      <c r="W72" s="113"/>
      <c r="X72" s="113"/>
      <c r="Y72" s="113"/>
      <c r="Z72" s="107"/>
      <c r="AA72" s="107"/>
      <c r="AB72" s="107"/>
      <c r="AC72" s="107"/>
      <c r="AD72" s="107"/>
      <c r="AE72" s="107"/>
      <c r="AF72" s="107"/>
      <c r="AG72" s="107" t="s">
        <v>156</v>
      </c>
      <c r="AH72" s="107">
        <v>0</v>
      </c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3">
      <c r="A73" s="110"/>
      <c r="B73" s="111"/>
      <c r="C73" s="148" t="s">
        <v>164</v>
      </c>
      <c r="D73" s="116"/>
      <c r="E73" s="117">
        <v>25.8</v>
      </c>
      <c r="F73" s="113"/>
      <c r="G73" s="113"/>
      <c r="H73" s="113"/>
      <c r="I73" s="113"/>
      <c r="J73" s="113"/>
      <c r="K73" s="113"/>
      <c r="L73" s="113"/>
      <c r="M73" s="113"/>
      <c r="N73" s="112"/>
      <c r="O73" s="112"/>
      <c r="P73" s="112"/>
      <c r="Q73" s="112"/>
      <c r="R73" s="113"/>
      <c r="S73" s="113"/>
      <c r="T73" s="113"/>
      <c r="U73" s="113"/>
      <c r="V73" s="113"/>
      <c r="W73" s="113"/>
      <c r="X73" s="113"/>
      <c r="Y73" s="113"/>
      <c r="Z73" s="107"/>
      <c r="AA73" s="107"/>
      <c r="AB73" s="107"/>
      <c r="AC73" s="107"/>
      <c r="AD73" s="107"/>
      <c r="AE73" s="107"/>
      <c r="AF73" s="107"/>
      <c r="AG73" s="107" t="s">
        <v>156</v>
      </c>
      <c r="AH73" s="107">
        <v>1</v>
      </c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 ht="20.100000000000001" outlineLevel="1">
      <c r="A74" s="130">
        <v>12</v>
      </c>
      <c r="B74" s="131" t="s">
        <v>395</v>
      </c>
      <c r="C74" s="146" t="s">
        <v>396</v>
      </c>
      <c r="D74" s="132" t="s">
        <v>234</v>
      </c>
      <c r="E74" s="133">
        <v>27.09</v>
      </c>
      <c r="F74" s="134"/>
      <c r="G74" s="135">
        <f>ROUND(E74*F74,2)</f>
        <v>0</v>
      </c>
      <c r="H74" s="134"/>
      <c r="I74" s="135">
        <f>ROUND(E74*H74,2)</f>
        <v>0</v>
      </c>
      <c r="J74" s="134"/>
      <c r="K74" s="135">
        <f>ROUND(E74*J74,2)</f>
        <v>0</v>
      </c>
      <c r="L74" s="135">
        <v>21</v>
      </c>
      <c r="M74" s="135">
        <f>G74*(1+L74/100)</f>
        <v>0</v>
      </c>
      <c r="N74" s="133">
        <v>0.34499999999999997</v>
      </c>
      <c r="O74" s="133">
        <f>ROUND(E74*N74,2)</f>
        <v>9.35</v>
      </c>
      <c r="P74" s="133">
        <v>0</v>
      </c>
      <c r="Q74" s="133">
        <f>ROUND(E74*P74,2)</f>
        <v>0</v>
      </c>
      <c r="R74" s="135"/>
      <c r="S74" s="135" t="s">
        <v>222</v>
      </c>
      <c r="T74" s="136" t="s">
        <v>223</v>
      </c>
      <c r="U74" s="113">
        <v>2.5999999999999999E-2</v>
      </c>
      <c r="V74" s="113">
        <f>ROUND(E74*U74,2)</f>
        <v>0.7</v>
      </c>
      <c r="W74" s="113"/>
      <c r="X74" s="113" t="s">
        <v>152</v>
      </c>
      <c r="Y74" s="113" t="s">
        <v>153</v>
      </c>
      <c r="Z74" s="107"/>
      <c r="AA74" s="107"/>
      <c r="AB74" s="107"/>
      <c r="AC74" s="107"/>
      <c r="AD74" s="107"/>
      <c r="AE74" s="107"/>
      <c r="AF74" s="107"/>
      <c r="AG74" s="107" t="s">
        <v>154</v>
      </c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2">
      <c r="A75" s="110"/>
      <c r="B75" s="111"/>
      <c r="C75" s="147" t="s">
        <v>397</v>
      </c>
      <c r="D75" s="114"/>
      <c r="E75" s="115">
        <v>25.8</v>
      </c>
      <c r="F75" s="113"/>
      <c r="G75" s="113"/>
      <c r="H75" s="113"/>
      <c r="I75" s="113"/>
      <c r="J75" s="113"/>
      <c r="K75" s="113"/>
      <c r="L75" s="113"/>
      <c r="M75" s="113"/>
      <c r="N75" s="112"/>
      <c r="O75" s="112"/>
      <c r="P75" s="112"/>
      <c r="Q75" s="112"/>
      <c r="R75" s="113"/>
      <c r="S75" s="113"/>
      <c r="T75" s="113"/>
      <c r="U75" s="113"/>
      <c r="V75" s="113"/>
      <c r="W75" s="113"/>
      <c r="X75" s="113"/>
      <c r="Y75" s="113"/>
      <c r="Z75" s="107"/>
      <c r="AA75" s="107"/>
      <c r="AB75" s="107"/>
      <c r="AC75" s="107"/>
      <c r="AD75" s="107"/>
      <c r="AE75" s="107"/>
      <c r="AF75" s="107"/>
      <c r="AG75" s="107" t="s">
        <v>156</v>
      </c>
      <c r="AH75" s="107">
        <v>5</v>
      </c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3">
      <c r="A76" s="110"/>
      <c r="B76" s="111"/>
      <c r="C76" s="148" t="s">
        <v>164</v>
      </c>
      <c r="D76" s="116"/>
      <c r="E76" s="117">
        <v>25.8</v>
      </c>
      <c r="F76" s="113"/>
      <c r="G76" s="113"/>
      <c r="H76" s="113"/>
      <c r="I76" s="113"/>
      <c r="J76" s="113"/>
      <c r="K76" s="113"/>
      <c r="L76" s="113"/>
      <c r="M76" s="113"/>
      <c r="N76" s="112"/>
      <c r="O76" s="112"/>
      <c r="P76" s="112"/>
      <c r="Q76" s="112"/>
      <c r="R76" s="113"/>
      <c r="S76" s="113"/>
      <c r="T76" s="113"/>
      <c r="U76" s="113"/>
      <c r="V76" s="113"/>
      <c r="W76" s="113"/>
      <c r="X76" s="113"/>
      <c r="Y76" s="113"/>
      <c r="Z76" s="107"/>
      <c r="AA76" s="107"/>
      <c r="AB76" s="107"/>
      <c r="AC76" s="107"/>
      <c r="AD76" s="107"/>
      <c r="AE76" s="107"/>
      <c r="AF76" s="107"/>
      <c r="AG76" s="107" t="s">
        <v>156</v>
      </c>
      <c r="AH76" s="107">
        <v>1</v>
      </c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 outlineLevel="3">
      <c r="A77" s="110"/>
      <c r="B77" s="111"/>
      <c r="C77" s="150" t="s">
        <v>398</v>
      </c>
      <c r="D77" s="121"/>
      <c r="E77" s="122">
        <v>1.29</v>
      </c>
      <c r="F77" s="113"/>
      <c r="G77" s="113"/>
      <c r="H77" s="113"/>
      <c r="I77" s="113"/>
      <c r="J77" s="113"/>
      <c r="K77" s="113"/>
      <c r="L77" s="113"/>
      <c r="M77" s="113"/>
      <c r="N77" s="112"/>
      <c r="O77" s="112"/>
      <c r="P77" s="112"/>
      <c r="Q77" s="112"/>
      <c r="R77" s="113"/>
      <c r="S77" s="113"/>
      <c r="T77" s="113"/>
      <c r="U77" s="113"/>
      <c r="V77" s="113"/>
      <c r="W77" s="113"/>
      <c r="X77" s="113"/>
      <c r="Y77" s="113"/>
      <c r="Z77" s="107"/>
      <c r="AA77" s="107"/>
      <c r="AB77" s="107"/>
      <c r="AC77" s="107"/>
      <c r="AD77" s="107"/>
      <c r="AE77" s="107"/>
      <c r="AF77" s="107"/>
      <c r="AG77" s="107" t="s">
        <v>156</v>
      </c>
      <c r="AH77" s="107">
        <v>4</v>
      </c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</row>
    <row r="78" spans="1:60">
      <c r="A78" s="3"/>
      <c r="B78" s="4"/>
      <c r="C78" s="152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AE78">
        <v>12</v>
      </c>
      <c r="AF78">
        <v>21</v>
      </c>
      <c r="AG78" t="s">
        <v>132</v>
      </c>
    </row>
    <row r="79" spans="1:60" ht="12.95">
      <c r="A79" s="305"/>
      <c r="B79" s="306" t="s">
        <v>26</v>
      </c>
      <c r="C79" s="307"/>
      <c r="D79" s="308"/>
      <c r="E79" s="309"/>
      <c r="F79" s="309"/>
      <c r="G79" s="310">
        <f>G8+G62+G68</f>
        <v>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AE79">
        <f>SUMIF(L7:L77,AE78,G7:G77)</f>
        <v>0</v>
      </c>
      <c r="AF79">
        <f>SUMIF(L7:L77,AF78,G7:G77)</f>
        <v>0</v>
      </c>
      <c r="AG79" t="s">
        <v>268</v>
      </c>
    </row>
    <row r="80" spans="1:60">
      <c r="A80" s="3"/>
      <c r="B80" s="4"/>
      <c r="C80" s="152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>
      <c r="A81" s="3"/>
      <c r="B81" s="4"/>
      <c r="C81" s="152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>
      <c r="A82" s="241" t="s">
        <v>269</v>
      </c>
      <c r="B82" s="241"/>
      <c r="C82" s="242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>
      <c r="A83" s="224"/>
      <c r="B83" s="225"/>
      <c r="C83" s="226"/>
      <c r="D83" s="225"/>
      <c r="E83" s="225"/>
      <c r="F83" s="225"/>
      <c r="G83" s="227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G83" t="s">
        <v>270</v>
      </c>
    </row>
    <row r="84" spans="1:33">
      <c r="A84" s="228"/>
      <c r="B84" s="229"/>
      <c r="C84" s="230"/>
      <c r="D84" s="229"/>
      <c r="E84" s="229"/>
      <c r="F84" s="229"/>
      <c r="G84" s="231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>
      <c r="A85" s="228"/>
      <c r="B85" s="229"/>
      <c r="C85" s="230"/>
      <c r="D85" s="229"/>
      <c r="E85" s="229"/>
      <c r="F85" s="229"/>
      <c r="G85" s="231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33">
      <c r="A86" s="228"/>
      <c r="B86" s="229"/>
      <c r="C86" s="230"/>
      <c r="D86" s="229"/>
      <c r="E86" s="229"/>
      <c r="F86" s="229"/>
      <c r="G86" s="231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33">
      <c r="A87" s="232"/>
      <c r="B87" s="233"/>
      <c r="C87" s="234"/>
      <c r="D87" s="233"/>
      <c r="E87" s="233"/>
      <c r="F87" s="233"/>
      <c r="G87" s="235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33">
      <c r="A88" s="3"/>
      <c r="B88" s="4"/>
      <c r="C88" s="152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33">
      <c r="C89" s="153"/>
      <c r="D89" s="10"/>
      <c r="AG89" t="s">
        <v>271</v>
      </c>
    </row>
    <row r="90" spans="1:33">
      <c r="D90" s="10"/>
    </row>
    <row r="91" spans="1:33">
      <c r="D91" s="10"/>
    </row>
    <row r="92" spans="1:33">
      <c r="D92" s="10"/>
    </row>
    <row r="93" spans="1:33">
      <c r="D93" s="10"/>
    </row>
    <row r="94" spans="1:33">
      <c r="D94" s="10"/>
    </row>
    <row r="95" spans="1:33">
      <c r="D95" s="10"/>
    </row>
    <row r="96" spans="1:33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 objects="1" scenarios="1"/>
  <mergeCells count="7">
    <mergeCell ref="A83:G87"/>
    <mergeCell ref="C51:G51"/>
    <mergeCell ref="A1:G1"/>
    <mergeCell ref="C2:G2"/>
    <mergeCell ref="C3:G3"/>
    <mergeCell ref="C4:G4"/>
    <mergeCell ref="A82:C8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93E49-4536-4C53-8D86-8A1080BE8A7C}">
  <sheetPr>
    <outlinePr summaryBelow="0"/>
  </sheetPr>
  <dimension ref="A1:BH5000"/>
  <sheetViews>
    <sheetView workbookViewId="0">
      <pane ySplit="7" topLeftCell="A84" activePane="bottomLeft" state="frozen"/>
      <selection pane="bottomLeft" activeCell="E90" sqref="E90"/>
    </sheetView>
  </sheetViews>
  <sheetFormatPr defaultRowHeight="12.6" outlineLevelRow="3"/>
  <cols>
    <col min="1" max="1" width="3.42578125" customWidth="1"/>
    <col min="2" max="2" width="12.5703125" style="95" customWidth="1"/>
    <col min="3" max="3" width="38.28515625" style="9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40" t="s">
        <v>114</v>
      </c>
      <c r="B1" s="240"/>
      <c r="C1" s="240"/>
      <c r="D1" s="240"/>
      <c r="E1" s="240"/>
      <c r="F1" s="240"/>
      <c r="G1" s="240"/>
      <c r="AG1" t="s">
        <v>118</v>
      </c>
    </row>
    <row r="2" spans="1:60" ht="24.95" customHeight="1">
      <c r="A2" s="291" t="s">
        <v>115</v>
      </c>
      <c r="B2" s="288" t="s">
        <v>5</v>
      </c>
      <c r="C2" s="292" t="s">
        <v>6</v>
      </c>
      <c r="D2" s="293"/>
      <c r="E2" s="293"/>
      <c r="F2" s="293"/>
      <c r="G2" s="294"/>
      <c r="AG2" t="s">
        <v>119</v>
      </c>
    </row>
    <row r="3" spans="1:60" ht="24.95" customHeight="1">
      <c r="A3" s="291" t="s">
        <v>116</v>
      </c>
      <c r="B3" s="288" t="s">
        <v>55</v>
      </c>
      <c r="C3" s="292" t="s">
        <v>56</v>
      </c>
      <c r="D3" s="293"/>
      <c r="E3" s="293"/>
      <c r="F3" s="293"/>
      <c r="G3" s="294"/>
      <c r="AC3" s="95" t="s">
        <v>119</v>
      </c>
      <c r="AG3" t="s">
        <v>120</v>
      </c>
    </row>
    <row r="4" spans="1:60" ht="24.95" customHeight="1">
      <c r="A4" s="295" t="s">
        <v>117</v>
      </c>
      <c r="B4" s="296" t="s">
        <v>71</v>
      </c>
      <c r="C4" s="297" t="s">
        <v>72</v>
      </c>
      <c r="D4" s="298"/>
      <c r="E4" s="298"/>
      <c r="F4" s="298"/>
      <c r="G4" s="299"/>
      <c r="AG4" t="s">
        <v>121</v>
      </c>
    </row>
    <row r="5" spans="1:60">
      <c r="D5" s="10"/>
    </row>
    <row r="6" spans="1:60" ht="37.5">
      <c r="A6" s="300" t="s">
        <v>122</v>
      </c>
      <c r="B6" s="301" t="s">
        <v>123</v>
      </c>
      <c r="C6" s="301" t="s">
        <v>124</v>
      </c>
      <c r="D6" s="302" t="s">
        <v>125</v>
      </c>
      <c r="E6" s="300" t="s">
        <v>126</v>
      </c>
      <c r="F6" s="303" t="s">
        <v>127</v>
      </c>
      <c r="G6" s="300" t="s">
        <v>26</v>
      </c>
      <c r="H6" s="304" t="s">
        <v>128</v>
      </c>
      <c r="I6" s="304" t="s">
        <v>129</v>
      </c>
      <c r="J6" s="304" t="s">
        <v>130</v>
      </c>
      <c r="K6" s="304" t="s">
        <v>131</v>
      </c>
      <c r="L6" s="304" t="s">
        <v>132</v>
      </c>
      <c r="M6" s="304" t="s">
        <v>133</v>
      </c>
      <c r="N6" s="304" t="s">
        <v>134</v>
      </c>
      <c r="O6" s="304" t="s">
        <v>135</v>
      </c>
      <c r="P6" s="304" t="s">
        <v>136</v>
      </c>
      <c r="Q6" s="304" t="s">
        <v>137</v>
      </c>
      <c r="R6" s="304" t="s">
        <v>138</v>
      </c>
      <c r="S6" s="304" t="s">
        <v>139</v>
      </c>
      <c r="T6" s="304" t="s">
        <v>140</v>
      </c>
      <c r="U6" s="304" t="s">
        <v>141</v>
      </c>
      <c r="V6" s="304" t="s">
        <v>142</v>
      </c>
      <c r="W6" s="304" t="s">
        <v>143</v>
      </c>
      <c r="X6" s="304" t="s">
        <v>144</v>
      </c>
      <c r="Y6" s="304" t="s">
        <v>145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 ht="12.95">
      <c r="A8" s="124" t="s">
        <v>146</v>
      </c>
      <c r="B8" s="125" t="s">
        <v>99</v>
      </c>
      <c r="C8" s="145" t="s">
        <v>100</v>
      </c>
      <c r="D8" s="126"/>
      <c r="E8" s="127"/>
      <c r="F8" s="128"/>
      <c r="G8" s="128">
        <f>SUMIF(AG9:AG44,"&lt;&gt;NOR",G9:G44)</f>
        <v>0</v>
      </c>
      <c r="H8" s="128"/>
      <c r="I8" s="128">
        <f>SUM(I9:I44)</f>
        <v>0</v>
      </c>
      <c r="J8" s="128"/>
      <c r="K8" s="128">
        <f>SUM(K9:K44)</f>
        <v>0</v>
      </c>
      <c r="L8" s="128"/>
      <c r="M8" s="128">
        <f>SUM(M9:M44)</f>
        <v>0</v>
      </c>
      <c r="N8" s="127"/>
      <c r="O8" s="127">
        <f>SUM(O9:O44)</f>
        <v>1.67</v>
      </c>
      <c r="P8" s="127"/>
      <c r="Q8" s="127">
        <f>SUM(Q9:Q44)</f>
        <v>3.3000000000000003</v>
      </c>
      <c r="R8" s="128"/>
      <c r="S8" s="128"/>
      <c r="T8" s="129"/>
      <c r="U8" s="123"/>
      <c r="V8" s="123">
        <f>SUM(V9:V44)</f>
        <v>22.85</v>
      </c>
      <c r="W8" s="123"/>
      <c r="X8" s="123"/>
      <c r="Y8" s="123"/>
      <c r="AG8" t="s">
        <v>147</v>
      </c>
    </row>
    <row r="9" spans="1:60" outlineLevel="1">
      <c r="A9" s="138">
        <v>1</v>
      </c>
      <c r="B9" s="139" t="s">
        <v>399</v>
      </c>
      <c r="C9" s="151" t="s">
        <v>400</v>
      </c>
      <c r="D9" s="140" t="s">
        <v>234</v>
      </c>
      <c r="E9" s="141">
        <v>6</v>
      </c>
      <c r="F9" s="142"/>
      <c r="G9" s="143">
        <f>ROUND(E9*F9,2)</f>
        <v>0</v>
      </c>
      <c r="H9" s="142"/>
      <c r="I9" s="143">
        <f>ROUND(E9*H9,2)</f>
        <v>0</v>
      </c>
      <c r="J9" s="142"/>
      <c r="K9" s="143">
        <f>ROUND(E9*J9,2)</f>
        <v>0</v>
      </c>
      <c r="L9" s="143">
        <v>21</v>
      </c>
      <c r="M9" s="143">
        <f>G9*(1+L9/100)</f>
        <v>0</v>
      </c>
      <c r="N9" s="141">
        <v>0</v>
      </c>
      <c r="O9" s="141">
        <f>ROUND(E9*N9,2)</f>
        <v>0</v>
      </c>
      <c r="P9" s="141">
        <v>0.44</v>
      </c>
      <c r="Q9" s="141">
        <f>ROUND(E9*P9,2)</f>
        <v>2.64</v>
      </c>
      <c r="R9" s="143"/>
      <c r="S9" s="143" t="s">
        <v>222</v>
      </c>
      <c r="T9" s="144" t="s">
        <v>223</v>
      </c>
      <c r="U9" s="113">
        <v>0.63200000000000001</v>
      </c>
      <c r="V9" s="113">
        <f>ROUND(E9*U9,2)</f>
        <v>3.79</v>
      </c>
      <c r="W9" s="113"/>
      <c r="X9" s="113" t="s">
        <v>152</v>
      </c>
      <c r="Y9" s="113" t="s">
        <v>153</v>
      </c>
      <c r="Z9" s="107"/>
      <c r="AA9" s="107"/>
      <c r="AB9" s="107"/>
      <c r="AC9" s="107"/>
      <c r="AD9" s="107"/>
      <c r="AE9" s="107"/>
      <c r="AF9" s="107"/>
      <c r="AG9" s="107" t="s">
        <v>401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1">
      <c r="A10" s="130">
        <v>2</v>
      </c>
      <c r="B10" s="131" t="s">
        <v>402</v>
      </c>
      <c r="C10" s="146" t="s">
        <v>403</v>
      </c>
      <c r="D10" s="132" t="s">
        <v>234</v>
      </c>
      <c r="E10" s="133">
        <v>6</v>
      </c>
      <c r="F10" s="134"/>
      <c r="G10" s="135">
        <f>ROUND(E10*F10,2)</f>
        <v>0</v>
      </c>
      <c r="H10" s="134"/>
      <c r="I10" s="135">
        <f>ROUND(E10*H10,2)</f>
        <v>0</v>
      </c>
      <c r="J10" s="134"/>
      <c r="K10" s="135">
        <f>ROUND(E10*J10,2)</f>
        <v>0</v>
      </c>
      <c r="L10" s="135">
        <v>21</v>
      </c>
      <c r="M10" s="135">
        <f>G10*(1+L10/100)</f>
        <v>0</v>
      </c>
      <c r="N10" s="133">
        <v>0</v>
      </c>
      <c r="O10" s="133">
        <f>ROUND(E10*N10,2)</f>
        <v>0</v>
      </c>
      <c r="P10" s="133">
        <v>0.11</v>
      </c>
      <c r="Q10" s="133">
        <f>ROUND(E10*P10,2)</f>
        <v>0.66</v>
      </c>
      <c r="R10" s="135"/>
      <c r="S10" s="135" t="s">
        <v>222</v>
      </c>
      <c r="T10" s="136" t="s">
        <v>223</v>
      </c>
      <c r="U10" s="113">
        <v>0.08</v>
      </c>
      <c r="V10" s="113">
        <f>ROUND(E10*U10,2)</f>
        <v>0.48</v>
      </c>
      <c r="W10" s="113"/>
      <c r="X10" s="113" t="s">
        <v>152</v>
      </c>
      <c r="Y10" s="113" t="s">
        <v>153</v>
      </c>
      <c r="Z10" s="107"/>
      <c r="AA10" s="107"/>
      <c r="AB10" s="107"/>
      <c r="AC10" s="107"/>
      <c r="AD10" s="107"/>
      <c r="AE10" s="107"/>
      <c r="AF10" s="107"/>
      <c r="AG10" s="107" t="s">
        <v>401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2">
      <c r="A11" s="110"/>
      <c r="B11" s="111"/>
      <c r="C11" s="147" t="s">
        <v>404</v>
      </c>
      <c r="D11" s="114"/>
      <c r="E11" s="115">
        <v>6</v>
      </c>
      <c r="F11" s="113"/>
      <c r="G11" s="113"/>
      <c r="H11" s="113"/>
      <c r="I11" s="113"/>
      <c r="J11" s="113"/>
      <c r="K11" s="113"/>
      <c r="L11" s="113"/>
      <c r="M11" s="113"/>
      <c r="N11" s="112"/>
      <c r="O11" s="112"/>
      <c r="P11" s="112"/>
      <c r="Q11" s="112"/>
      <c r="R11" s="113"/>
      <c r="S11" s="113"/>
      <c r="T11" s="113"/>
      <c r="U11" s="113"/>
      <c r="V11" s="113"/>
      <c r="W11" s="113"/>
      <c r="X11" s="113"/>
      <c r="Y11" s="113"/>
      <c r="Z11" s="107"/>
      <c r="AA11" s="107"/>
      <c r="AB11" s="107"/>
      <c r="AC11" s="107"/>
      <c r="AD11" s="107"/>
      <c r="AE11" s="107"/>
      <c r="AF11" s="107"/>
      <c r="AG11" s="107" t="s">
        <v>156</v>
      </c>
      <c r="AH11" s="107">
        <v>0</v>
      </c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1">
      <c r="A12" s="138">
        <v>3</v>
      </c>
      <c r="B12" s="139" t="s">
        <v>405</v>
      </c>
      <c r="C12" s="151" t="s">
        <v>406</v>
      </c>
      <c r="D12" s="140" t="s">
        <v>150</v>
      </c>
      <c r="E12" s="141">
        <v>35.25</v>
      </c>
      <c r="F12" s="142"/>
      <c r="G12" s="143">
        <f>ROUND(E12*F12,2)</f>
        <v>0</v>
      </c>
      <c r="H12" s="142"/>
      <c r="I12" s="143">
        <f>ROUND(E12*H12,2)</f>
        <v>0</v>
      </c>
      <c r="J12" s="142"/>
      <c r="K12" s="143">
        <f>ROUND(E12*J12,2)</f>
        <v>0</v>
      </c>
      <c r="L12" s="143">
        <v>21</v>
      </c>
      <c r="M12" s="143">
        <f>G12*(1+L12/100)</f>
        <v>0</v>
      </c>
      <c r="N12" s="141">
        <v>0</v>
      </c>
      <c r="O12" s="141">
        <f>ROUND(E12*N12,2)</f>
        <v>0</v>
      </c>
      <c r="P12" s="141">
        <v>0</v>
      </c>
      <c r="Q12" s="141">
        <f>ROUND(E12*P12,2)</f>
        <v>0</v>
      </c>
      <c r="R12" s="143"/>
      <c r="S12" s="143" t="s">
        <v>222</v>
      </c>
      <c r="T12" s="144" t="s">
        <v>223</v>
      </c>
      <c r="U12" s="113">
        <v>0</v>
      </c>
      <c r="V12" s="113">
        <f>ROUND(E12*U12,2)</f>
        <v>0</v>
      </c>
      <c r="W12" s="113"/>
      <c r="X12" s="113" t="s">
        <v>152</v>
      </c>
      <c r="Y12" s="113" t="s">
        <v>153</v>
      </c>
      <c r="Z12" s="107"/>
      <c r="AA12" s="107"/>
      <c r="AB12" s="107"/>
      <c r="AC12" s="107"/>
      <c r="AD12" s="107"/>
      <c r="AE12" s="107"/>
      <c r="AF12" s="107"/>
      <c r="AG12" s="107" t="s">
        <v>401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1">
      <c r="A13" s="130">
        <v>4</v>
      </c>
      <c r="B13" s="131" t="s">
        <v>407</v>
      </c>
      <c r="C13" s="146" t="s">
        <v>408</v>
      </c>
      <c r="D13" s="132" t="s">
        <v>150</v>
      </c>
      <c r="E13" s="133">
        <v>35.25</v>
      </c>
      <c r="F13" s="134"/>
      <c r="G13" s="135">
        <f>ROUND(E13*F13,2)</f>
        <v>0</v>
      </c>
      <c r="H13" s="134"/>
      <c r="I13" s="135">
        <f>ROUND(E13*H13,2)</f>
        <v>0</v>
      </c>
      <c r="J13" s="134"/>
      <c r="K13" s="135">
        <f>ROUND(E13*J13,2)</f>
        <v>0</v>
      </c>
      <c r="L13" s="135">
        <v>21</v>
      </c>
      <c r="M13" s="135">
        <f>G13*(1+L13/100)</f>
        <v>0</v>
      </c>
      <c r="N13" s="133">
        <v>0</v>
      </c>
      <c r="O13" s="133">
        <f>ROUND(E13*N13,2)</f>
        <v>0</v>
      </c>
      <c r="P13" s="133">
        <v>0</v>
      </c>
      <c r="Q13" s="133">
        <f>ROUND(E13*P13,2)</f>
        <v>0</v>
      </c>
      <c r="R13" s="135"/>
      <c r="S13" s="135" t="s">
        <v>222</v>
      </c>
      <c r="T13" s="136" t="s">
        <v>223</v>
      </c>
      <c r="U13" s="113">
        <v>1.7999999999999999E-2</v>
      </c>
      <c r="V13" s="113">
        <f>ROUND(E13*U13,2)</f>
        <v>0.63</v>
      </c>
      <c r="W13" s="113"/>
      <c r="X13" s="113" t="s">
        <v>152</v>
      </c>
      <c r="Y13" s="113" t="s">
        <v>153</v>
      </c>
      <c r="Z13" s="107"/>
      <c r="AA13" s="107"/>
      <c r="AB13" s="107"/>
      <c r="AC13" s="107"/>
      <c r="AD13" s="107"/>
      <c r="AE13" s="107"/>
      <c r="AF13" s="107"/>
      <c r="AG13" s="107" t="s">
        <v>401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2">
      <c r="A14" s="110"/>
      <c r="B14" s="111"/>
      <c r="C14" s="147" t="s">
        <v>409</v>
      </c>
      <c r="D14" s="114"/>
      <c r="E14" s="115">
        <v>35.25</v>
      </c>
      <c r="F14" s="113"/>
      <c r="G14" s="113"/>
      <c r="H14" s="113"/>
      <c r="I14" s="113"/>
      <c r="J14" s="113"/>
      <c r="K14" s="113"/>
      <c r="L14" s="113"/>
      <c r="M14" s="113"/>
      <c r="N14" s="112"/>
      <c r="O14" s="112"/>
      <c r="P14" s="112"/>
      <c r="Q14" s="112"/>
      <c r="R14" s="113"/>
      <c r="S14" s="113"/>
      <c r="T14" s="113"/>
      <c r="U14" s="113"/>
      <c r="V14" s="113"/>
      <c r="W14" s="113"/>
      <c r="X14" s="113"/>
      <c r="Y14" s="113"/>
      <c r="Z14" s="107"/>
      <c r="AA14" s="107"/>
      <c r="AB14" s="107"/>
      <c r="AC14" s="107"/>
      <c r="AD14" s="107"/>
      <c r="AE14" s="107"/>
      <c r="AF14" s="107"/>
      <c r="AG14" s="107" t="s">
        <v>156</v>
      </c>
      <c r="AH14" s="107">
        <v>0</v>
      </c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outlineLevel="1">
      <c r="A15" s="130">
        <v>5</v>
      </c>
      <c r="B15" s="131" t="s">
        <v>410</v>
      </c>
      <c r="C15" s="146" t="s">
        <v>411</v>
      </c>
      <c r="D15" s="132" t="s">
        <v>243</v>
      </c>
      <c r="E15" s="133">
        <v>1.6655599999999999</v>
      </c>
      <c r="F15" s="134"/>
      <c r="G15" s="135">
        <f>ROUND(E15*F15,2)</f>
        <v>0</v>
      </c>
      <c r="H15" s="134"/>
      <c r="I15" s="135">
        <f>ROUND(E15*H15,2)</f>
        <v>0</v>
      </c>
      <c r="J15" s="134"/>
      <c r="K15" s="135">
        <f>ROUND(E15*J15,2)</f>
        <v>0</v>
      </c>
      <c r="L15" s="135">
        <v>21</v>
      </c>
      <c r="M15" s="135">
        <f>G15*(1+L15/100)</f>
        <v>0</v>
      </c>
      <c r="N15" s="133">
        <v>1</v>
      </c>
      <c r="O15" s="133">
        <f>ROUND(E15*N15,2)</f>
        <v>1.67</v>
      </c>
      <c r="P15" s="133">
        <v>0</v>
      </c>
      <c r="Q15" s="133">
        <f>ROUND(E15*P15,2)</f>
        <v>0</v>
      </c>
      <c r="R15" s="135"/>
      <c r="S15" s="135" t="s">
        <v>222</v>
      </c>
      <c r="T15" s="136" t="s">
        <v>223</v>
      </c>
      <c r="U15" s="113">
        <v>0</v>
      </c>
      <c r="V15" s="113">
        <f>ROUND(E15*U15,2)</f>
        <v>0</v>
      </c>
      <c r="W15" s="113"/>
      <c r="X15" s="113" t="s">
        <v>334</v>
      </c>
      <c r="Y15" s="113" t="s">
        <v>153</v>
      </c>
      <c r="Z15" s="107"/>
      <c r="AA15" s="107"/>
      <c r="AB15" s="107"/>
      <c r="AC15" s="107"/>
      <c r="AD15" s="107"/>
      <c r="AE15" s="107"/>
      <c r="AF15" s="107"/>
      <c r="AG15" s="107" t="s">
        <v>412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2">
      <c r="A16" s="110"/>
      <c r="B16" s="111"/>
      <c r="C16" s="147" t="s">
        <v>413</v>
      </c>
      <c r="D16" s="114"/>
      <c r="E16" s="115">
        <v>1.67</v>
      </c>
      <c r="F16" s="113"/>
      <c r="G16" s="113"/>
      <c r="H16" s="113"/>
      <c r="I16" s="113"/>
      <c r="J16" s="113"/>
      <c r="K16" s="113"/>
      <c r="L16" s="113"/>
      <c r="M16" s="113"/>
      <c r="N16" s="112"/>
      <c r="O16" s="112"/>
      <c r="P16" s="112"/>
      <c r="Q16" s="112"/>
      <c r="R16" s="113"/>
      <c r="S16" s="113"/>
      <c r="T16" s="113"/>
      <c r="U16" s="113"/>
      <c r="V16" s="113"/>
      <c r="W16" s="113"/>
      <c r="X16" s="113"/>
      <c r="Y16" s="113"/>
      <c r="Z16" s="107"/>
      <c r="AA16" s="107"/>
      <c r="AB16" s="107"/>
      <c r="AC16" s="107"/>
      <c r="AD16" s="107"/>
      <c r="AE16" s="107"/>
      <c r="AF16" s="107"/>
      <c r="AG16" s="107" t="s">
        <v>156</v>
      </c>
      <c r="AH16" s="107">
        <v>0</v>
      </c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1">
      <c r="A17" s="130">
        <v>6</v>
      </c>
      <c r="B17" s="131" t="s">
        <v>148</v>
      </c>
      <c r="C17" s="146" t="s">
        <v>149</v>
      </c>
      <c r="D17" s="132" t="s">
        <v>150</v>
      </c>
      <c r="E17" s="133">
        <v>47</v>
      </c>
      <c r="F17" s="134"/>
      <c r="G17" s="135">
        <f>ROUND(E17*F17,2)</f>
        <v>0</v>
      </c>
      <c r="H17" s="134"/>
      <c r="I17" s="135">
        <f>ROUND(E17*H17,2)</f>
        <v>0</v>
      </c>
      <c r="J17" s="134"/>
      <c r="K17" s="135">
        <f>ROUND(E17*J17,2)</f>
        <v>0</v>
      </c>
      <c r="L17" s="135">
        <v>21</v>
      </c>
      <c r="M17" s="135">
        <f>G17*(1+L17/100)</f>
        <v>0</v>
      </c>
      <c r="N17" s="133">
        <v>0</v>
      </c>
      <c r="O17" s="133">
        <f>ROUND(E17*N17,2)</f>
        <v>0</v>
      </c>
      <c r="P17" s="133">
        <v>0</v>
      </c>
      <c r="Q17" s="133">
        <f>ROUND(E17*P17,2)</f>
        <v>0</v>
      </c>
      <c r="R17" s="135"/>
      <c r="S17" s="135" t="s">
        <v>222</v>
      </c>
      <c r="T17" s="136" t="s">
        <v>223</v>
      </c>
      <c r="U17" s="113">
        <v>9.7000000000000003E-2</v>
      </c>
      <c r="V17" s="113">
        <f>ROUND(E17*U17,2)</f>
        <v>4.5599999999999996</v>
      </c>
      <c r="W17" s="113"/>
      <c r="X17" s="113" t="s">
        <v>152</v>
      </c>
      <c r="Y17" s="113" t="s">
        <v>153</v>
      </c>
      <c r="Z17" s="107"/>
      <c r="AA17" s="107"/>
      <c r="AB17" s="107"/>
      <c r="AC17" s="107"/>
      <c r="AD17" s="107"/>
      <c r="AE17" s="107"/>
      <c r="AF17" s="107"/>
      <c r="AG17" s="107" t="s">
        <v>401</v>
      </c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2">
      <c r="A18" s="110"/>
      <c r="B18" s="111"/>
      <c r="C18" s="147" t="s">
        <v>414</v>
      </c>
      <c r="D18" s="114"/>
      <c r="E18" s="115">
        <v>47</v>
      </c>
      <c r="F18" s="113"/>
      <c r="G18" s="113"/>
      <c r="H18" s="113"/>
      <c r="I18" s="113"/>
      <c r="J18" s="113"/>
      <c r="K18" s="113"/>
      <c r="L18" s="113"/>
      <c r="M18" s="113"/>
      <c r="N18" s="112"/>
      <c r="O18" s="112"/>
      <c r="P18" s="112"/>
      <c r="Q18" s="112"/>
      <c r="R18" s="113"/>
      <c r="S18" s="113"/>
      <c r="T18" s="113"/>
      <c r="U18" s="113"/>
      <c r="V18" s="113"/>
      <c r="W18" s="113"/>
      <c r="X18" s="113"/>
      <c r="Y18" s="113"/>
      <c r="Z18" s="107"/>
      <c r="AA18" s="107"/>
      <c r="AB18" s="107"/>
      <c r="AC18" s="107"/>
      <c r="AD18" s="107"/>
      <c r="AE18" s="107"/>
      <c r="AF18" s="107"/>
      <c r="AG18" s="107" t="s">
        <v>156</v>
      </c>
      <c r="AH18" s="107">
        <v>0</v>
      </c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1">
      <c r="A19" s="130">
        <v>7</v>
      </c>
      <c r="B19" s="131" t="s">
        <v>415</v>
      </c>
      <c r="C19" s="146" t="s">
        <v>416</v>
      </c>
      <c r="D19" s="132" t="s">
        <v>150</v>
      </c>
      <c r="E19" s="133">
        <v>18</v>
      </c>
      <c r="F19" s="134"/>
      <c r="G19" s="135">
        <f>ROUND(E19*F19,2)</f>
        <v>0</v>
      </c>
      <c r="H19" s="134"/>
      <c r="I19" s="135">
        <f>ROUND(E19*H19,2)</f>
        <v>0</v>
      </c>
      <c r="J19" s="134"/>
      <c r="K19" s="135">
        <f>ROUND(E19*J19,2)</f>
        <v>0</v>
      </c>
      <c r="L19" s="135">
        <v>21</v>
      </c>
      <c r="M19" s="135">
        <f>G19*(1+L19/100)</f>
        <v>0</v>
      </c>
      <c r="N19" s="133">
        <v>0</v>
      </c>
      <c r="O19" s="133">
        <f>ROUND(E19*N19,2)</f>
        <v>0</v>
      </c>
      <c r="P19" s="133">
        <v>0</v>
      </c>
      <c r="Q19" s="133">
        <f>ROUND(E19*P19,2)</f>
        <v>0</v>
      </c>
      <c r="R19" s="135"/>
      <c r="S19" s="135" t="s">
        <v>222</v>
      </c>
      <c r="T19" s="136" t="s">
        <v>223</v>
      </c>
      <c r="U19" s="113">
        <v>8.2000000000000003E-2</v>
      </c>
      <c r="V19" s="113">
        <f>ROUND(E19*U19,2)</f>
        <v>1.48</v>
      </c>
      <c r="W19" s="113"/>
      <c r="X19" s="113" t="s">
        <v>152</v>
      </c>
      <c r="Y19" s="113" t="s">
        <v>153</v>
      </c>
      <c r="Z19" s="107"/>
      <c r="AA19" s="107"/>
      <c r="AB19" s="107"/>
      <c r="AC19" s="107"/>
      <c r="AD19" s="107"/>
      <c r="AE19" s="107"/>
      <c r="AF19" s="107"/>
      <c r="AG19" s="107" t="s">
        <v>401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2">
      <c r="A20" s="110"/>
      <c r="B20" s="111"/>
      <c r="C20" s="147" t="s">
        <v>417</v>
      </c>
      <c r="D20" s="114"/>
      <c r="E20" s="115">
        <v>12</v>
      </c>
      <c r="F20" s="113"/>
      <c r="G20" s="113"/>
      <c r="H20" s="113"/>
      <c r="I20" s="113"/>
      <c r="J20" s="113"/>
      <c r="K20" s="113"/>
      <c r="L20" s="113"/>
      <c r="M20" s="113"/>
      <c r="N20" s="112"/>
      <c r="O20" s="112"/>
      <c r="P20" s="112"/>
      <c r="Q20" s="112"/>
      <c r="R20" s="113"/>
      <c r="S20" s="113"/>
      <c r="T20" s="113"/>
      <c r="U20" s="113"/>
      <c r="V20" s="113"/>
      <c r="W20" s="113"/>
      <c r="X20" s="113"/>
      <c r="Y20" s="113"/>
      <c r="Z20" s="107"/>
      <c r="AA20" s="107"/>
      <c r="AB20" s="107"/>
      <c r="AC20" s="107"/>
      <c r="AD20" s="107"/>
      <c r="AE20" s="107"/>
      <c r="AF20" s="107"/>
      <c r="AG20" s="107" t="s">
        <v>156</v>
      </c>
      <c r="AH20" s="107">
        <v>0</v>
      </c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3">
      <c r="A21" s="110"/>
      <c r="B21" s="111"/>
      <c r="C21" s="147" t="s">
        <v>418</v>
      </c>
      <c r="D21" s="114"/>
      <c r="E21" s="115">
        <v>6</v>
      </c>
      <c r="F21" s="113"/>
      <c r="G21" s="113"/>
      <c r="H21" s="113"/>
      <c r="I21" s="113"/>
      <c r="J21" s="113"/>
      <c r="K21" s="113"/>
      <c r="L21" s="113"/>
      <c r="M21" s="113"/>
      <c r="N21" s="112"/>
      <c r="O21" s="112"/>
      <c r="P21" s="112"/>
      <c r="Q21" s="112"/>
      <c r="R21" s="113"/>
      <c r="S21" s="113"/>
      <c r="T21" s="113"/>
      <c r="U21" s="113"/>
      <c r="V21" s="113"/>
      <c r="W21" s="113"/>
      <c r="X21" s="113"/>
      <c r="Y21" s="113"/>
      <c r="Z21" s="107"/>
      <c r="AA21" s="107"/>
      <c r="AB21" s="107"/>
      <c r="AC21" s="107"/>
      <c r="AD21" s="107"/>
      <c r="AE21" s="107"/>
      <c r="AF21" s="107"/>
      <c r="AG21" s="107" t="s">
        <v>156</v>
      </c>
      <c r="AH21" s="107">
        <v>0</v>
      </c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1">
      <c r="A22" s="130">
        <v>8</v>
      </c>
      <c r="B22" s="131" t="s">
        <v>419</v>
      </c>
      <c r="C22" s="146" t="s">
        <v>420</v>
      </c>
      <c r="D22" s="132" t="s">
        <v>150</v>
      </c>
      <c r="E22" s="133">
        <v>5.4</v>
      </c>
      <c r="F22" s="134"/>
      <c r="G22" s="135">
        <f>ROUND(E22*F22,2)</f>
        <v>0</v>
      </c>
      <c r="H22" s="134"/>
      <c r="I22" s="135">
        <f>ROUND(E22*H22,2)</f>
        <v>0</v>
      </c>
      <c r="J22" s="134"/>
      <c r="K22" s="135">
        <f>ROUND(E22*J22,2)</f>
        <v>0</v>
      </c>
      <c r="L22" s="135">
        <v>21</v>
      </c>
      <c r="M22" s="135">
        <f>G22*(1+L22/100)</f>
        <v>0</v>
      </c>
      <c r="N22" s="133">
        <v>0</v>
      </c>
      <c r="O22" s="133">
        <f>ROUND(E22*N22,2)</f>
        <v>0</v>
      </c>
      <c r="P22" s="133">
        <v>0</v>
      </c>
      <c r="Q22" s="133">
        <f>ROUND(E22*P22,2)</f>
        <v>0</v>
      </c>
      <c r="R22" s="135"/>
      <c r="S22" s="135" t="s">
        <v>222</v>
      </c>
      <c r="T22" s="136" t="s">
        <v>223</v>
      </c>
      <c r="U22" s="113">
        <v>2.5000000000000001E-2</v>
      </c>
      <c r="V22" s="113">
        <f>ROUND(E22*U22,2)</f>
        <v>0.14000000000000001</v>
      </c>
      <c r="W22" s="113"/>
      <c r="X22" s="113" t="s">
        <v>152</v>
      </c>
      <c r="Y22" s="113" t="s">
        <v>153</v>
      </c>
      <c r="Z22" s="107"/>
      <c r="AA22" s="107"/>
      <c r="AB22" s="107"/>
      <c r="AC22" s="107"/>
      <c r="AD22" s="107"/>
      <c r="AE22" s="107"/>
      <c r="AF22" s="107"/>
      <c r="AG22" s="107" t="s">
        <v>401</v>
      </c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2">
      <c r="A23" s="110"/>
      <c r="B23" s="111"/>
      <c r="C23" s="147" t="s">
        <v>421</v>
      </c>
      <c r="D23" s="114"/>
      <c r="E23" s="115">
        <v>5.4</v>
      </c>
      <c r="F23" s="113"/>
      <c r="G23" s="113"/>
      <c r="H23" s="113"/>
      <c r="I23" s="113"/>
      <c r="J23" s="113"/>
      <c r="K23" s="113"/>
      <c r="L23" s="113"/>
      <c r="M23" s="113"/>
      <c r="N23" s="112"/>
      <c r="O23" s="112"/>
      <c r="P23" s="112"/>
      <c r="Q23" s="112"/>
      <c r="R23" s="113"/>
      <c r="S23" s="113"/>
      <c r="T23" s="113"/>
      <c r="U23" s="113"/>
      <c r="V23" s="113"/>
      <c r="W23" s="113"/>
      <c r="X23" s="113"/>
      <c r="Y23" s="113"/>
      <c r="Z23" s="107"/>
      <c r="AA23" s="107"/>
      <c r="AB23" s="107"/>
      <c r="AC23" s="107"/>
      <c r="AD23" s="107"/>
      <c r="AE23" s="107"/>
      <c r="AF23" s="107"/>
      <c r="AG23" s="107" t="s">
        <v>156</v>
      </c>
      <c r="AH23" s="107">
        <v>0</v>
      </c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1">
      <c r="A24" s="130">
        <v>9</v>
      </c>
      <c r="B24" s="131" t="s">
        <v>382</v>
      </c>
      <c r="C24" s="146" t="s">
        <v>383</v>
      </c>
      <c r="D24" s="132" t="s">
        <v>150</v>
      </c>
      <c r="E24" s="133">
        <v>9</v>
      </c>
      <c r="F24" s="134"/>
      <c r="G24" s="135">
        <f>ROUND(E24*F24,2)</f>
        <v>0</v>
      </c>
      <c r="H24" s="134"/>
      <c r="I24" s="135">
        <f>ROUND(E24*H24,2)</f>
        <v>0</v>
      </c>
      <c r="J24" s="134"/>
      <c r="K24" s="135">
        <f>ROUND(E24*J24,2)</f>
        <v>0</v>
      </c>
      <c r="L24" s="135">
        <v>21</v>
      </c>
      <c r="M24" s="135">
        <f>G24*(1+L24/100)</f>
        <v>0</v>
      </c>
      <c r="N24" s="133">
        <v>0</v>
      </c>
      <c r="O24" s="133">
        <f>ROUND(E24*N24,2)</f>
        <v>0</v>
      </c>
      <c r="P24" s="133">
        <v>0</v>
      </c>
      <c r="Q24" s="133">
        <f>ROUND(E24*P24,2)</f>
        <v>0</v>
      </c>
      <c r="R24" s="135"/>
      <c r="S24" s="135" t="s">
        <v>222</v>
      </c>
      <c r="T24" s="136" t="s">
        <v>223</v>
      </c>
      <c r="U24" s="113">
        <v>1.0999999999999999E-2</v>
      </c>
      <c r="V24" s="113">
        <f>ROUND(E24*U24,2)</f>
        <v>0.1</v>
      </c>
      <c r="W24" s="113"/>
      <c r="X24" s="113" t="s">
        <v>152</v>
      </c>
      <c r="Y24" s="113" t="s">
        <v>153</v>
      </c>
      <c r="Z24" s="107"/>
      <c r="AA24" s="107"/>
      <c r="AB24" s="107"/>
      <c r="AC24" s="107"/>
      <c r="AD24" s="107"/>
      <c r="AE24" s="107"/>
      <c r="AF24" s="107"/>
      <c r="AG24" s="107" t="s">
        <v>401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2">
      <c r="A25" s="110"/>
      <c r="B25" s="111"/>
      <c r="C25" s="147" t="s">
        <v>422</v>
      </c>
      <c r="D25" s="114"/>
      <c r="E25" s="115">
        <v>9</v>
      </c>
      <c r="F25" s="113"/>
      <c r="G25" s="113"/>
      <c r="H25" s="113"/>
      <c r="I25" s="113"/>
      <c r="J25" s="113"/>
      <c r="K25" s="113"/>
      <c r="L25" s="113"/>
      <c r="M25" s="113"/>
      <c r="N25" s="112"/>
      <c r="O25" s="112"/>
      <c r="P25" s="112"/>
      <c r="Q25" s="112"/>
      <c r="R25" s="113"/>
      <c r="S25" s="113"/>
      <c r="T25" s="113"/>
      <c r="U25" s="113"/>
      <c r="V25" s="113"/>
      <c r="W25" s="113"/>
      <c r="X25" s="113"/>
      <c r="Y25" s="113"/>
      <c r="Z25" s="107"/>
      <c r="AA25" s="107"/>
      <c r="AB25" s="107"/>
      <c r="AC25" s="107"/>
      <c r="AD25" s="107"/>
      <c r="AE25" s="107"/>
      <c r="AF25" s="107"/>
      <c r="AG25" s="107" t="s">
        <v>156</v>
      </c>
      <c r="AH25" s="107">
        <v>0</v>
      </c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1">
      <c r="A26" s="130">
        <v>10</v>
      </c>
      <c r="B26" s="131" t="s">
        <v>190</v>
      </c>
      <c r="C26" s="146" t="s">
        <v>191</v>
      </c>
      <c r="D26" s="132" t="s">
        <v>150</v>
      </c>
      <c r="E26" s="133">
        <v>42.5</v>
      </c>
      <c r="F26" s="134"/>
      <c r="G26" s="135">
        <f>ROUND(E26*F26,2)</f>
        <v>0</v>
      </c>
      <c r="H26" s="134"/>
      <c r="I26" s="135">
        <f>ROUND(E26*H26,2)</f>
        <v>0</v>
      </c>
      <c r="J26" s="134"/>
      <c r="K26" s="135">
        <f>ROUND(E26*J26,2)</f>
        <v>0</v>
      </c>
      <c r="L26" s="135">
        <v>21</v>
      </c>
      <c r="M26" s="135">
        <f>G26*(1+L26/100)</f>
        <v>0</v>
      </c>
      <c r="N26" s="133">
        <v>0</v>
      </c>
      <c r="O26" s="133">
        <f>ROUND(E26*N26,2)</f>
        <v>0</v>
      </c>
      <c r="P26" s="133">
        <v>0</v>
      </c>
      <c r="Q26" s="133">
        <f>ROUND(E26*P26,2)</f>
        <v>0</v>
      </c>
      <c r="R26" s="135"/>
      <c r="S26" s="135" t="s">
        <v>222</v>
      </c>
      <c r="T26" s="136" t="s">
        <v>223</v>
      </c>
      <c r="U26" s="113">
        <v>1.0999999999999999E-2</v>
      </c>
      <c r="V26" s="113">
        <f>ROUND(E26*U26,2)</f>
        <v>0.47</v>
      </c>
      <c r="W26" s="113"/>
      <c r="X26" s="113" t="s">
        <v>152</v>
      </c>
      <c r="Y26" s="113" t="s">
        <v>153</v>
      </c>
      <c r="Z26" s="107"/>
      <c r="AA26" s="107"/>
      <c r="AB26" s="107"/>
      <c r="AC26" s="107"/>
      <c r="AD26" s="107"/>
      <c r="AE26" s="107"/>
      <c r="AF26" s="107"/>
      <c r="AG26" s="107" t="s">
        <v>401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2">
      <c r="A27" s="110"/>
      <c r="B27" s="111"/>
      <c r="C27" s="147" t="s">
        <v>423</v>
      </c>
      <c r="D27" s="114"/>
      <c r="E27" s="115">
        <v>42.5</v>
      </c>
      <c r="F27" s="113"/>
      <c r="G27" s="113"/>
      <c r="H27" s="113"/>
      <c r="I27" s="113"/>
      <c r="J27" s="113"/>
      <c r="K27" s="113"/>
      <c r="L27" s="113"/>
      <c r="M27" s="113"/>
      <c r="N27" s="112"/>
      <c r="O27" s="112"/>
      <c r="P27" s="112"/>
      <c r="Q27" s="112"/>
      <c r="R27" s="113"/>
      <c r="S27" s="113"/>
      <c r="T27" s="113"/>
      <c r="U27" s="113"/>
      <c r="V27" s="113"/>
      <c r="W27" s="113"/>
      <c r="X27" s="113"/>
      <c r="Y27" s="113"/>
      <c r="Z27" s="107"/>
      <c r="AA27" s="107"/>
      <c r="AB27" s="107"/>
      <c r="AC27" s="107"/>
      <c r="AD27" s="107"/>
      <c r="AE27" s="107"/>
      <c r="AF27" s="107"/>
      <c r="AG27" s="107" t="s">
        <v>156</v>
      </c>
      <c r="AH27" s="107">
        <v>0</v>
      </c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1">
      <c r="A28" s="130">
        <v>11</v>
      </c>
      <c r="B28" s="131" t="s">
        <v>190</v>
      </c>
      <c r="C28" s="146" t="s">
        <v>191</v>
      </c>
      <c r="D28" s="132" t="s">
        <v>150</v>
      </c>
      <c r="E28" s="133">
        <v>18</v>
      </c>
      <c r="F28" s="134"/>
      <c r="G28" s="135">
        <f>ROUND(E28*F28,2)</f>
        <v>0</v>
      </c>
      <c r="H28" s="134"/>
      <c r="I28" s="135">
        <f>ROUND(E28*H28,2)</f>
        <v>0</v>
      </c>
      <c r="J28" s="134"/>
      <c r="K28" s="135">
        <f>ROUND(E28*J28,2)</f>
        <v>0</v>
      </c>
      <c r="L28" s="135">
        <v>21</v>
      </c>
      <c r="M28" s="135">
        <f>G28*(1+L28/100)</f>
        <v>0</v>
      </c>
      <c r="N28" s="133">
        <v>0</v>
      </c>
      <c r="O28" s="133">
        <f>ROUND(E28*N28,2)</f>
        <v>0</v>
      </c>
      <c r="P28" s="133">
        <v>0</v>
      </c>
      <c r="Q28" s="133">
        <f>ROUND(E28*P28,2)</f>
        <v>0</v>
      </c>
      <c r="R28" s="135"/>
      <c r="S28" s="135" t="s">
        <v>222</v>
      </c>
      <c r="T28" s="136" t="s">
        <v>223</v>
      </c>
      <c r="U28" s="113">
        <v>1.0999999999999999E-2</v>
      </c>
      <c r="V28" s="113">
        <f>ROUND(E28*U28,2)</f>
        <v>0.2</v>
      </c>
      <c r="W28" s="113"/>
      <c r="X28" s="113" t="s">
        <v>152</v>
      </c>
      <c r="Y28" s="113" t="s">
        <v>153</v>
      </c>
      <c r="Z28" s="107"/>
      <c r="AA28" s="107"/>
      <c r="AB28" s="107"/>
      <c r="AC28" s="107"/>
      <c r="AD28" s="107"/>
      <c r="AE28" s="107"/>
      <c r="AF28" s="107"/>
      <c r="AG28" s="107" t="s">
        <v>401</v>
      </c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2">
      <c r="A29" s="110"/>
      <c r="B29" s="111"/>
      <c r="C29" s="147" t="s">
        <v>424</v>
      </c>
      <c r="D29" s="114"/>
      <c r="E29" s="115">
        <v>18</v>
      </c>
      <c r="F29" s="113"/>
      <c r="G29" s="113"/>
      <c r="H29" s="113"/>
      <c r="I29" s="113"/>
      <c r="J29" s="113"/>
      <c r="K29" s="113"/>
      <c r="L29" s="113"/>
      <c r="M29" s="113"/>
      <c r="N29" s="112"/>
      <c r="O29" s="112"/>
      <c r="P29" s="112"/>
      <c r="Q29" s="112"/>
      <c r="R29" s="113"/>
      <c r="S29" s="113"/>
      <c r="T29" s="113"/>
      <c r="U29" s="113"/>
      <c r="V29" s="113"/>
      <c r="W29" s="113"/>
      <c r="X29" s="113"/>
      <c r="Y29" s="113"/>
      <c r="Z29" s="107"/>
      <c r="AA29" s="107"/>
      <c r="AB29" s="107"/>
      <c r="AC29" s="107"/>
      <c r="AD29" s="107"/>
      <c r="AE29" s="107"/>
      <c r="AF29" s="107"/>
      <c r="AG29" s="107" t="s">
        <v>156</v>
      </c>
      <c r="AH29" s="107">
        <v>0</v>
      </c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1">
      <c r="A30" s="130">
        <v>12</v>
      </c>
      <c r="B30" s="131" t="s">
        <v>183</v>
      </c>
      <c r="C30" s="146" t="s">
        <v>184</v>
      </c>
      <c r="D30" s="132" t="s">
        <v>150</v>
      </c>
      <c r="E30" s="133">
        <v>51.5</v>
      </c>
      <c r="F30" s="134"/>
      <c r="G30" s="135">
        <f>ROUND(E30*F30,2)</f>
        <v>0</v>
      </c>
      <c r="H30" s="134"/>
      <c r="I30" s="135">
        <f>ROUND(E30*H30,2)</f>
        <v>0</v>
      </c>
      <c r="J30" s="134"/>
      <c r="K30" s="135">
        <f>ROUND(E30*J30,2)</f>
        <v>0</v>
      </c>
      <c r="L30" s="135">
        <v>21</v>
      </c>
      <c r="M30" s="135">
        <f>G30*(1+L30/100)</f>
        <v>0</v>
      </c>
      <c r="N30" s="133">
        <v>0</v>
      </c>
      <c r="O30" s="133">
        <f>ROUND(E30*N30,2)</f>
        <v>0</v>
      </c>
      <c r="P30" s="133">
        <v>0</v>
      </c>
      <c r="Q30" s="133">
        <f>ROUND(E30*P30,2)</f>
        <v>0</v>
      </c>
      <c r="R30" s="135"/>
      <c r="S30" s="135" t="s">
        <v>222</v>
      </c>
      <c r="T30" s="136" t="s">
        <v>223</v>
      </c>
      <c r="U30" s="113">
        <v>5.2999999999999999E-2</v>
      </c>
      <c r="V30" s="113">
        <f>ROUND(E30*U30,2)</f>
        <v>2.73</v>
      </c>
      <c r="W30" s="113"/>
      <c r="X30" s="113" t="s">
        <v>152</v>
      </c>
      <c r="Y30" s="113" t="s">
        <v>153</v>
      </c>
      <c r="Z30" s="107"/>
      <c r="AA30" s="107"/>
      <c r="AB30" s="107"/>
      <c r="AC30" s="107"/>
      <c r="AD30" s="107"/>
      <c r="AE30" s="107"/>
      <c r="AF30" s="107"/>
      <c r="AG30" s="107" t="s">
        <v>401</v>
      </c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outlineLevel="2">
      <c r="A31" s="110"/>
      <c r="B31" s="111"/>
      <c r="C31" s="147" t="s">
        <v>425</v>
      </c>
      <c r="D31" s="114"/>
      <c r="E31" s="115">
        <v>47</v>
      </c>
      <c r="F31" s="113"/>
      <c r="G31" s="113"/>
      <c r="H31" s="113"/>
      <c r="I31" s="113"/>
      <c r="J31" s="113"/>
      <c r="K31" s="113"/>
      <c r="L31" s="113"/>
      <c r="M31" s="113"/>
      <c r="N31" s="112"/>
      <c r="O31" s="112"/>
      <c r="P31" s="112"/>
      <c r="Q31" s="112"/>
      <c r="R31" s="113"/>
      <c r="S31" s="113"/>
      <c r="T31" s="113"/>
      <c r="U31" s="113"/>
      <c r="V31" s="113"/>
      <c r="W31" s="113"/>
      <c r="X31" s="113"/>
      <c r="Y31" s="113"/>
      <c r="Z31" s="107"/>
      <c r="AA31" s="107"/>
      <c r="AB31" s="107"/>
      <c r="AC31" s="107"/>
      <c r="AD31" s="107"/>
      <c r="AE31" s="107"/>
      <c r="AF31" s="107"/>
      <c r="AG31" s="107" t="s">
        <v>156</v>
      </c>
      <c r="AH31" s="107">
        <v>0</v>
      </c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3">
      <c r="A32" s="110"/>
      <c r="B32" s="111"/>
      <c r="C32" s="147" t="s">
        <v>426</v>
      </c>
      <c r="D32" s="114"/>
      <c r="E32" s="115">
        <v>4.5</v>
      </c>
      <c r="F32" s="113"/>
      <c r="G32" s="113"/>
      <c r="H32" s="113"/>
      <c r="I32" s="113"/>
      <c r="J32" s="113"/>
      <c r="K32" s="113"/>
      <c r="L32" s="113"/>
      <c r="M32" s="113"/>
      <c r="N32" s="112"/>
      <c r="O32" s="112"/>
      <c r="P32" s="112"/>
      <c r="Q32" s="112"/>
      <c r="R32" s="113"/>
      <c r="S32" s="113"/>
      <c r="T32" s="113"/>
      <c r="U32" s="113"/>
      <c r="V32" s="113"/>
      <c r="W32" s="113"/>
      <c r="X32" s="113"/>
      <c r="Y32" s="113"/>
      <c r="Z32" s="107"/>
      <c r="AA32" s="107"/>
      <c r="AB32" s="107"/>
      <c r="AC32" s="107"/>
      <c r="AD32" s="107"/>
      <c r="AE32" s="107"/>
      <c r="AF32" s="107"/>
      <c r="AG32" s="107" t="s">
        <v>156</v>
      </c>
      <c r="AH32" s="107">
        <v>0</v>
      </c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outlineLevel="1">
      <c r="A33" s="130">
        <v>13</v>
      </c>
      <c r="B33" s="131" t="s">
        <v>427</v>
      </c>
      <c r="C33" s="146" t="s">
        <v>428</v>
      </c>
      <c r="D33" s="132" t="s">
        <v>150</v>
      </c>
      <c r="E33" s="133">
        <v>12</v>
      </c>
      <c r="F33" s="134"/>
      <c r="G33" s="135">
        <f>ROUND(E33*F33,2)</f>
        <v>0</v>
      </c>
      <c r="H33" s="134"/>
      <c r="I33" s="135">
        <f>ROUND(E33*H33,2)</f>
        <v>0</v>
      </c>
      <c r="J33" s="134"/>
      <c r="K33" s="135">
        <f>ROUND(E33*J33,2)</f>
        <v>0</v>
      </c>
      <c r="L33" s="135">
        <v>21</v>
      </c>
      <c r="M33" s="135">
        <f>G33*(1+L33/100)</f>
        <v>0</v>
      </c>
      <c r="N33" s="133">
        <v>0</v>
      </c>
      <c r="O33" s="133">
        <f>ROUND(E33*N33,2)</f>
        <v>0</v>
      </c>
      <c r="P33" s="133">
        <v>0</v>
      </c>
      <c r="Q33" s="133">
        <f>ROUND(E33*P33,2)</f>
        <v>0</v>
      </c>
      <c r="R33" s="135"/>
      <c r="S33" s="135" t="s">
        <v>222</v>
      </c>
      <c r="T33" s="136" t="s">
        <v>223</v>
      </c>
      <c r="U33" s="113">
        <v>8.5999999999999993E-2</v>
      </c>
      <c r="V33" s="113">
        <f>ROUND(E33*U33,2)</f>
        <v>1.03</v>
      </c>
      <c r="W33" s="113"/>
      <c r="X33" s="113" t="s">
        <v>152</v>
      </c>
      <c r="Y33" s="113" t="s">
        <v>153</v>
      </c>
      <c r="Z33" s="107"/>
      <c r="AA33" s="107"/>
      <c r="AB33" s="107"/>
      <c r="AC33" s="107"/>
      <c r="AD33" s="107"/>
      <c r="AE33" s="107"/>
      <c r="AF33" s="107"/>
      <c r="AG33" s="107" t="s">
        <v>401</v>
      </c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2">
      <c r="A34" s="110"/>
      <c r="B34" s="111"/>
      <c r="C34" s="147" t="s">
        <v>429</v>
      </c>
      <c r="D34" s="114"/>
      <c r="E34" s="115">
        <v>12</v>
      </c>
      <c r="F34" s="113"/>
      <c r="G34" s="113"/>
      <c r="H34" s="113"/>
      <c r="I34" s="113"/>
      <c r="J34" s="113"/>
      <c r="K34" s="113"/>
      <c r="L34" s="113"/>
      <c r="M34" s="113"/>
      <c r="N34" s="112"/>
      <c r="O34" s="112"/>
      <c r="P34" s="112"/>
      <c r="Q34" s="112"/>
      <c r="R34" s="113"/>
      <c r="S34" s="113"/>
      <c r="T34" s="113"/>
      <c r="U34" s="113"/>
      <c r="V34" s="113"/>
      <c r="W34" s="113"/>
      <c r="X34" s="113"/>
      <c r="Y34" s="113"/>
      <c r="Z34" s="107"/>
      <c r="AA34" s="107"/>
      <c r="AB34" s="107"/>
      <c r="AC34" s="107"/>
      <c r="AD34" s="107"/>
      <c r="AE34" s="107"/>
      <c r="AF34" s="107"/>
      <c r="AG34" s="107" t="s">
        <v>156</v>
      </c>
      <c r="AH34" s="107">
        <v>0</v>
      </c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1">
      <c r="A35" s="130">
        <v>14</v>
      </c>
      <c r="B35" s="131" t="s">
        <v>430</v>
      </c>
      <c r="C35" s="146" t="s">
        <v>431</v>
      </c>
      <c r="D35" s="132" t="s">
        <v>150</v>
      </c>
      <c r="E35" s="133">
        <v>42.5</v>
      </c>
      <c r="F35" s="134"/>
      <c r="G35" s="135">
        <f>ROUND(E35*F35,2)</f>
        <v>0</v>
      </c>
      <c r="H35" s="134"/>
      <c r="I35" s="135">
        <f>ROUND(E35*H35,2)</f>
        <v>0</v>
      </c>
      <c r="J35" s="134"/>
      <c r="K35" s="135">
        <f>ROUND(E35*J35,2)</f>
        <v>0</v>
      </c>
      <c r="L35" s="135">
        <v>21</v>
      </c>
      <c r="M35" s="135">
        <f>G35*(1+L35/100)</f>
        <v>0</v>
      </c>
      <c r="N35" s="133">
        <v>0</v>
      </c>
      <c r="O35" s="133">
        <f>ROUND(E35*N35,2)</f>
        <v>0</v>
      </c>
      <c r="P35" s="133">
        <v>0</v>
      </c>
      <c r="Q35" s="133">
        <f>ROUND(E35*P35,2)</f>
        <v>0</v>
      </c>
      <c r="R35" s="135"/>
      <c r="S35" s="135" t="s">
        <v>222</v>
      </c>
      <c r="T35" s="136" t="s">
        <v>223</v>
      </c>
      <c r="U35" s="113">
        <v>8.9999999999999993E-3</v>
      </c>
      <c r="V35" s="113">
        <f>ROUND(E35*U35,2)</f>
        <v>0.38</v>
      </c>
      <c r="W35" s="113"/>
      <c r="X35" s="113" t="s">
        <v>152</v>
      </c>
      <c r="Y35" s="113" t="s">
        <v>153</v>
      </c>
      <c r="Z35" s="107"/>
      <c r="AA35" s="107"/>
      <c r="AB35" s="107"/>
      <c r="AC35" s="107"/>
      <c r="AD35" s="107"/>
      <c r="AE35" s="107"/>
      <c r="AF35" s="107"/>
      <c r="AG35" s="107" t="s">
        <v>401</v>
      </c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2">
      <c r="A36" s="110"/>
      <c r="B36" s="111"/>
      <c r="C36" s="147" t="s">
        <v>432</v>
      </c>
      <c r="D36" s="114"/>
      <c r="E36" s="115">
        <v>42.5</v>
      </c>
      <c r="F36" s="113"/>
      <c r="G36" s="113"/>
      <c r="H36" s="113"/>
      <c r="I36" s="113"/>
      <c r="J36" s="113"/>
      <c r="K36" s="113"/>
      <c r="L36" s="113"/>
      <c r="M36" s="113"/>
      <c r="N36" s="112"/>
      <c r="O36" s="112"/>
      <c r="P36" s="112"/>
      <c r="Q36" s="112"/>
      <c r="R36" s="113"/>
      <c r="S36" s="113"/>
      <c r="T36" s="113"/>
      <c r="U36" s="113"/>
      <c r="V36" s="113"/>
      <c r="W36" s="113"/>
      <c r="X36" s="113"/>
      <c r="Y36" s="113"/>
      <c r="Z36" s="107"/>
      <c r="AA36" s="107"/>
      <c r="AB36" s="107"/>
      <c r="AC36" s="107"/>
      <c r="AD36" s="107"/>
      <c r="AE36" s="107"/>
      <c r="AF36" s="107"/>
      <c r="AG36" s="107" t="s">
        <v>156</v>
      </c>
      <c r="AH36" s="107">
        <v>0</v>
      </c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outlineLevel="1">
      <c r="A37" s="130">
        <v>15</v>
      </c>
      <c r="B37" s="131" t="s">
        <v>433</v>
      </c>
      <c r="C37" s="146" t="s">
        <v>434</v>
      </c>
      <c r="D37" s="132" t="s">
        <v>234</v>
      </c>
      <c r="E37" s="133">
        <v>124.7</v>
      </c>
      <c r="F37" s="134"/>
      <c r="G37" s="135">
        <f>ROUND(E37*F37,2)</f>
        <v>0</v>
      </c>
      <c r="H37" s="134"/>
      <c r="I37" s="135">
        <f>ROUND(E37*H37,2)</f>
        <v>0</v>
      </c>
      <c r="J37" s="134"/>
      <c r="K37" s="135">
        <f>ROUND(E37*J37,2)</f>
        <v>0</v>
      </c>
      <c r="L37" s="135">
        <v>21</v>
      </c>
      <c r="M37" s="135">
        <f>G37*(1+L37/100)</f>
        <v>0</v>
      </c>
      <c r="N37" s="133">
        <v>0</v>
      </c>
      <c r="O37" s="133">
        <f>ROUND(E37*N37,2)</f>
        <v>0</v>
      </c>
      <c r="P37" s="133">
        <v>0</v>
      </c>
      <c r="Q37" s="133">
        <f>ROUND(E37*P37,2)</f>
        <v>0</v>
      </c>
      <c r="R37" s="135"/>
      <c r="S37" s="135" t="s">
        <v>222</v>
      </c>
      <c r="T37" s="136" t="s">
        <v>223</v>
      </c>
      <c r="U37" s="113">
        <v>1.7999999999999999E-2</v>
      </c>
      <c r="V37" s="113">
        <f>ROUND(E37*U37,2)</f>
        <v>2.2400000000000002</v>
      </c>
      <c r="W37" s="113"/>
      <c r="X37" s="113" t="s">
        <v>152</v>
      </c>
      <c r="Y37" s="113" t="s">
        <v>153</v>
      </c>
      <c r="Z37" s="107"/>
      <c r="AA37" s="107"/>
      <c r="AB37" s="107"/>
      <c r="AC37" s="107"/>
      <c r="AD37" s="107"/>
      <c r="AE37" s="107"/>
      <c r="AF37" s="107"/>
      <c r="AG37" s="107" t="s">
        <v>401</v>
      </c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2">
      <c r="A38" s="110"/>
      <c r="B38" s="111"/>
      <c r="C38" s="147" t="s">
        <v>435</v>
      </c>
      <c r="D38" s="114"/>
      <c r="E38" s="115">
        <v>117.5</v>
      </c>
      <c r="F38" s="113"/>
      <c r="G38" s="113"/>
      <c r="H38" s="113"/>
      <c r="I38" s="113"/>
      <c r="J38" s="113"/>
      <c r="K38" s="113"/>
      <c r="L38" s="113"/>
      <c r="M38" s="113"/>
      <c r="N38" s="112"/>
      <c r="O38" s="112"/>
      <c r="P38" s="112"/>
      <c r="Q38" s="112"/>
      <c r="R38" s="113"/>
      <c r="S38" s="113"/>
      <c r="T38" s="113"/>
      <c r="U38" s="113"/>
      <c r="V38" s="113"/>
      <c r="W38" s="113"/>
      <c r="X38" s="113"/>
      <c r="Y38" s="113"/>
      <c r="Z38" s="107"/>
      <c r="AA38" s="107"/>
      <c r="AB38" s="107"/>
      <c r="AC38" s="107"/>
      <c r="AD38" s="107"/>
      <c r="AE38" s="107"/>
      <c r="AF38" s="107"/>
      <c r="AG38" s="107" t="s">
        <v>156</v>
      </c>
      <c r="AH38" s="107">
        <v>0</v>
      </c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3">
      <c r="A39" s="110"/>
      <c r="B39" s="111"/>
      <c r="C39" s="147" t="s">
        <v>436</v>
      </c>
      <c r="D39" s="114"/>
      <c r="E39" s="115">
        <v>7.2</v>
      </c>
      <c r="F39" s="113"/>
      <c r="G39" s="113"/>
      <c r="H39" s="113"/>
      <c r="I39" s="113"/>
      <c r="J39" s="113"/>
      <c r="K39" s="113"/>
      <c r="L39" s="113"/>
      <c r="M39" s="113"/>
      <c r="N39" s="112"/>
      <c r="O39" s="112"/>
      <c r="P39" s="112"/>
      <c r="Q39" s="112"/>
      <c r="R39" s="113"/>
      <c r="S39" s="113"/>
      <c r="T39" s="113"/>
      <c r="U39" s="113"/>
      <c r="V39" s="113"/>
      <c r="W39" s="113"/>
      <c r="X39" s="113"/>
      <c r="Y39" s="113"/>
      <c r="Z39" s="107"/>
      <c r="AA39" s="107"/>
      <c r="AB39" s="107"/>
      <c r="AC39" s="107"/>
      <c r="AD39" s="107"/>
      <c r="AE39" s="107"/>
      <c r="AF39" s="107"/>
      <c r="AG39" s="107" t="s">
        <v>156</v>
      </c>
      <c r="AH39" s="107">
        <v>0</v>
      </c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1">
      <c r="A40" s="130">
        <v>16</v>
      </c>
      <c r="B40" s="131" t="s">
        <v>437</v>
      </c>
      <c r="C40" s="146" t="s">
        <v>438</v>
      </c>
      <c r="D40" s="132" t="s">
        <v>234</v>
      </c>
      <c r="E40" s="133">
        <v>30</v>
      </c>
      <c r="F40" s="134"/>
      <c r="G40" s="135">
        <f>ROUND(E40*F40,2)</f>
        <v>0</v>
      </c>
      <c r="H40" s="134"/>
      <c r="I40" s="135">
        <f>ROUND(E40*H40,2)</f>
        <v>0</v>
      </c>
      <c r="J40" s="134"/>
      <c r="K40" s="135">
        <f>ROUND(E40*J40,2)</f>
        <v>0</v>
      </c>
      <c r="L40" s="135">
        <v>21</v>
      </c>
      <c r="M40" s="135">
        <f>G40*(1+L40/100)</f>
        <v>0</v>
      </c>
      <c r="N40" s="133">
        <v>0</v>
      </c>
      <c r="O40" s="133">
        <f>ROUND(E40*N40,2)</f>
        <v>0</v>
      </c>
      <c r="P40" s="133">
        <v>0</v>
      </c>
      <c r="Q40" s="133">
        <f>ROUND(E40*P40,2)</f>
        <v>0</v>
      </c>
      <c r="R40" s="135"/>
      <c r="S40" s="135" t="s">
        <v>222</v>
      </c>
      <c r="T40" s="136" t="s">
        <v>223</v>
      </c>
      <c r="U40" s="113">
        <v>2.8000000000000001E-2</v>
      </c>
      <c r="V40" s="113">
        <f>ROUND(E40*U40,2)</f>
        <v>0.84</v>
      </c>
      <c r="W40" s="113"/>
      <c r="X40" s="113" t="s">
        <v>152</v>
      </c>
      <c r="Y40" s="113" t="s">
        <v>153</v>
      </c>
      <c r="Z40" s="107"/>
      <c r="AA40" s="107"/>
      <c r="AB40" s="107"/>
      <c r="AC40" s="107"/>
      <c r="AD40" s="107"/>
      <c r="AE40" s="107"/>
      <c r="AF40" s="107"/>
      <c r="AG40" s="107" t="s">
        <v>401</v>
      </c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2">
      <c r="A41" s="110"/>
      <c r="B41" s="111"/>
      <c r="C41" s="147" t="s">
        <v>439</v>
      </c>
      <c r="D41" s="114"/>
      <c r="E41" s="115">
        <v>30</v>
      </c>
      <c r="F41" s="113"/>
      <c r="G41" s="113"/>
      <c r="H41" s="113"/>
      <c r="I41" s="113"/>
      <c r="J41" s="113"/>
      <c r="K41" s="113"/>
      <c r="L41" s="113"/>
      <c r="M41" s="113"/>
      <c r="N41" s="112"/>
      <c r="O41" s="112"/>
      <c r="P41" s="112"/>
      <c r="Q41" s="112"/>
      <c r="R41" s="113"/>
      <c r="S41" s="113"/>
      <c r="T41" s="113"/>
      <c r="U41" s="113"/>
      <c r="V41" s="113"/>
      <c r="W41" s="113"/>
      <c r="X41" s="113"/>
      <c r="Y41" s="113"/>
      <c r="Z41" s="107"/>
      <c r="AA41" s="107"/>
      <c r="AB41" s="107"/>
      <c r="AC41" s="107"/>
      <c r="AD41" s="107"/>
      <c r="AE41" s="107"/>
      <c r="AF41" s="107"/>
      <c r="AG41" s="107" t="s">
        <v>156</v>
      </c>
      <c r="AH41" s="107">
        <v>0</v>
      </c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1">
      <c r="A42" s="138">
        <v>17</v>
      </c>
      <c r="B42" s="139" t="s">
        <v>440</v>
      </c>
      <c r="C42" s="151" t="s">
        <v>441</v>
      </c>
      <c r="D42" s="140" t="s">
        <v>234</v>
      </c>
      <c r="E42" s="141">
        <v>30</v>
      </c>
      <c r="F42" s="142"/>
      <c r="G42" s="143">
        <f>ROUND(E42*F42,2)</f>
        <v>0</v>
      </c>
      <c r="H42" s="142"/>
      <c r="I42" s="143">
        <f>ROUND(E42*H42,2)</f>
        <v>0</v>
      </c>
      <c r="J42" s="142"/>
      <c r="K42" s="143">
        <f>ROUND(E42*J42,2)</f>
        <v>0</v>
      </c>
      <c r="L42" s="143">
        <v>21</v>
      </c>
      <c r="M42" s="143">
        <f>G42*(1+L42/100)</f>
        <v>0</v>
      </c>
      <c r="N42" s="141">
        <v>0</v>
      </c>
      <c r="O42" s="141">
        <f>ROUND(E42*N42,2)</f>
        <v>0</v>
      </c>
      <c r="P42" s="141">
        <v>0</v>
      </c>
      <c r="Q42" s="141">
        <f>ROUND(E42*P42,2)</f>
        <v>0</v>
      </c>
      <c r="R42" s="143"/>
      <c r="S42" s="143" t="s">
        <v>222</v>
      </c>
      <c r="T42" s="144" t="s">
        <v>223</v>
      </c>
      <c r="U42" s="113">
        <v>0.126</v>
      </c>
      <c r="V42" s="113">
        <f>ROUND(E42*U42,2)</f>
        <v>3.78</v>
      </c>
      <c r="W42" s="113"/>
      <c r="X42" s="113" t="s">
        <v>152</v>
      </c>
      <c r="Y42" s="113" t="s">
        <v>153</v>
      </c>
      <c r="Z42" s="107"/>
      <c r="AA42" s="107"/>
      <c r="AB42" s="107"/>
      <c r="AC42" s="107"/>
      <c r="AD42" s="107"/>
      <c r="AE42" s="107"/>
      <c r="AF42" s="107"/>
      <c r="AG42" s="107" t="s">
        <v>401</v>
      </c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outlineLevel="1">
      <c r="A43" s="130">
        <v>18</v>
      </c>
      <c r="B43" s="131" t="s">
        <v>376</v>
      </c>
      <c r="C43" s="146" t="s">
        <v>377</v>
      </c>
      <c r="D43" s="132" t="s">
        <v>150</v>
      </c>
      <c r="E43" s="133">
        <v>42.5</v>
      </c>
      <c r="F43" s="134"/>
      <c r="G43" s="135">
        <f>ROUND(E43*F43,2)</f>
        <v>0</v>
      </c>
      <c r="H43" s="134"/>
      <c r="I43" s="135">
        <f>ROUND(E43*H43,2)</f>
        <v>0</v>
      </c>
      <c r="J43" s="134"/>
      <c r="K43" s="135">
        <f>ROUND(E43*J43,2)</f>
        <v>0</v>
      </c>
      <c r="L43" s="135">
        <v>21</v>
      </c>
      <c r="M43" s="135">
        <f>G43*(1+L43/100)</f>
        <v>0</v>
      </c>
      <c r="N43" s="133">
        <v>0</v>
      </c>
      <c r="O43" s="133">
        <f>ROUND(E43*N43,2)</f>
        <v>0</v>
      </c>
      <c r="P43" s="133">
        <v>0</v>
      </c>
      <c r="Q43" s="133">
        <f>ROUND(E43*P43,2)</f>
        <v>0</v>
      </c>
      <c r="R43" s="135"/>
      <c r="S43" s="135" t="s">
        <v>222</v>
      </c>
      <c r="T43" s="136" t="s">
        <v>223</v>
      </c>
      <c r="U43" s="113">
        <v>0</v>
      </c>
      <c r="V43" s="113">
        <f>ROUND(E43*U43,2)</f>
        <v>0</v>
      </c>
      <c r="W43" s="113"/>
      <c r="X43" s="113" t="s">
        <v>152</v>
      </c>
      <c r="Y43" s="113" t="s">
        <v>153</v>
      </c>
      <c r="Z43" s="107"/>
      <c r="AA43" s="107"/>
      <c r="AB43" s="107"/>
      <c r="AC43" s="107"/>
      <c r="AD43" s="107"/>
      <c r="AE43" s="107"/>
      <c r="AF43" s="107"/>
      <c r="AG43" s="107" t="s">
        <v>401</v>
      </c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2">
      <c r="A44" s="110"/>
      <c r="B44" s="111"/>
      <c r="C44" s="147" t="s">
        <v>442</v>
      </c>
      <c r="D44" s="114"/>
      <c r="E44" s="115">
        <v>42.5</v>
      </c>
      <c r="F44" s="113"/>
      <c r="G44" s="113"/>
      <c r="H44" s="113"/>
      <c r="I44" s="113"/>
      <c r="J44" s="113"/>
      <c r="K44" s="113"/>
      <c r="L44" s="113"/>
      <c r="M44" s="113"/>
      <c r="N44" s="112"/>
      <c r="O44" s="112"/>
      <c r="P44" s="112"/>
      <c r="Q44" s="112"/>
      <c r="R44" s="113"/>
      <c r="S44" s="113"/>
      <c r="T44" s="113"/>
      <c r="U44" s="113"/>
      <c r="V44" s="113"/>
      <c r="W44" s="113"/>
      <c r="X44" s="113"/>
      <c r="Y44" s="113"/>
      <c r="Z44" s="107"/>
      <c r="AA44" s="107"/>
      <c r="AB44" s="107"/>
      <c r="AC44" s="107"/>
      <c r="AD44" s="107"/>
      <c r="AE44" s="107"/>
      <c r="AF44" s="107"/>
      <c r="AG44" s="107" t="s">
        <v>156</v>
      </c>
      <c r="AH44" s="107">
        <v>0</v>
      </c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ht="12.95">
      <c r="A45" s="124" t="s">
        <v>146</v>
      </c>
      <c r="B45" s="125" t="s">
        <v>101</v>
      </c>
      <c r="C45" s="145" t="s">
        <v>103</v>
      </c>
      <c r="D45" s="126"/>
      <c r="E45" s="127"/>
      <c r="F45" s="128"/>
      <c r="G45" s="128">
        <f>SUMIF(AG46:AG47,"&lt;&gt;NOR",G46:G47)</f>
        <v>0</v>
      </c>
      <c r="H45" s="128"/>
      <c r="I45" s="128">
        <f>SUM(I46:I47)</f>
        <v>0</v>
      </c>
      <c r="J45" s="128"/>
      <c r="K45" s="128">
        <f>SUM(K46:K47)</f>
        <v>0</v>
      </c>
      <c r="L45" s="128"/>
      <c r="M45" s="128">
        <f>SUM(M46:M47)</f>
        <v>0</v>
      </c>
      <c r="N45" s="127"/>
      <c r="O45" s="127">
        <f>SUM(O46:O47)</f>
        <v>0.06</v>
      </c>
      <c r="P45" s="127"/>
      <c r="Q45" s="127">
        <f>SUM(Q46:Q47)</f>
        <v>0</v>
      </c>
      <c r="R45" s="128"/>
      <c r="S45" s="128"/>
      <c r="T45" s="129"/>
      <c r="U45" s="123"/>
      <c r="V45" s="123">
        <f>SUM(V46:V47)</f>
        <v>0</v>
      </c>
      <c r="W45" s="123"/>
      <c r="X45" s="123"/>
      <c r="Y45" s="123"/>
      <c r="AG45" t="s">
        <v>147</v>
      </c>
    </row>
    <row r="46" spans="1:60" outlineLevel="1">
      <c r="A46" s="130">
        <v>19</v>
      </c>
      <c r="B46" s="131" t="s">
        <v>443</v>
      </c>
      <c r="C46" s="146" t="s">
        <v>444</v>
      </c>
      <c r="D46" s="132" t="s">
        <v>234</v>
      </c>
      <c r="E46" s="133">
        <v>139.59</v>
      </c>
      <c r="F46" s="134"/>
      <c r="G46" s="135">
        <f>ROUND(E46*F46,2)</f>
        <v>0</v>
      </c>
      <c r="H46" s="134"/>
      <c r="I46" s="135">
        <f>ROUND(E46*H46,2)</f>
        <v>0</v>
      </c>
      <c r="J46" s="134"/>
      <c r="K46" s="135">
        <f>ROUND(E46*J46,2)</f>
        <v>0</v>
      </c>
      <c r="L46" s="135">
        <v>21</v>
      </c>
      <c r="M46" s="135">
        <f>G46*(1+L46/100)</f>
        <v>0</v>
      </c>
      <c r="N46" s="133">
        <v>4.0000000000000002E-4</v>
      </c>
      <c r="O46" s="133">
        <f>ROUND(E46*N46,2)</f>
        <v>0.06</v>
      </c>
      <c r="P46" s="133">
        <v>0</v>
      </c>
      <c r="Q46" s="133">
        <f>ROUND(E46*P46,2)</f>
        <v>0</v>
      </c>
      <c r="R46" s="135"/>
      <c r="S46" s="135" t="s">
        <v>222</v>
      </c>
      <c r="T46" s="136" t="s">
        <v>223</v>
      </c>
      <c r="U46" s="113">
        <v>0</v>
      </c>
      <c r="V46" s="113">
        <f>ROUND(E46*U46,2)</f>
        <v>0</v>
      </c>
      <c r="W46" s="113"/>
      <c r="X46" s="113" t="s">
        <v>334</v>
      </c>
      <c r="Y46" s="113" t="s">
        <v>153</v>
      </c>
      <c r="Z46" s="107"/>
      <c r="AA46" s="107"/>
      <c r="AB46" s="107"/>
      <c r="AC46" s="107"/>
      <c r="AD46" s="107"/>
      <c r="AE46" s="107"/>
      <c r="AF46" s="107"/>
      <c r="AG46" s="107" t="s">
        <v>412</v>
      </c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2">
      <c r="A47" s="110"/>
      <c r="B47" s="111"/>
      <c r="C47" s="147" t="s">
        <v>445</v>
      </c>
      <c r="D47" s="114"/>
      <c r="E47" s="115">
        <v>139.59</v>
      </c>
      <c r="F47" s="113"/>
      <c r="G47" s="113"/>
      <c r="H47" s="113"/>
      <c r="I47" s="113"/>
      <c r="J47" s="113"/>
      <c r="K47" s="113"/>
      <c r="L47" s="113"/>
      <c r="M47" s="113"/>
      <c r="N47" s="112"/>
      <c r="O47" s="112"/>
      <c r="P47" s="112"/>
      <c r="Q47" s="112"/>
      <c r="R47" s="113"/>
      <c r="S47" s="113"/>
      <c r="T47" s="113"/>
      <c r="U47" s="113"/>
      <c r="V47" s="113"/>
      <c r="W47" s="113"/>
      <c r="X47" s="113"/>
      <c r="Y47" s="113"/>
      <c r="Z47" s="107"/>
      <c r="AA47" s="107"/>
      <c r="AB47" s="107"/>
      <c r="AC47" s="107"/>
      <c r="AD47" s="107"/>
      <c r="AE47" s="107"/>
      <c r="AF47" s="107"/>
      <c r="AG47" s="107" t="s">
        <v>156</v>
      </c>
      <c r="AH47" s="107">
        <v>0</v>
      </c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ht="12.95">
      <c r="A48" s="124" t="s">
        <v>146</v>
      </c>
      <c r="B48" s="125" t="s">
        <v>104</v>
      </c>
      <c r="C48" s="145" t="s">
        <v>105</v>
      </c>
      <c r="D48" s="126"/>
      <c r="E48" s="127"/>
      <c r="F48" s="128"/>
      <c r="G48" s="128">
        <f>SUMIF(AG49:AG72,"&lt;&gt;NOR",G49:G72)</f>
        <v>0</v>
      </c>
      <c r="H48" s="128"/>
      <c r="I48" s="128">
        <f>SUM(I49:I72)</f>
        <v>0</v>
      </c>
      <c r="J48" s="128"/>
      <c r="K48" s="128">
        <f>SUM(K49:K72)</f>
        <v>0</v>
      </c>
      <c r="L48" s="128"/>
      <c r="M48" s="128">
        <f>SUM(M49:M72)</f>
        <v>0</v>
      </c>
      <c r="N48" s="127"/>
      <c r="O48" s="127">
        <f>SUM(O49:O72)</f>
        <v>155.53</v>
      </c>
      <c r="P48" s="127"/>
      <c r="Q48" s="127">
        <f>SUM(Q49:Q72)</f>
        <v>0</v>
      </c>
      <c r="R48" s="128"/>
      <c r="S48" s="128"/>
      <c r="T48" s="129"/>
      <c r="U48" s="123"/>
      <c r="V48" s="123">
        <f>SUM(V49:V72)</f>
        <v>35.429999999999993</v>
      </c>
      <c r="W48" s="123"/>
      <c r="X48" s="123"/>
      <c r="Y48" s="123"/>
      <c r="AG48" t="s">
        <v>147</v>
      </c>
    </row>
    <row r="49" spans="1:60" outlineLevel="1">
      <c r="A49" s="130">
        <v>20</v>
      </c>
      <c r="B49" s="131" t="s">
        <v>446</v>
      </c>
      <c r="C49" s="146" t="s">
        <v>447</v>
      </c>
      <c r="D49" s="132" t="s">
        <v>234</v>
      </c>
      <c r="E49" s="133">
        <v>117.5</v>
      </c>
      <c r="F49" s="134"/>
      <c r="G49" s="135">
        <f>ROUND(E49*F49,2)</f>
        <v>0</v>
      </c>
      <c r="H49" s="134"/>
      <c r="I49" s="135">
        <f>ROUND(E49*H49,2)</f>
        <v>0</v>
      </c>
      <c r="J49" s="134"/>
      <c r="K49" s="135">
        <f>ROUND(E49*J49,2)</f>
        <v>0</v>
      </c>
      <c r="L49" s="135">
        <v>21</v>
      </c>
      <c r="M49" s="135">
        <f>G49*(1+L49/100)</f>
        <v>0</v>
      </c>
      <c r="N49" s="133">
        <v>0.1012</v>
      </c>
      <c r="O49" s="133">
        <f>ROUND(E49*N49,2)</f>
        <v>11.89</v>
      </c>
      <c r="P49" s="133">
        <v>0</v>
      </c>
      <c r="Q49" s="133">
        <f>ROUND(E49*P49,2)</f>
        <v>0</v>
      </c>
      <c r="R49" s="135"/>
      <c r="S49" s="135" t="s">
        <v>222</v>
      </c>
      <c r="T49" s="136" t="s">
        <v>223</v>
      </c>
      <c r="U49" s="113">
        <v>2.4E-2</v>
      </c>
      <c r="V49" s="113">
        <f>ROUND(E49*U49,2)</f>
        <v>2.82</v>
      </c>
      <c r="W49" s="113"/>
      <c r="X49" s="113" t="s">
        <v>152</v>
      </c>
      <c r="Y49" s="113" t="s">
        <v>153</v>
      </c>
      <c r="Z49" s="107"/>
      <c r="AA49" s="107"/>
      <c r="AB49" s="107"/>
      <c r="AC49" s="107"/>
      <c r="AD49" s="107"/>
      <c r="AE49" s="107"/>
      <c r="AF49" s="107"/>
      <c r="AG49" s="107" t="s">
        <v>401</v>
      </c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2">
      <c r="A50" s="110"/>
      <c r="B50" s="111"/>
      <c r="C50" s="147" t="s">
        <v>448</v>
      </c>
      <c r="D50" s="114"/>
      <c r="E50" s="115">
        <v>117.5</v>
      </c>
      <c r="F50" s="113"/>
      <c r="G50" s="113"/>
      <c r="H50" s="113"/>
      <c r="I50" s="113"/>
      <c r="J50" s="113"/>
      <c r="K50" s="113"/>
      <c r="L50" s="113"/>
      <c r="M50" s="113"/>
      <c r="N50" s="112"/>
      <c r="O50" s="112"/>
      <c r="P50" s="112"/>
      <c r="Q50" s="112"/>
      <c r="R50" s="113"/>
      <c r="S50" s="113"/>
      <c r="T50" s="113"/>
      <c r="U50" s="113"/>
      <c r="V50" s="113"/>
      <c r="W50" s="113"/>
      <c r="X50" s="113"/>
      <c r="Y50" s="113"/>
      <c r="Z50" s="107"/>
      <c r="AA50" s="107"/>
      <c r="AB50" s="107"/>
      <c r="AC50" s="107"/>
      <c r="AD50" s="107"/>
      <c r="AE50" s="107"/>
      <c r="AF50" s="107"/>
      <c r="AG50" s="107" t="s">
        <v>156</v>
      </c>
      <c r="AH50" s="107">
        <v>0</v>
      </c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1">
      <c r="A51" s="130">
        <v>21</v>
      </c>
      <c r="B51" s="131" t="s">
        <v>449</v>
      </c>
      <c r="C51" s="146" t="s">
        <v>450</v>
      </c>
      <c r="D51" s="132" t="s">
        <v>234</v>
      </c>
      <c r="E51" s="133">
        <v>103.4</v>
      </c>
      <c r="F51" s="134"/>
      <c r="G51" s="135">
        <f>ROUND(E51*F51,2)</f>
        <v>0</v>
      </c>
      <c r="H51" s="134"/>
      <c r="I51" s="135">
        <f>ROUND(E51*H51,2)</f>
        <v>0</v>
      </c>
      <c r="J51" s="134"/>
      <c r="K51" s="135">
        <f>ROUND(E51*J51,2)</f>
        <v>0</v>
      </c>
      <c r="L51" s="135">
        <v>21</v>
      </c>
      <c r="M51" s="135">
        <f>G51*(1+L51/100)</f>
        <v>0</v>
      </c>
      <c r="N51" s="133">
        <v>0.32250000000000001</v>
      </c>
      <c r="O51" s="133">
        <f>ROUND(E51*N51,2)</f>
        <v>33.35</v>
      </c>
      <c r="P51" s="133">
        <v>0</v>
      </c>
      <c r="Q51" s="133">
        <f>ROUND(E51*P51,2)</f>
        <v>0</v>
      </c>
      <c r="R51" s="135"/>
      <c r="S51" s="135" t="s">
        <v>222</v>
      </c>
      <c r="T51" s="136" t="s">
        <v>223</v>
      </c>
      <c r="U51" s="113">
        <v>2.5999999999999999E-2</v>
      </c>
      <c r="V51" s="113">
        <f>ROUND(E51*U51,2)</f>
        <v>2.69</v>
      </c>
      <c r="W51" s="113"/>
      <c r="X51" s="113" t="s">
        <v>152</v>
      </c>
      <c r="Y51" s="113" t="s">
        <v>153</v>
      </c>
      <c r="Z51" s="107"/>
      <c r="AA51" s="107"/>
      <c r="AB51" s="107"/>
      <c r="AC51" s="107"/>
      <c r="AD51" s="107"/>
      <c r="AE51" s="107"/>
      <c r="AF51" s="107"/>
      <c r="AG51" s="107" t="s">
        <v>401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2">
      <c r="A52" s="110"/>
      <c r="B52" s="111"/>
      <c r="C52" s="147" t="s">
        <v>451</v>
      </c>
      <c r="D52" s="114"/>
      <c r="E52" s="115">
        <v>103.4</v>
      </c>
      <c r="F52" s="113"/>
      <c r="G52" s="113"/>
      <c r="H52" s="113"/>
      <c r="I52" s="113"/>
      <c r="J52" s="113"/>
      <c r="K52" s="113"/>
      <c r="L52" s="113"/>
      <c r="M52" s="113"/>
      <c r="N52" s="112"/>
      <c r="O52" s="112"/>
      <c r="P52" s="112"/>
      <c r="Q52" s="112"/>
      <c r="R52" s="113"/>
      <c r="S52" s="113"/>
      <c r="T52" s="113"/>
      <c r="U52" s="113"/>
      <c r="V52" s="113"/>
      <c r="W52" s="113"/>
      <c r="X52" s="113"/>
      <c r="Y52" s="113"/>
      <c r="Z52" s="107"/>
      <c r="AA52" s="107"/>
      <c r="AB52" s="107"/>
      <c r="AC52" s="107"/>
      <c r="AD52" s="107"/>
      <c r="AE52" s="107"/>
      <c r="AF52" s="107"/>
      <c r="AG52" s="107" t="s">
        <v>156</v>
      </c>
      <c r="AH52" s="107">
        <v>0</v>
      </c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1">
      <c r="A53" s="130">
        <v>22</v>
      </c>
      <c r="B53" s="131" t="s">
        <v>452</v>
      </c>
      <c r="C53" s="146" t="s">
        <v>453</v>
      </c>
      <c r="D53" s="132" t="s">
        <v>234</v>
      </c>
      <c r="E53" s="133">
        <v>103.4</v>
      </c>
      <c r="F53" s="134"/>
      <c r="G53" s="135">
        <f>ROUND(E53*F53,2)</f>
        <v>0</v>
      </c>
      <c r="H53" s="134"/>
      <c r="I53" s="135">
        <f>ROUND(E53*H53,2)</f>
        <v>0</v>
      </c>
      <c r="J53" s="134"/>
      <c r="K53" s="135">
        <f>ROUND(E53*J53,2)</f>
        <v>0</v>
      </c>
      <c r="L53" s="135">
        <v>21</v>
      </c>
      <c r="M53" s="135">
        <f>G53*(1+L53/100)</f>
        <v>0</v>
      </c>
      <c r="N53" s="133">
        <v>0.215</v>
      </c>
      <c r="O53" s="133">
        <f>ROUND(E53*N53,2)</f>
        <v>22.23</v>
      </c>
      <c r="P53" s="133">
        <v>0</v>
      </c>
      <c r="Q53" s="133">
        <f>ROUND(E53*P53,2)</f>
        <v>0</v>
      </c>
      <c r="R53" s="135"/>
      <c r="S53" s="135" t="s">
        <v>222</v>
      </c>
      <c r="T53" s="136" t="s">
        <v>223</v>
      </c>
      <c r="U53" s="113">
        <v>2.5000000000000001E-2</v>
      </c>
      <c r="V53" s="113">
        <f>ROUND(E53*U53,2)</f>
        <v>2.59</v>
      </c>
      <c r="W53" s="113"/>
      <c r="X53" s="113" t="s">
        <v>152</v>
      </c>
      <c r="Y53" s="113" t="s">
        <v>153</v>
      </c>
      <c r="Z53" s="107"/>
      <c r="AA53" s="107"/>
      <c r="AB53" s="107"/>
      <c r="AC53" s="107"/>
      <c r="AD53" s="107"/>
      <c r="AE53" s="107"/>
      <c r="AF53" s="107"/>
      <c r="AG53" s="107" t="s">
        <v>401</v>
      </c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2">
      <c r="A54" s="110"/>
      <c r="B54" s="111"/>
      <c r="C54" s="147" t="s">
        <v>451</v>
      </c>
      <c r="D54" s="114"/>
      <c r="E54" s="115">
        <v>103.4</v>
      </c>
      <c r="F54" s="113"/>
      <c r="G54" s="113"/>
      <c r="H54" s="113"/>
      <c r="I54" s="113"/>
      <c r="J54" s="113"/>
      <c r="K54" s="113"/>
      <c r="L54" s="113"/>
      <c r="M54" s="113"/>
      <c r="N54" s="112"/>
      <c r="O54" s="112"/>
      <c r="P54" s="112"/>
      <c r="Q54" s="112"/>
      <c r="R54" s="113"/>
      <c r="S54" s="113"/>
      <c r="T54" s="113"/>
      <c r="U54" s="113"/>
      <c r="V54" s="113"/>
      <c r="W54" s="113"/>
      <c r="X54" s="113"/>
      <c r="Y54" s="113"/>
      <c r="Z54" s="107"/>
      <c r="AA54" s="107"/>
      <c r="AB54" s="107"/>
      <c r="AC54" s="107"/>
      <c r="AD54" s="107"/>
      <c r="AE54" s="107"/>
      <c r="AF54" s="107"/>
      <c r="AG54" s="107" t="s">
        <v>156</v>
      </c>
      <c r="AH54" s="107">
        <v>0</v>
      </c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1">
      <c r="A55" s="130">
        <v>23</v>
      </c>
      <c r="B55" s="131" t="s">
        <v>454</v>
      </c>
      <c r="C55" s="146" t="s">
        <v>455</v>
      </c>
      <c r="D55" s="132" t="s">
        <v>234</v>
      </c>
      <c r="E55" s="133">
        <v>120</v>
      </c>
      <c r="F55" s="134"/>
      <c r="G55" s="135">
        <f>ROUND(E55*F55,2)</f>
        <v>0</v>
      </c>
      <c r="H55" s="134"/>
      <c r="I55" s="135">
        <f>ROUND(E55*H55,2)</f>
        <v>0</v>
      </c>
      <c r="J55" s="134"/>
      <c r="K55" s="135">
        <f>ROUND(E55*J55,2)</f>
        <v>0</v>
      </c>
      <c r="L55" s="135">
        <v>21</v>
      </c>
      <c r="M55" s="135">
        <f>G55*(1+L55/100)</f>
        <v>0</v>
      </c>
      <c r="N55" s="133">
        <v>0.57499999999999996</v>
      </c>
      <c r="O55" s="133">
        <f>ROUND(E55*N55,2)</f>
        <v>69</v>
      </c>
      <c r="P55" s="133">
        <v>0</v>
      </c>
      <c r="Q55" s="133">
        <f>ROUND(E55*P55,2)</f>
        <v>0</v>
      </c>
      <c r="R55" s="135"/>
      <c r="S55" s="135" t="s">
        <v>222</v>
      </c>
      <c r="T55" s="136" t="s">
        <v>223</v>
      </c>
      <c r="U55" s="113">
        <v>2.7E-2</v>
      </c>
      <c r="V55" s="113">
        <f>ROUND(E55*U55,2)</f>
        <v>3.24</v>
      </c>
      <c r="W55" s="113"/>
      <c r="X55" s="113" t="s">
        <v>152</v>
      </c>
      <c r="Y55" s="113" t="s">
        <v>153</v>
      </c>
      <c r="Z55" s="107"/>
      <c r="AA55" s="107"/>
      <c r="AB55" s="107"/>
      <c r="AC55" s="107"/>
      <c r="AD55" s="107"/>
      <c r="AE55" s="107"/>
      <c r="AF55" s="107"/>
      <c r="AG55" s="107" t="s">
        <v>401</v>
      </c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2">
      <c r="A56" s="110"/>
      <c r="B56" s="111"/>
      <c r="C56" s="147" t="s">
        <v>456</v>
      </c>
      <c r="D56" s="114"/>
      <c r="E56" s="115">
        <v>112.8</v>
      </c>
      <c r="F56" s="113"/>
      <c r="G56" s="113"/>
      <c r="H56" s="113"/>
      <c r="I56" s="113"/>
      <c r="J56" s="113"/>
      <c r="K56" s="113"/>
      <c r="L56" s="113"/>
      <c r="M56" s="113"/>
      <c r="N56" s="112"/>
      <c r="O56" s="112"/>
      <c r="P56" s="112"/>
      <c r="Q56" s="112"/>
      <c r="R56" s="113"/>
      <c r="S56" s="113"/>
      <c r="T56" s="113"/>
      <c r="U56" s="113"/>
      <c r="V56" s="113"/>
      <c r="W56" s="113"/>
      <c r="X56" s="113"/>
      <c r="Y56" s="113"/>
      <c r="Z56" s="107"/>
      <c r="AA56" s="107"/>
      <c r="AB56" s="107"/>
      <c r="AC56" s="107"/>
      <c r="AD56" s="107"/>
      <c r="AE56" s="107"/>
      <c r="AF56" s="107"/>
      <c r="AG56" s="107" t="s">
        <v>156</v>
      </c>
      <c r="AH56" s="107">
        <v>0</v>
      </c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3">
      <c r="A57" s="110"/>
      <c r="B57" s="111"/>
      <c r="C57" s="147" t="s">
        <v>457</v>
      </c>
      <c r="D57" s="114"/>
      <c r="E57" s="115">
        <v>7.2</v>
      </c>
      <c r="F57" s="113"/>
      <c r="G57" s="113"/>
      <c r="H57" s="113"/>
      <c r="I57" s="113"/>
      <c r="J57" s="113"/>
      <c r="K57" s="113"/>
      <c r="L57" s="113"/>
      <c r="M57" s="113"/>
      <c r="N57" s="112"/>
      <c r="O57" s="112"/>
      <c r="P57" s="112"/>
      <c r="Q57" s="112"/>
      <c r="R57" s="113"/>
      <c r="S57" s="113"/>
      <c r="T57" s="113"/>
      <c r="U57" s="113"/>
      <c r="V57" s="113"/>
      <c r="W57" s="113"/>
      <c r="X57" s="113"/>
      <c r="Y57" s="113"/>
      <c r="Z57" s="107"/>
      <c r="AA57" s="107"/>
      <c r="AB57" s="107"/>
      <c r="AC57" s="107"/>
      <c r="AD57" s="107"/>
      <c r="AE57" s="107"/>
      <c r="AF57" s="107"/>
      <c r="AG57" s="107" t="s">
        <v>156</v>
      </c>
      <c r="AH57" s="107">
        <v>0</v>
      </c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outlineLevel="1">
      <c r="A58" s="130">
        <v>24</v>
      </c>
      <c r="B58" s="131" t="s">
        <v>458</v>
      </c>
      <c r="C58" s="146" t="s">
        <v>459</v>
      </c>
      <c r="D58" s="132" t="s">
        <v>150</v>
      </c>
      <c r="E58" s="133">
        <v>6</v>
      </c>
      <c r="F58" s="134"/>
      <c r="G58" s="135">
        <f>ROUND(E58*F58,2)</f>
        <v>0</v>
      </c>
      <c r="H58" s="134"/>
      <c r="I58" s="135">
        <f>ROUND(E58*H58,2)</f>
        <v>0</v>
      </c>
      <c r="J58" s="134"/>
      <c r="K58" s="135">
        <f>ROUND(E58*J58,2)</f>
        <v>0</v>
      </c>
      <c r="L58" s="135">
        <v>21</v>
      </c>
      <c r="M58" s="135">
        <f>G58*(1+L58/100)</f>
        <v>0</v>
      </c>
      <c r="N58" s="133">
        <v>0</v>
      </c>
      <c r="O58" s="133">
        <f>ROUND(E58*N58,2)</f>
        <v>0</v>
      </c>
      <c r="P58" s="133">
        <v>0</v>
      </c>
      <c r="Q58" s="133">
        <f>ROUND(E58*P58,2)</f>
        <v>0</v>
      </c>
      <c r="R58" s="135"/>
      <c r="S58" s="135" t="s">
        <v>222</v>
      </c>
      <c r="T58" s="136" t="s">
        <v>223</v>
      </c>
      <c r="U58" s="113">
        <v>0.96</v>
      </c>
      <c r="V58" s="113">
        <f>ROUND(E58*U58,2)</f>
        <v>5.76</v>
      </c>
      <c r="W58" s="113"/>
      <c r="X58" s="113" t="s">
        <v>152</v>
      </c>
      <c r="Y58" s="113" t="s">
        <v>153</v>
      </c>
      <c r="Z58" s="107"/>
      <c r="AA58" s="107"/>
      <c r="AB58" s="107"/>
      <c r="AC58" s="107"/>
      <c r="AD58" s="107"/>
      <c r="AE58" s="107"/>
      <c r="AF58" s="107"/>
      <c r="AG58" s="107" t="s">
        <v>401</v>
      </c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outlineLevel="2">
      <c r="A59" s="110"/>
      <c r="B59" s="111"/>
      <c r="C59" s="147" t="s">
        <v>460</v>
      </c>
      <c r="D59" s="114"/>
      <c r="E59" s="115">
        <v>6</v>
      </c>
      <c r="F59" s="113"/>
      <c r="G59" s="113"/>
      <c r="H59" s="113"/>
      <c r="I59" s="113"/>
      <c r="J59" s="113"/>
      <c r="K59" s="113"/>
      <c r="L59" s="113"/>
      <c r="M59" s="113"/>
      <c r="N59" s="112"/>
      <c r="O59" s="112"/>
      <c r="P59" s="112"/>
      <c r="Q59" s="112"/>
      <c r="R59" s="113"/>
      <c r="S59" s="113"/>
      <c r="T59" s="113"/>
      <c r="U59" s="113"/>
      <c r="V59" s="113"/>
      <c r="W59" s="113"/>
      <c r="X59" s="113"/>
      <c r="Y59" s="113"/>
      <c r="Z59" s="107"/>
      <c r="AA59" s="107"/>
      <c r="AB59" s="107"/>
      <c r="AC59" s="107"/>
      <c r="AD59" s="107"/>
      <c r="AE59" s="107"/>
      <c r="AF59" s="107"/>
      <c r="AG59" s="107" t="s">
        <v>156</v>
      </c>
      <c r="AH59" s="107">
        <v>0</v>
      </c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1">
      <c r="A60" s="130">
        <v>25</v>
      </c>
      <c r="B60" s="131" t="s">
        <v>461</v>
      </c>
      <c r="C60" s="146" t="s">
        <v>462</v>
      </c>
      <c r="D60" s="132" t="s">
        <v>234</v>
      </c>
      <c r="E60" s="133">
        <v>117.5</v>
      </c>
      <c r="F60" s="134"/>
      <c r="G60" s="135">
        <f>ROUND(E60*F60,2)</f>
        <v>0</v>
      </c>
      <c r="H60" s="134"/>
      <c r="I60" s="135">
        <f>ROUND(E60*H60,2)</f>
        <v>0</v>
      </c>
      <c r="J60" s="134"/>
      <c r="K60" s="135">
        <f>ROUND(E60*J60,2)</f>
        <v>0</v>
      </c>
      <c r="L60" s="135">
        <v>21</v>
      </c>
      <c r="M60" s="135">
        <f>G60*(1+L60/100)</f>
        <v>0</v>
      </c>
      <c r="N60" s="133">
        <v>0</v>
      </c>
      <c r="O60" s="133">
        <f>ROUND(E60*N60,2)</f>
        <v>0</v>
      </c>
      <c r="P60" s="133">
        <v>0</v>
      </c>
      <c r="Q60" s="133">
        <f>ROUND(E60*P60,2)</f>
        <v>0</v>
      </c>
      <c r="R60" s="135"/>
      <c r="S60" s="135" t="s">
        <v>222</v>
      </c>
      <c r="T60" s="136" t="s">
        <v>223</v>
      </c>
      <c r="U60" s="113">
        <v>7.0999999999999994E-2</v>
      </c>
      <c r="V60" s="113">
        <f>ROUND(E60*U60,2)</f>
        <v>8.34</v>
      </c>
      <c r="W60" s="113"/>
      <c r="X60" s="113" t="s">
        <v>152</v>
      </c>
      <c r="Y60" s="113" t="s">
        <v>153</v>
      </c>
      <c r="Z60" s="107"/>
      <c r="AA60" s="107"/>
      <c r="AB60" s="107"/>
      <c r="AC60" s="107"/>
      <c r="AD60" s="107"/>
      <c r="AE60" s="107"/>
      <c r="AF60" s="107"/>
      <c r="AG60" s="107" t="s">
        <v>401</v>
      </c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2">
      <c r="A61" s="110"/>
      <c r="B61" s="111"/>
      <c r="C61" s="147" t="s">
        <v>448</v>
      </c>
      <c r="D61" s="114"/>
      <c r="E61" s="115">
        <v>117.5</v>
      </c>
      <c r="F61" s="113"/>
      <c r="G61" s="113"/>
      <c r="H61" s="113"/>
      <c r="I61" s="113"/>
      <c r="J61" s="113"/>
      <c r="K61" s="113"/>
      <c r="L61" s="113"/>
      <c r="M61" s="113"/>
      <c r="N61" s="112"/>
      <c r="O61" s="112"/>
      <c r="P61" s="112"/>
      <c r="Q61" s="112"/>
      <c r="R61" s="113"/>
      <c r="S61" s="113"/>
      <c r="T61" s="113"/>
      <c r="U61" s="113"/>
      <c r="V61" s="113"/>
      <c r="W61" s="113"/>
      <c r="X61" s="113"/>
      <c r="Y61" s="113"/>
      <c r="Z61" s="107"/>
      <c r="AA61" s="107"/>
      <c r="AB61" s="107"/>
      <c r="AC61" s="107"/>
      <c r="AD61" s="107"/>
      <c r="AE61" s="107"/>
      <c r="AF61" s="107"/>
      <c r="AG61" s="107" t="s">
        <v>156</v>
      </c>
      <c r="AH61" s="107">
        <v>0</v>
      </c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outlineLevel="1">
      <c r="A62" s="130">
        <v>26</v>
      </c>
      <c r="B62" s="131" t="s">
        <v>463</v>
      </c>
      <c r="C62" s="146" t="s">
        <v>464</v>
      </c>
      <c r="D62" s="132" t="s">
        <v>234</v>
      </c>
      <c r="E62" s="133">
        <v>6</v>
      </c>
      <c r="F62" s="134"/>
      <c r="G62" s="135">
        <f>ROUND(E62*F62,2)</f>
        <v>0</v>
      </c>
      <c r="H62" s="134"/>
      <c r="I62" s="135">
        <f>ROUND(E62*H62,2)</f>
        <v>0</v>
      </c>
      <c r="J62" s="134"/>
      <c r="K62" s="135">
        <f>ROUND(E62*J62,2)</f>
        <v>0</v>
      </c>
      <c r="L62" s="135">
        <v>21</v>
      </c>
      <c r="M62" s="135">
        <f>G62*(1+L62/100)</f>
        <v>0</v>
      </c>
      <c r="N62" s="133">
        <v>0.31647999999999998</v>
      </c>
      <c r="O62" s="133">
        <f>ROUND(E62*N62,2)</f>
        <v>1.9</v>
      </c>
      <c r="P62" s="133">
        <v>0</v>
      </c>
      <c r="Q62" s="133">
        <f>ROUND(E62*P62,2)</f>
        <v>0</v>
      </c>
      <c r="R62" s="135"/>
      <c r="S62" s="135" t="s">
        <v>222</v>
      </c>
      <c r="T62" s="136" t="s">
        <v>223</v>
      </c>
      <c r="U62" s="113">
        <v>9.8000000000000004E-2</v>
      </c>
      <c r="V62" s="113">
        <f>ROUND(E62*U62,2)</f>
        <v>0.59</v>
      </c>
      <c r="W62" s="113"/>
      <c r="X62" s="113" t="s">
        <v>152</v>
      </c>
      <c r="Y62" s="113" t="s">
        <v>153</v>
      </c>
      <c r="Z62" s="107"/>
      <c r="AA62" s="107"/>
      <c r="AB62" s="107"/>
      <c r="AC62" s="107"/>
      <c r="AD62" s="107"/>
      <c r="AE62" s="107"/>
      <c r="AF62" s="107"/>
      <c r="AG62" s="107" t="s">
        <v>401</v>
      </c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</row>
    <row r="63" spans="1:60" outlineLevel="2">
      <c r="A63" s="110"/>
      <c r="B63" s="111"/>
      <c r="C63" s="147" t="s">
        <v>465</v>
      </c>
      <c r="D63" s="114"/>
      <c r="E63" s="115">
        <v>6</v>
      </c>
      <c r="F63" s="113"/>
      <c r="G63" s="113"/>
      <c r="H63" s="113"/>
      <c r="I63" s="113"/>
      <c r="J63" s="113"/>
      <c r="K63" s="113"/>
      <c r="L63" s="113"/>
      <c r="M63" s="113"/>
      <c r="N63" s="112"/>
      <c r="O63" s="112"/>
      <c r="P63" s="112"/>
      <c r="Q63" s="112"/>
      <c r="R63" s="113"/>
      <c r="S63" s="113"/>
      <c r="T63" s="113"/>
      <c r="U63" s="113"/>
      <c r="V63" s="113"/>
      <c r="W63" s="113"/>
      <c r="X63" s="113"/>
      <c r="Y63" s="113"/>
      <c r="Z63" s="107"/>
      <c r="AA63" s="107"/>
      <c r="AB63" s="107"/>
      <c r="AC63" s="107"/>
      <c r="AD63" s="107"/>
      <c r="AE63" s="107"/>
      <c r="AF63" s="107"/>
      <c r="AG63" s="107" t="s">
        <v>156</v>
      </c>
      <c r="AH63" s="107">
        <v>0</v>
      </c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outlineLevel="1">
      <c r="A64" s="130">
        <v>27</v>
      </c>
      <c r="B64" s="131" t="s">
        <v>466</v>
      </c>
      <c r="C64" s="146" t="s">
        <v>467</v>
      </c>
      <c r="D64" s="132" t="s">
        <v>234</v>
      </c>
      <c r="E64" s="133">
        <v>6.6</v>
      </c>
      <c r="F64" s="134"/>
      <c r="G64" s="135">
        <f>ROUND(E64*F64,2)</f>
        <v>0</v>
      </c>
      <c r="H64" s="134"/>
      <c r="I64" s="135">
        <f>ROUND(E64*H64,2)</f>
        <v>0</v>
      </c>
      <c r="J64" s="134"/>
      <c r="K64" s="135">
        <f>ROUND(E64*J64,2)</f>
        <v>0</v>
      </c>
      <c r="L64" s="135">
        <v>21</v>
      </c>
      <c r="M64" s="135">
        <f>G64*(1+L64/100)</f>
        <v>0</v>
      </c>
      <c r="N64" s="133">
        <v>0.51085999999999998</v>
      </c>
      <c r="O64" s="133">
        <f>ROUND(E64*N64,2)</f>
        <v>3.37</v>
      </c>
      <c r="P64" s="133">
        <v>0</v>
      </c>
      <c r="Q64" s="133">
        <f>ROUND(E64*P64,2)</f>
        <v>0</v>
      </c>
      <c r="R64" s="135"/>
      <c r="S64" s="135" t="s">
        <v>222</v>
      </c>
      <c r="T64" s="136" t="s">
        <v>223</v>
      </c>
      <c r="U64" s="113">
        <v>2.7E-2</v>
      </c>
      <c r="V64" s="113">
        <f>ROUND(E64*U64,2)</f>
        <v>0.18</v>
      </c>
      <c r="W64" s="113"/>
      <c r="X64" s="113" t="s">
        <v>152</v>
      </c>
      <c r="Y64" s="113" t="s">
        <v>153</v>
      </c>
      <c r="Z64" s="107"/>
      <c r="AA64" s="107"/>
      <c r="AB64" s="107"/>
      <c r="AC64" s="107"/>
      <c r="AD64" s="107"/>
      <c r="AE64" s="107"/>
      <c r="AF64" s="107"/>
      <c r="AG64" s="107" t="s">
        <v>401</v>
      </c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</row>
    <row r="65" spans="1:60" outlineLevel="2">
      <c r="A65" s="110"/>
      <c r="B65" s="111"/>
      <c r="C65" s="147" t="s">
        <v>468</v>
      </c>
      <c r="D65" s="114"/>
      <c r="E65" s="115">
        <v>6.6</v>
      </c>
      <c r="F65" s="113"/>
      <c r="G65" s="113"/>
      <c r="H65" s="113"/>
      <c r="I65" s="113"/>
      <c r="J65" s="113"/>
      <c r="K65" s="113"/>
      <c r="L65" s="113"/>
      <c r="M65" s="113"/>
      <c r="N65" s="112"/>
      <c r="O65" s="112"/>
      <c r="P65" s="112"/>
      <c r="Q65" s="112"/>
      <c r="R65" s="113"/>
      <c r="S65" s="113"/>
      <c r="T65" s="113"/>
      <c r="U65" s="113"/>
      <c r="V65" s="113"/>
      <c r="W65" s="113"/>
      <c r="X65" s="113"/>
      <c r="Y65" s="113"/>
      <c r="Z65" s="107"/>
      <c r="AA65" s="107"/>
      <c r="AB65" s="107"/>
      <c r="AC65" s="107"/>
      <c r="AD65" s="107"/>
      <c r="AE65" s="107"/>
      <c r="AF65" s="107"/>
      <c r="AG65" s="107" t="s">
        <v>156</v>
      </c>
      <c r="AH65" s="107">
        <v>0</v>
      </c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 ht="20.100000000000001" outlineLevel="1">
      <c r="A66" s="130">
        <v>28</v>
      </c>
      <c r="B66" s="131" t="s">
        <v>469</v>
      </c>
      <c r="C66" s="146" t="s">
        <v>470</v>
      </c>
      <c r="D66" s="132" t="s">
        <v>234</v>
      </c>
      <c r="E66" s="133">
        <v>18</v>
      </c>
      <c r="F66" s="134"/>
      <c r="G66" s="135">
        <f>ROUND(E66*F66,2)</f>
        <v>0</v>
      </c>
      <c r="H66" s="134"/>
      <c r="I66" s="135">
        <f>ROUND(E66*H66,2)</f>
        <v>0</v>
      </c>
      <c r="J66" s="134"/>
      <c r="K66" s="135">
        <f>ROUND(E66*J66,2)</f>
        <v>0</v>
      </c>
      <c r="L66" s="135">
        <v>21</v>
      </c>
      <c r="M66" s="135">
        <f>G66*(1+L66/100)</f>
        <v>0</v>
      </c>
      <c r="N66" s="133">
        <v>4.0000000000000002E-4</v>
      </c>
      <c r="O66" s="133">
        <f>ROUND(E66*N66,2)</f>
        <v>0.01</v>
      </c>
      <c r="P66" s="133">
        <v>0</v>
      </c>
      <c r="Q66" s="133">
        <f>ROUND(E66*P66,2)</f>
        <v>0</v>
      </c>
      <c r="R66" s="135"/>
      <c r="S66" s="135" t="s">
        <v>222</v>
      </c>
      <c r="T66" s="136" t="s">
        <v>223</v>
      </c>
      <c r="U66" s="113">
        <v>2E-3</v>
      </c>
      <c r="V66" s="113">
        <f>ROUND(E66*U66,2)</f>
        <v>0.04</v>
      </c>
      <c r="W66" s="113"/>
      <c r="X66" s="113" t="s">
        <v>152</v>
      </c>
      <c r="Y66" s="113" t="s">
        <v>153</v>
      </c>
      <c r="Z66" s="107"/>
      <c r="AA66" s="107"/>
      <c r="AB66" s="107"/>
      <c r="AC66" s="107"/>
      <c r="AD66" s="107"/>
      <c r="AE66" s="107"/>
      <c r="AF66" s="107"/>
      <c r="AG66" s="107" t="s">
        <v>401</v>
      </c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</row>
    <row r="67" spans="1:60" outlineLevel="2">
      <c r="A67" s="110"/>
      <c r="B67" s="111"/>
      <c r="C67" s="147" t="s">
        <v>471</v>
      </c>
      <c r="D67" s="114"/>
      <c r="E67" s="115">
        <v>18</v>
      </c>
      <c r="F67" s="113"/>
      <c r="G67" s="113"/>
      <c r="H67" s="113"/>
      <c r="I67" s="113"/>
      <c r="J67" s="113"/>
      <c r="K67" s="113"/>
      <c r="L67" s="113"/>
      <c r="M67" s="113"/>
      <c r="N67" s="112"/>
      <c r="O67" s="112"/>
      <c r="P67" s="112"/>
      <c r="Q67" s="112"/>
      <c r="R67" s="113"/>
      <c r="S67" s="113"/>
      <c r="T67" s="113"/>
      <c r="U67" s="113"/>
      <c r="V67" s="113"/>
      <c r="W67" s="113"/>
      <c r="X67" s="113"/>
      <c r="Y67" s="113"/>
      <c r="Z67" s="107"/>
      <c r="AA67" s="107"/>
      <c r="AB67" s="107"/>
      <c r="AC67" s="107"/>
      <c r="AD67" s="107"/>
      <c r="AE67" s="107"/>
      <c r="AF67" s="107"/>
      <c r="AG67" s="107" t="s">
        <v>156</v>
      </c>
      <c r="AH67" s="107">
        <v>0</v>
      </c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outlineLevel="1">
      <c r="A68" s="130">
        <v>29</v>
      </c>
      <c r="B68" s="131" t="s">
        <v>472</v>
      </c>
      <c r="C68" s="146" t="s">
        <v>473</v>
      </c>
      <c r="D68" s="132" t="s">
        <v>234</v>
      </c>
      <c r="E68" s="133">
        <v>12</v>
      </c>
      <c r="F68" s="134"/>
      <c r="G68" s="135">
        <f>ROUND(E68*F68,2)</f>
        <v>0</v>
      </c>
      <c r="H68" s="134"/>
      <c r="I68" s="135">
        <f>ROUND(E68*H68,2)</f>
        <v>0</v>
      </c>
      <c r="J68" s="134"/>
      <c r="K68" s="135">
        <f>ROUND(E68*J68,2)</f>
        <v>0</v>
      </c>
      <c r="L68" s="135">
        <v>21</v>
      </c>
      <c r="M68" s="135">
        <f>G68*(1+L68/100)</f>
        <v>0</v>
      </c>
      <c r="N68" s="133">
        <v>0.12966</v>
      </c>
      <c r="O68" s="133">
        <f>ROUND(E68*N68,2)</f>
        <v>1.56</v>
      </c>
      <c r="P68" s="133">
        <v>0</v>
      </c>
      <c r="Q68" s="133">
        <f>ROUND(E68*P68,2)</f>
        <v>0</v>
      </c>
      <c r="R68" s="135"/>
      <c r="S68" s="135" t="s">
        <v>222</v>
      </c>
      <c r="T68" s="136" t="s">
        <v>223</v>
      </c>
      <c r="U68" s="113">
        <v>7.1999999999999995E-2</v>
      </c>
      <c r="V68" s="113">
        <f>ROUND(E68*U68,2)</f>
        <v>0.86</v>
      </c>
      <c r="W68" s="113"/>
      <c r="X68" s="113" t="s">
        <v>152</v>
      </c>
      <c r="Y68" s="113" t="s">
        <v>153</v>
      </c>
      <c r="Z68" s="107"/>
      <c r="AA68" s="107"/>
      <c r="AB68" s="107"/>
      <c r="AC68" s="107"/>
      <c r="AD68" s="107"/>
      <c r="AE68" s="107"/>
      <c r="AF68" s="107"/>
      <c r="AG68" s="107" t="s">
        <v>401</v>
      </c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</row>
    <row r="69" spans="1:60" outlineLevel="2">
      <c r="A69" s="110"/>
      <c r="B69" s="111"/>
      <c r="C69" s="147" t="s">
        <v>474</v>
      </c>
      <c r="D69" s="114"/>
      <c r="E69" s="115">
        <v>12</v>
      </c>
      <c r="F69" s="113"/>
      <c r="G69" s="113"/>
      <c r="H69" s="113"/>
      <c r="I69" s="113"/>
      <c r="J69" s="113"/>
      <c r="K69" s="113"/>
      <c r="L69" s="113"/>
      <c r="M69" s="113"/>
      <c r="N69" s="112"/>
      <c r="O69" s="112"/>
      <c r="P69" s="112"/>
      <c r="Q69" s="112"/>
      <c r="R69" s="113"/>
      <c r="S69" s="113"/>
      <c r="T69" s="113"/>
      <c r="U69" s="113"/>
      <c r="V69" s="113"/>
      <c r="W69" s="113"/>
      <c r="X69" s="113"/>
      <c r="Y69" s="113"/>
      <c r="Z69" s="107"/>
      <c r="AA69" s="107"/>
      <c r="AB69" s="107"/>
      <c r="AC69" s="107"/>
      <c r="AD69" s="107"/>
      <c r="AE69" s="107"/>
      <c r="AF69" s="107"/>
      <c r="AG69" s="107" t="s">
        <v>156</v>
      </c>
      <c r="AH69" s="107">
        <v>0</v>
      </c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1">
      <c r="A70" s="130">
        <v>30</v>
      </c>
      <c r="B70" s="131" t="s">
        <v>475</v>
      </c>
      <c r="C70" s="146" t="s">
        <v>476</v>
      </c>
      <c r="D70" s="132" t="s">
        <v>234</v>
      </c>
      <c r="E70" s="133">
        <v>94</v>
      </c>
      <c r="F70" s="134"/>
      <c r="G70" s="135">
        <f>ROUND(E70*F70,2)</f>
        <v>0</v>
      </c>
      <c r="H70" s="134"/>
      <c r="I70" s="135">
        <f>ROUND(E70*H70,2)</f>
        <v>0</v>
      </c>
      <c r="J70" s="134"/>
      <c r="K70" s="135">
        <f>ROUND(E70*J70,2)</f>
        <v>0</v>
      </c>
      <c r="L70" s="135">
        <v>21</v>
      </c>
      <c r="M70" s="135">
        <f>G70*(1+L70/100)</f>
        <v>0</v>
      </c>
      <c r="N70" s="133">
        <v>0.12970000000000001</v>
      </c>
      <c r="O70" s="133">
        <f>ROUND(E70*N70,2)</f>
        <v>12.19</v>
      </c>
      <c r="P70" s="133">
        <v>0</v>
      </c>
      <c r="Q70" s="133">
        <f>ROUND(E70*P70,2)</f>
        <v>0</v>
      </c>
      <c r="R70" s="135"/>
      <c r="S70" s="135" t="s">
        <v>222</v>
      </c>
      <c r="T70" s="136" t="s">
        <v>223</v>
      </c>
      <c r="U70" s="113">
        <v>7.1999999999999995E-2</v>
      </c>
      <c r="V70" s="113">
        <f>ROUND(E70*U70,2)</f>
        <v>6.77</v>
      </c>
      <c r="W70" s="113"/>
      <c r="X70" s="113" t="s">
        <v>152</v>
      </c>
      <c r="Y70" s="113" t="s">
        <v>153</v>
      </c>
      <c r="Z70" s="107"/>
      <c r="AA70" s="107"/>
      <c r="AB70" s="107"/>
      <c r="AC70" s="107"/>
      <c r="AD70" s="107"/>
      <c r="AE70" s="107"/>
      <c r="AF70" s="107"/>
      <c r="AG70" s="107" t="s">
        <v>401</v>
      </c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outlineLevel="2">
      <c r="A71" s="110"/>
      <c r="B71" s="111"/>
      <c r="C71" s="147" t="s">
        <v>477</v>
      </c>
      <c r="D71" s="114"/>
      <c r="E71" s="115">
        <v>94</v>
      </c>
      <c r="F71" s="113"/>
      <c r="G71" s="113"/>
      <c r="H71" s="113"/>
      <c r="I71" s="113"/>
      <c r="J71" s="113"/>
      <c r="K71" s="113"/>
      <c r="L71" s="113"/>
      <c r="M71" s="113"/>
      <c r="N71" s="112"/>
      <c r="O71" s="112"/>
      <c r="P71" s="112"/>
      <c r="Q71" s="112"/>
      <c r="R71" s="113"/>
      <c r="S71" s="113"/>
      <c r="T71" s="113"/>
      <c r="U71" s="113"/>
      <c r="V71" s="113"/>
      <c r="W71" s="113"/>
      <c r="X71" s="113"/>
      <c r="Y71" s="113"/>
      <c r="Z71" s="107"/>
      <c r="AA71" s="107"/>
      <c r="AB71" s="107"/>
      <c r="AC71" s="107"/>
      <c r="AD71" s="107"/>
      <c r="AE71" s="107"/>
      <c r="AF71" s="107"/>
      <c r="AG71" s="107" t="s">
        <v>156</v>
      </c>
      <c r="AH71" s="107">
        <v>0</v>
      </c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outlineLevel="1">
      <c r="A72" s="138">
        <v>31</v>
      </c>
      <c r="B72" s="139" t="s">
        <v>478</v>
      </c>
      <c r="C72" s="151" t="s">
        <v>479</v>
      </c>
      <c r="D72" s="140" t="s">
        <v>256</v>
      </c>
      <c r="E72" s="141">
        <v>12</v>
      </c>
      <c r="F72" s="142"/>
      <c r="G72" s="143">
        <f>ROUND(E72*F72,2)</f>
        <v>0</v>
      </c>
      <c r="H72" s="142"/>
      <c r="I72" s="143">
        <f>ROUND(E72*H72,2)</f>
        <v>0</v>
      </c>
      <c r="J72" s="142"/>
      <c r="K72" s="143">
        <f>ROUND(E72*J72,2)</f>
        <v>0</v>
      </c>
      <c r="L72" s="143">
        <v>21</v>
      </c>
      <c r="M72" s="143">
        <f>G72*(1+L72/100)</f>
        <v>0</v>
      </c>
      <c r="N72" s="141">
        <v>2.2399999999999998E-3</v>
      </c>
      <c r="O72" s="141">
        <f>ROUND(E72*N72,2)</f>
        <v>0.03</v>
      </c>
      <c r="P72" s="141">
        <v>0</v>
      </c>
      <c r="Q72" s="141">
        <f>ROUND(E72*P72,2)</f>
        <v>0</v>
      </c>
      <c r="R72" s="143"/>
      <c r="S72" s="143" t="s">
        <v>222</v>
      </c>
      <c r="T72" s="144" t="s">
        <v>223</v>
      </c>
      <c r="U72" s="113">
        <v>0.129</v>
      </c>
      <c r="V72" s="113">
        <f>ROUND(E72*U72,2)</f>
        <v>1.55</v>
      </c>
      <c r="W72" s="113"/>
      <c r="X72" s="113" t="s">
        <v>152</v>
      </c>
      <c r="Y72" s="113" t="s">
        <v>153</v>
      </c>
      <c r="Z72" s="107"/>
      <c r="AA72" s="107"/>
      <c r="AB72" s="107"/>
      <c r="AC72" s="107"/>
      <c r="AD72" s="107"/>
      <c r="AE72" s="107"/>
      <c r="AF72" s="107"/>
      <c r="AG72" s="107" t="s">
        <v>401</v>
      </c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ht="12.95">
      <c r="A73" s="124" t="s">
        <v>146</v>
      </c>
      <c r="B73" s="125" t="s">
        <v>106</v>
      </c>
      <c r="C73" s="145" t="s">
        <v>107</v>
      </c>
      <c r="D73" s="126"/>
      <c r="E73" s="127"/>
      <c r="F73" s="128"/>
      <c r="G73" s="128">
        <f>SUMIF(AG74:AG79,"&lt;&gt;NOR",G74:G79)</f>
        <v>0</v>
      </c>
      <c r="H73" s="128"/>
      <c r="I73" s="128">
        <f>SUM(I74:I79)</f>
        <v>0</v>
      </c>
      <c r="J73" s="128"/>
      <c r="K73" s="128">
        <f>SUM(K74:K79)</f>
        <v>0</v>
      </c>
      <c r="L73" s="128"/>
      <c r="M73" s="128">
        <f>SUM(M74:M79)</f>
        <v>0</v>
      </c>
      <c r="N73" s="127"/>
      <c r="O73" s="127">
        <f>SUM(O74:O79)</f>
        <v>3.26</v>
      </c>
      <c r="P73" s="127"/>
      <c r="Q73" s="127">
        <f>SUM(Q74:Q79)</f>
        <v>0</v>
      </c>
      <c r="R73" s="128"/>
      <c r="S73" s="128"/>
      <c r="T73" s="129"/>
      <c r="U73" s="123"/>
      <c r="V73" s="123">
        <f>SUM(V74:V79)</f>
        <v>5.3599999999999994</v>
      </c>
      <c r="W73" s="123"/>
      <c r="X73" s="123"/>
      <c r="Y73" s="123"/>
      <c r="AG73" t="s">
        <v>147</v>
      </c>
    </row>
    <row r="74" spans="1:60" ht="20.100000000000001" outlineLevel="1">
      <c r="A74" s="130">
        <v>32</v>
      </c>
      <c r="B74" s="131" t="s">
        <v>480</v>
      </c>
      <c r="C74" s="146" t="s">
        <v>481</v>
      </c>
      <c r="D74" s="132" t="s">
        <v>256</v>
      </c>
      <c r="E74" s="133">
        <v>12</v>
      </c>
      <c r="F74" s="134"/>
      <c r="G74" s="135">
        <f>ROUND(E74*F74,2)</f>
        <v>0</v>
      </c>
      <c r="H74" s="134"/>
      <c r="I74" s="135">
        <f>ROUND(E74*H74,2)</f>
        <v>0</v>
      </c>
      <c r="J74" s="134"/>
      <c r="K74" s="135">
        <f>ROUND(E74*J74,2)</f>
        <v>0</v>
      </c>
      <c r="L74" s="135">
        <v>21</v>
      </c>
      <c r="M74" s="135">
        <f>G74*(1+L74/100)</f>
        <v>0</v>
      </c>
      <c r="N74" s="133">
        <v>0.188</v>
      </c>
      <c r="O74" s="133">
        <f>ROUND(E74*N74,2)</f>
        <v>2.2599999999999998</v>
      </c>
      <c r="P74" s="133">
        <v>0</v>
      </c>
      <c r="Q74" s="133">
        <f>ROUND(E74*P74,2)</f>
        <v>0</v>
      </c>
      <c r="R74" s="135"/>
      <c r="S74" s="135" t="s">
        <v>222</v>
      </c>
      <c r="T74" s="136" t="s">
        <v>223</v>
      </c>
      <c r="U74" s="113">
        <v>0.27200000000000002</v>
      </c>
      <c r="V74" s="113">
        <f>ROUND(E74*U74,2)</f>
        <v>3.26</v>
      </c>
      <c r="W74" s="113"/>
      <c r="X74" s="113" t="s">
        <v>152</v>
      </c>
      <c r="Y74" s="113" t="s">
        <v>153</v>
      </c>
      <c r="Z74" s="107"/>
      <c r="AA74" s="107"/>
      <c r="AB74" s="107"/>
      <c r="AC74" s="107"/>
      <c r="AD74" s="107"/>
      <c r="AE74" s="107"/>
      <c r="AF74" s="107"/>
      <c r="AG74" s="107" t="s">
        <v>401</v>
      </c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2">
      <c r="A75" s="110"/>
      <c r="B75" s="111"/>
      <c r="C75" s="147" t="s">
        <v>482</v>
      </c>
      <c r="D75" s="114"/>
      <c r="E75" s="115">
        <v>12</v>
      </c>
      <c r="F75" s="113"/>
      <c r="G75" s="113"/>
      <c r="H75" s="113"/>
      <c r="I75" s="113"/>
      <c r="J75" s="113"/>
      <c r="K75" s="113"/>
      <c r="L75" s="113"/>
      <c r="M75" s="113"/>
      <c r="N75" s="112"/>
      <c r="O75" s="112"/>
      <c r="P75" s="112"/>
      <c r="Q75" s="112"/>
      <c r="R75" s="113"/>
      <c r="S75" s="113"/>
      <c r="T75" s="113"/>
      <c r="U75" s="113"/>
      <c r="V75" s="113"/>
      <c r="W75" s="113"/>
      <c r="X75" s="113"/>
      <c r="Y75" s="113"/>
      <c r="Z75" s="107"/>
      <c r="AA75" s="107"/>
      <c r="AB75" s="107"/>
      <c r="AC75" s="107"/>
      <c r="AD75" s="107"/>
      <c r="AE75" s="107"/>
      <c r="AF75" s="107"/>
      <c r="AG75" s="107" t="s">
        <v>156</v>
      </c>
      <c r="AH75" s="107">
        <v>0</v>
      </c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1">
      <c r="A76" s="130">
        <v>33</v>
      </c>
      <c r="B76" s="131" t="s">
        <v>483</v>
      </c>
      <c r="C76" s="146" t="s">
        <v>484</v>
      </c>
      <c r="D76" s="132" t="s">
        <v>485</v>
      </c>
      <c r="E76" s="133">
        <v>12.12</v>
      </c>
      <c r="F76" s="134"/>
      <c r="G76" s="135">
        <f>ROUND(E76*F76,2)</f>
        <v>0</v>
      </c>
      <c r="H76" s="134"/>
      <c r="I76" s="135">
        <f>ROUND(E76*H76,2)</f>
        <v>0</v>
      </c>
      <c r="J76" s="134"/>
      <c r="K76" s="135">
        <f>ROUND(E76*J76,2)</f>
        <v>0</v>
      </c>
      <c r="L76" s="135">
        <v>21</v>
      </c>
      <c r="M76" s="135">
        <f>G76*(1+L76/100)</f>
        <v>0</v>
      </c>
      <c r="N76" s="133">
        <v>8.2100000000000006E-2</v>
      </c>
      <c r="O76" s="133">
        <f>ROUND(E76*N76,2)</f>
        <v>1</v>
      </c>
      <c r="P76" s="133">
        <v>0</v>
      </c>
      <c r="Q76" s="133">
        <f>ROUND(E76*P76,2)</f>
        <v>0</v>
      </c>
      <c r="R76" s="135"/>
      <c r="S76" s="135" t="s">
        <v>222</v>
      </c>
      <c r="T76" s="136" t="s">
        <v>223</v>
      </c>
      <c r="U76" s="113">
        <v>0</v>
      </c>
      <c r="V76" s="113">
        <f>ROUND(E76*U76,2)</f>
        <v>0</v>
      </c>
      <c r="W76" s="113"/>
      <c r="X76" s="113" t="s">
        <v>334</v>
      </c>
      <c r="Y76" s="113" t="s">
        <v>153</v>
      </c>
      <c r="Z76" s="107"/>
      <c r="AA76" s="107"/>
      <c r="AB76" s="107"/>
      <c r="AC76" s="107"/>
      <c r="AD76" s="107"/>
      <c r="AE76" s="107"/>
      <c r="AF76" s="107"/>
      <c r="AG76" s="107" t="s">
        <v>412</v>
      </c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 outlineLevel="2">
      <c r="A77" s="110"/>
      <c r="B77" s="111"/>
      <c r="C77" s="147" t="s">
        <v>486</v>
      </c>
      <c r="D77" s="114"/>
      <c r="E77" s="115">
        <v>12.12</v>
      </c>
      <c r="F77" s="113"/>
      <c r="G77" s="113"/>
      <c r="H77" s="113"/>
      <c r="I77" s="113"/>
      <c r="J77" s="113"/>
      <c r="K77" s="113"/>
      <c r="L77" s="113"/>
      <c r="M77" s="113"/>
      <c r="N77" s="112"/>
      <c r="O77" s="112"/>
      <c r="P77" s="112"/>
      <c r="Q77" s="112"/>
      <c r="R77" s="113"/>
      <c r="S77" s="113"/>
      <c r="T77" s="113"/>
      <c r="U77" s="113"/>
      <c r="V77" s="113"/>
      <c r="W77" s="113"/>
      <c r="X77" s="113"/>
      <c r="Y77" s="113"/>
      <c r="Z77" s="107"/>
      <c r="AA77" s="107"/>
      <c r="AB77" s="107"/>
      <c r="AC77" s="107"/>
      <c r="AD77" s="107"/>
      <c r="AE77" s="107"/>
      <c r="AF77" s="107"/>
      <c r="AG77" s="107" t="s">
        <v>156</v>
      </c>
      <c r="AH77" s="107">
        <v>0</v>
      </c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</row>
    <row r="78" spans="1:60" outlineLevel="1">
      <c r="A78" s="138">
        <v>34</v>
      </c>
      <c r="B78" s="139" t="s">
        <v>487</v>
      </c>
      <c r="C78" s="151" t="s">
        <v>488</v>
      </c>
      <c r="D78" s="140" t="s">
        <v>256</v>
      </c>
      <c r="E78" s="141">
        <v>12</v>
      </c>
      <c r="F78" s="142"/>
      <c r="G78" s="143">
        <f>ROUND(E78*F78,2)</f>
        <v>0</v>
      </c>
      <c r="H78" s="142"/>
      <c r="I78" s="143">
        <f>ROUND(E78*H78,2)</f>
        <v>0</v>
      </c>
      <c r="J78" s="142"/>
      <c r="K78" s="143">
        <f>ROUND(E78*J78,2)</f>
        <v>0</v>
      </c>
      <c r="L78" s="143">
        <v>21</v>
      </c>
      <c r="M78" s="143">
        <f>G78*(1+L78/100)</f>
        <v>0</v>
      </c>
      <c r="N78" s="141">
        <v>0</v>
      </c>
      <c r="O78" s="141">
        <f>ROUND(E78*N78,2)</f>
        <v>0</v>
      </c>
      <c r="P78" s="141">
        <v>0</v>
      </c>
      <c r="Q78" s="141">
        <f>ROUND(E78*P78,2)</f>
        <v>0</v>
      </c>
      <c r="R78" s="143"/>
      <c r="S78" s="143" t="s">
        <v>222</v>
      </c>
      <c r="T78" s="144" t="s">
        <v>223</v>
      </c>
      <c r="U78" s="113">
        <v>5.5E-2</v>
      </c>
      <c r="V78" s="113">
        <f>ROUND(E78*U78,2)</f>
        <v>0.66</v>
      </c>
      <c r="W78" s="113"/>
      <c r="X78" s="113" t="s">
        <v>152</v>
      </c>
      <c r="Y78" s="113" t="s">
        <v>153</v>
      </c>
      <c r="Z78" s="107"/>
      <c r="AA78" s="107"/>
      <c r="AB78" s="107"/>
      <c r="AC78" s="107"/>
      <c r="AD78" s="107"/>
      <c r="AE78" s="107"/>
      <c r="AF78" s="107"/>
      <c r="AG78" s="107" t="s">
        <v>401</v>
      </c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79" spans="1:60" outlineLevel="1">
      <c r="A79" s="138">
        <v>35</v>
      </c>
      <c r="B79" s="139" t="s">
        <v>489</v>
      </c>
      <c r="C79" s="151" t="s">
        <v>490</v>
      </c>
      <c r="D79" s="140" t="s">
        <v>256</v>
      </c>
      <c r="E79" s="141">
        <v>12</v>
      </c>
      <c r="F79" s="142"/>
      <c r="G79" s="143">
        <f>ROUND(E79*F79,2)</f>
        <v>0</v>
      </c>
      <c r="H79" s="142"/>
      <c r="I79" s="143">
        <f>ROUND(E79*H79,2)</f>
        <v>0</v>
      </c>
      <c r="J79" s="142"/>
      <c r="K79" s="143">
        <f>ROUND(E79*J79,2)</f>
        <v>0</v>
      </c>
      <c r="L79" s="143">
        <v>21</v>
      </c>
      <c r="M79" s="143">
        <f>G79*(1+L79/100)</f>
        <v>0</v>
      </c>
      <c r="N79" s="141">
        <v>0</v>
      </c>
      <c r="O79" s="141">
        <f>ROUND(E79*N79,2)</f>
        <v>0</v>
      </c>
      <c r="P79" s="141">
        <v>0</v>
      </c>
      <c r="Q79" s="141">
        <f>ROUND(E79*P79,2)</f>
        <v>0</v>
      </c>
      <c r="R79" s="143"/>
      <c r="S79" s="143" t="s">
        <v>222</v>
      </c>
      <c r="T79" s="144" t="s">
        <v>223</v>
      </c>
      <c r="U79" s="113">
        <v>0.12</v>
      </c>
      <c r="V79" s="113">
        <f>ROUND(E79*U79,2)</f>
        <v>1.44</v>
      </c>
      <c r="W79" s="113"/>
      <c r="X79" s="113" t="s">
        <v>152</v>
      </c>
      <c r="Y79" s="113" t="s">
        <v>153</v>
      </c>
      <c r="Z79" s="107"/>
      <c r="AA79" s="107"/>
      <c r="AB79" s="107"/>
      <c r="AC79" s="107"/>
      <c r="AD79" s="107"/>
      <c r="AE79" s="107"/>
      <c r="AF79" s="107"/>
      <c r="AG79" s="107" t="s">
        <v>401</v>
      </c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ht="12.95">
      <c r="A80" s="124" t="s">
        <v>146</v>
      </c>
      <c r="B80" s="125" t="s">
        <v>108</v>
      </c>
      <c r="C80" s="145" t="s">
        <v>109</v>
      </c>
      <c r="D80" s="126"/>
      <c r="E80" s="127"/>
      <c r="F80" s="128"/>
      <c r="G80" s="128">
        <f>SUMIF(AG81:AG81,"&lt;&gt;NOR",G81:G81)</f>
        <v>0</v>
      </c>
      <c r="H80" s="128"/>
      <c r="I80" s="128">
        <f>SUM(I81:I81)</f>
        <v>0</v>
      </c>
      <c r="J80" s="128"/>
      <c r="K80" s="128">
        <f>SUM(K81:K81)</f>
        <v>0</v>
      </c>
      <c r="L80" s="128"/>
      <c r="M80" s="128">
        <f>SUM(M81:M81)</f>
        <v>0</v>
      </c>
      <c r="N80" s="127"/>
      <c r="O80" s="127">
        <f>SUM(O81:O81)</f>
        <v>0</v>
      </c>
      <c r="P80" s="127"/>
      <c r="Q80" s="127">
        <f>SUM(Q81:Q81)</f>
        <v>0</v>
      </c>
      <c r="R80" s="128"/>
      <c r="S80" s="128"/>
      <c r="T80" s="129"/>
      <c r="U80" s="123"/>
      <c r="V80" s="123">
        <f>SUM(V81:V81)</f>
        <v>0.96</v>
      </c>
      <c r="W80" s="123"/>
      <c r="X80" s="123"/>
      <c r="Y80" s="123"/>
      <c r="AG80" t="s">
        <v>147</v>
      </c>
    </row>
    <row r="81" spans="1:60" ht="20.100000000000001" outlineLevel="1">
      <c r="A81" s="138">
        <v>36</v>
      </c>
      <c r="B81" s="139" t="s">
        <v>491</v>
      </c>
      <c r="C81" s="151" t="s">
        <v>492</v>
      </c>
      <c r="D81" s="140" t="s">
        <v>256</v>
      </c>
      <c r="E81" s="141">
        <v>60</v>
      </c>
      <c r="F81" s="142"/>
      <c r="G81" s="143">
        <f>ROUND(E81*F81,2)</f>
        <v>0</v>
      </c>
      <c r="H81" s="142"/>
      <c r="I81" s="143">
        <f>ROUND(E81*H81,2)</f>
        <v>0</v>
      </c>
      <c r="J81" s="142"/>
      <c r="K81" s="143">
        <f>ROUND(E81*J81,2)</f>
        <v>0</v>
      </c>
      <c r="L81" s="143">
        <v>21</v>
      </c>
      <c r="M81" s="143">
        <f>G81*(1+L81/100)</f>
        <v>0</v>
      </c>
      <c r="N81" s="141">
        <v>0</v>
      </c>
      <c r="O81" s="141">
        <f>ROUND(E81*N81,2)</f>
        <v>0</v>
      </c>
      <c r="P81" s="141">
        <v>0</v>
      </c>
      <c r="Q81" s="141">
        <f>ROUND(E81*P81,2)</f>
        <v>0</v>
      </c>
      <c r="R81" s="143"/>
      <c r="S81" s="143" t="s">
        <v>222</v>
      </c>
      <c r="T81" s="144" t="s">
        <v>223</v>
      </c>
      <c r="U81" s="113">
        <v>1.6E-2</v>
      </c>
      <c r="V81" s="113">
        <f>ROUND(E81*U81,2)</f>
        <v>0.96</v>
      </c>
      <c r="W81" s="113"/>
      <c r="X81" s="113" t="s">
        <v>152</v>
      </c>
      <c r="Y81" s="113" t="s">
        <v>153</v>
      </c>
      <c r="Z81" s="107"/>
      <c r="AA81" s="107"/>
      <c r="AB81" s="107"/>
      <c r="AC81" s="107"/>
      <c r="AD81" s="107"/>
      <c r="AE81" s="107"/>
      <c r="AF81" s="107"/>
      <c r="AG81" s="107" t="s">
        <v>401</v>
      </c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 ht="12.95">
      <c r="A82" s="124" t="s">
        <v>146</v>
      </c>
      <c r="B82" s="125" t="s">
        <v>110</v>
      </c>
      <c r="C82" s="145" t="s">
        <v>111</v>
      </c>
      <c r="D82" s="126"/>
      <c r="E82" s="127"/>
      <c r="F82" s="128"/>
      <c r="G82" s="128">
        <f>SUMIF(AG83:AG91,"&lt;&gt;NOR",G83:G91)</f>
        <v>0</v>
      </c>
      <c r="H82" s="128"/>
      <c r="I82" s="128">
        <f>SUM(I83:I91)</f>
        <v>0</v>
      </c>
      <c r="J82" s="128"/>
      <c r="K82" s="128">
        <f>SUM(K83:K91)</f>
        <v>0</v>
      </c>
      <c r="L82" s="128"/>
      <c r="M82" s="128">
        <f>SUM(M83:M91)</f>
        <v>0</v>
      </c>
      <c r="N82" s="127"/>
      <c r="O82" s="127">
        <f>SUM(O83:O91)</f>
        <v>0</v>
      </c>
      <c r="P82" s="127"/>
      <c r="Q82" s="127">
        <f>SUM(Q83:Q91)</f>
        <v>0</v>
      </c>
      <c r="R82" s="128"/>
      <c r="S82" s="128"/>
      <c r="T82" s="129"/>
      <c r="U82" s="123"/>
      <c r="V82" s="123">
        <f>SUM(V83:V91)</f>
        <v>0.03</v>
      </c>
      <c r="W82" s="123"/>
      <c r="X82" s="123"/>
      <c r="Y82" s="123"/>
      <c r="AG82" t="s">
        <v>147</v>
      </c>
    </row>
    <row r="83" spans="1:60" outlineLevel="1">
      <c r="A83" s="130">
        <v>37</v>
      </c>
      <c r="B83" s="131" t="s">
        <v>493</v>
      </c>
      <c r="C83" s="146" t="s">
        <v>494</v>
      </c>
      <c r="D83" s="132" t="s">
        <v>243</v>
      </c>
      <c r="E83" s="133">
        <v>3.3</v>
      </c>
      <c r="F83" s="134"/>
      <c r="G83" s="135">
        <f>ROUND(E83*F83,2)</f>
        <v>0</v>
      </c>
      <c r="H83" s="134"/>
      <c r="I83" s="135">
        <f>ROUND(E83*H83,2)</f>
        <v>0</v>
      </c>
      <c r="J83" s="134"/>
      <c r="K83" s="135">
        <f>ROUND(E83*J83,2)</f>
        <v>0</v>
      </c>
      <c r="L83" s="135">
        <v>21</v>
      </c>
      <c r="M83" s="135">
        <f>G83*(1+L83/100)</f>
        <v>0</v>
      </c>
      <c r="N83" s="133">
        <v>0</v>
      </c>
      <c r="O83" s="133">
        <f>ROUND(E83*N83,2)</f>
        <v>0</v>
      </c>
      <c r="P83" s="133">
        <v>0</v>
      </c>
      <c r="Q83" s="133">
        <f>ROUND(E83*P83,2)</f>
        <v>0</v>
      </c>
      <c r="R83" s="135"/>
      <c r="S83" s="135" t="s">
        <v>222</v>
      </c>
      <c r="T83" s="136" t="s">
        <v>223</v>
      </c>
      <c r="U83" s="113">
        <v>0.01</v>
      </c>
      <c r="V83" s="113">
        <f>ROUND(E83*U83,2)</f>
        <v>0.03</v>
      </c>
      <c r="W83" s="113"/>
      <c r="X83" s="113" t="s">
        <v>152</v>
      </c>
      <c r="Y83" s="113" t="s">
        <v>153</v>
      </c>
      <c r="Z83" s="107"/>
      <c r="AA83" s="107"/>
      <c r="AB83" s="107"/>
      <c r="AC83" s="107"/>
      <c r="AD83" s="107"/>
      <c r="AE83" s="107"/>
      <c r="AF83" s="107"/>
      <c r="AG83" s="107" t="s">
        <v>401</v>
      </c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</row>
    <row r="84" spans="1:60" outlineLevel="2">
      <c r="A84" s="110"/>
      <c r="B84" s="111"/>
      <c r="C84" s="147" t="s">
        <v>495</v>
      </c>
      <c r="D84" s="114"/>
      <c r="E84" s="115">
        <v>0.66</v>
      </c>
      <c r="F84" s="113"/>
      <c r="G84" s="113"/>
      <c r="H84" s="113"/>
      <c r="I84" s="113"/>
      <c r="J84" s="113"/>
      <c r="K84" s="113"/>
      <c r="L84" s="113"/>
      <c r="M84" s="113"/>
      <c r="N84" s="112"/>
      <c r="O84" s="112"/>
      <c r="P84" s="112"/>
      <c r="Q84" s="112"/>
      <c r="R84" s="113"/>
      <c r="S84" s="113"/>
      <c r="T84" s="113"/>
      <c r="U84" s="113"/>
      <c r="V84" s="113"/>
      <c r="W84" s="113"/>
      <c r="X84" s="113"/>
      <c r="Y84" s="113"/>
      <c r="Z84" s="107"/>
      <c r="AA84" s="107"/>
      <c r="AB84" s="107"/>
      <c r="AC84" s="107"/>
      <c r="AD84" s="107"/>
      <c r="AE84" s="107"/>
      <c r="AF84" s="107"/>
      <c r="AG84" s="107" t="s">
        <v>156</v>
      </c>
      <c r="AH84" s="107">
        <v>0</v>
      </c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</row>
    <row r="85" spans="1:60" outlineLevel="3">
      <c r="A85" s="110"/>
      <c r="B85" s="111"/>
      <c r="C85" s="147" t="s">
        <v>496</v>
      </c>
      <c r="D85" s="114"/>
      <c r="E85" s="115">
        <v>2.64</v>
      </c>
      <c r="F85" s="113"/>
      <c r="G85" s="113"/>
      <c r="H85" s="113"/>
      <c r="I85" s="113"/>
      <c r="J85" s="113"/>
      <c r="K85" s="113"/>
      <c r="L85" s="113"/>
      <c r="M85" s="113"/>
      <c r="N85" s="112"/>
      <c r="O85" s="112"/>
      <c r="P85" s="112"/>
      <c r="Q85" s="112"/>
      <c r="R85" s="113"/>
      <c r="S85" s="113"/>
      <c r="T85" s="113"/>
      <c r="U85" s="113"/>
      <c r="V85" s="113"/>
      <c r="W85" s="113"/>
      <c r="X85" s="113"/>
      <c r="Y85" s="113"/>
      <c r="Z85" s="107"/>
      <c r="AA85" s="107"/>
      <c r="AB85" s="107"/>
      <c r="AC85" s="107"/>
      <c r="AD85" s="107"/>
      <c r="AE85" s="107"/>
      <c r="AF85" s="107"/>
      <c r="AG85" s="107" t="s">
        <v>156</v>
      </c>
      <c r="AH85" s="107">
        <v>0</v>
      </c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</row>
    <row r="86" spans="1:60" outlineLevel="1">
      <c r="A86" s="130">
        <v>38</v>
      </c>
      <c r="B86" s="131" t="s">
        <v>497</v>
      </c>
      <c r="C86" s="146" t="s">
        <v>498</v>
      </c>
      <c r="D86" s="132" t="s">
        <v>243</v>
      </c>
      <c r="E86" s="133">
        <v>29.7</v>
      </c>
      <c r="F86" s="134"/>
      <c r="G86" s="135">
        <f>ROUND(E86*F86,2)</f>
        <v>0</v>
      </c>
      <c r="H86" s="134"/>
      <c r="I86" s="135">
        <f>ROUND(E86*H86,2)</f>
        <v>0</v>
      </c>
      <c r="J86" s="134"/>
      <c r="K86" s="135">
        <f>ROUND(E86*J86,2)</f>
        <v>0</v>
      </c>
      <c r="L86" s="135">
        <v>21</v>
      </c>
      <c r="M86" s="135">
        <f>G86*(1+L86/100)</f>
        <v>0</v>
      </c>
      <c r="N86" s="133">
        <v>0</v>
      </c>
      <c r="O86" s="133">
        <f>ROUND(E86*N86,2)</f>
        <v>0</v>
      </c>
      <c r="P86" s="133">
        <v>0</v>
      </c>
      <c r="Q86" s="133">
        <f>ROUND(E86*P86,2)</f>
        <v>0</v>
      </c>
      <c r="R86" s="135"/>
      <c r="S86" s="135" t="s">
        <v>222</v>
      </c>
      <c r="T86" s="136" t="s">
        <v>223</v>
      </c>
      <c r="U86" s="113">
        <v>0</v>
      </c>
      <c r="V86" s="113">
        <f>ROUND(E86*U86,2)</f>
        <v>0</v>
      </c>
      <c r="W86" s="113"/>
      <c r="X86" s="113" t="s">
        <v>152</v>
      </c>
      <c r="Y86" s="113" t="s">
        <v>153</v>
      </c>
      <c r="Z86" s="107"/>
      <c r="AA86" s="107"/>
      <c r="AB86" s="107"/>
      <c r="AC86" s="107"/>
      <c r="AD86" s="107"/>
      <c r="AE86" s="107"/>
      <c r="AF86" s="107"/>
      <c r="AG86" s="107" t="s">
        <v>401</v>
      </c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</row>
    <row r="87" spans="1:60" outlineLevel="2">
      <c r="A87" s="110"/>
      <c r="B87" s="111"/>
      <c r="C87" s="147" t="s">
        <v>499</v>
      </c>
      <c r="D87" s="114"/>
      <c r="E87" s="115">
        <v>29.7</v>
      </c>
      <c r="F87" s="113"/>
      <c r="G87" s="113"/>
      <c r="H87" s="113"/>
      <c r="I87" s="113"/>
      <c r="J87" s="113"/>
      <c r="K87" s="113"/>
      <c r="L87" s="113"/>
      <c r="M87" s="113"/>
      <c r="N87" s="112"/>
      <c r="O87" s="112"/>
      <c r="P87" s="112"/>
      <c r="Q87" s="112"/>
      <c r="R87" s="113"/>
      <c r="S87" s="113"/>
      <c r="T87" s="113"/>
      <c r="U87" s="113"/>
      <c r="V87" s="113"/>
      <c r="W87" s="113"/>
      <c r="X87" s="113"/>
      <c r="Y87" s="113"/>
      <c r="Z87" s="107"/>
      <c r="AA87" s="107"/>
      <c r="AB87" s="107"/>
      <c r="AC87" s="107"/>
      <c r="AD87" s="107"/>
      <c r="AE87" s="107"/>
      <c r="AF87" s="107"/>
      <c r="AG87" s="107" t="s">
        <v>156</v>
      </c>
      <c r="AH87" s="107">
        <v>0</v>
      </c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</row>
    <row r="88" spans="1:60" ht="20.100000000000001" outlineLevel="1">
      <c r="A88" s="130">
        <v>39</v>
      </c>
      <c r="B88" s="131" t="s">
        <v>500</v>
      </c>
      <c r="C88" s="146" t="s">
        <v>501</v>
      </c>
      <c r="D88" s="132" t="s">
        <v>243</v>
      </c>
      <c r="E88" s="133">
        <v>2.64</v>
      </c>
      <c r="F88" s="134"/>
      <c r="G88" s="135">
        <f>ROUND(E88*F88,2)</f>
        <v>0</v>
      </c>
      <c r="H88" s="134"/>
      <c r="I88" s="135">
        <f>ROUND(E88*H88,2)</f>
        <v>0</v>
      </c>
      <c r="J88" s="134"/>
      <c r="K88" s="135">
        <f>ROUND(E88*J88,2)</f>
        <v>0</v>
      </c>
      <c r="L88" s="135">
        <v>21</v>
      </c>
      <c r="M88" s="135">
        <f>G88*(1+L88/100)</f>
        <v>0</v>
      </c>
      <c r="N88" s="133">
        <v>0</v>
      </c>
      <c r="O88" s="133">
        <f>ROUND(E88*N88,2)</f>
        <v>0</v>
      </c>
      <c r="P88" s="133">
        <v>0</v>
      </c>
      <c r="Q88" s="133">
        <f>ROUND(E88*P88,2)</f>
        <v>0</v>
      </c>
      <c r="R88" s="135"/>
      <c r="S88" s="135" t="s">
        <v>222</v>
      </c>
      <c r="T88" s="136" t="s">
        <v>223</v>
      </c>
      <c r="U88" s="113">
        <v>0</v>
      </c>
      <c r="V88" s="113">
        <f>ROUND(E88*U88,2)</f>
        <v>0</v>
      </c>
      <c r="W88" s="113"/>
      <c r="X88" s="113" t="s">
        <v>152</v>
      </c>
      <c r="Y88" s="113" t="s">
        <v>153</v>
      </c>
      <c r="Z88" s="107"/>
      <c r="AA88" s="107"/>
      <c r="AB88" s="107"/>
      <c r="AC88" s="107"/>
      <c r="AD88" s="107"/>
      <c r="AE88" s="107"/>
      <c r="AF88" s="107"/>
      <c r="AG88" s="107" t="s">
        <v>401</v>
      </c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</row>
    <row r="89" spans="1:60" outlineLevel="2">
      <c r="A89" s="110"/>
      <c r="B89" s="111"/>
      <c r="C89" s="147" t="s">
        <v>502</v>
      </c>
      <c r="D89" s="114"/>
      <c r="E89" s="115">
        <v>2.64</v>
      </c>
      <c r="F89" s="113"/>
      <c r="G89" s="113"/>
      <c r="H89" s="113"/>
      <c r="I89" s="113"/>
      <c r="J89" s="113"/>
      <c r="K89" s="113"/>
      <c r="L89" s="113"/>
      <c r="M89" s="113"/>
      <c r="N89" s="112"/>
      <c r="O89" s="112"/>
      <c r="P89" s="112"/>
      <c r="Q89" s="112"/>
      <c r="R89" s="113"/>
      <c r="S89" s="113"/>
      <c r="T89" s="113"/>
      <c r="U89" s="113"/>
      <c r="V89" s="113"/>
      <c r="W89" s="113"/>
      <c r="X89" s="113"/>
      <c r="Y89" s="113"/>
      <c r="Z89" s="107"/>
      <c r="AA89" s="107"/>
      <c r="AB89" s="107"/>
      <c r="AC89" s="107"/>
      <c r="AD89" s="107"/>
      <c r="AE89" s="107"/>
      <c r="AF89" s="107"/>
      <c r="AG89" s="107" t="s">
        <v>156</v>
      </c>
      <c r="AH89" s="107">
        <v>0</v>
      </c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</row>
    <row r="90" spans="1:60" ht="20.100000000000001" outlineLevel="1">
      <c r="A90" s="130">
        <v>40</v>
      </c>
      <c r="B90" s="131" t="s">
        <v>503</v>
      </c>
      <c r="C90" s="146" t="s">
        <v>504</v>
      </c>
      <c r="D90" s="132" t="s">
        <v>243</v>
      </c>
      <c r="E90" s="133">
        <v>0.64</v>
      </c>
      <c r="F90" s="134"/>
      <c r="G90" s="135">
        <f>ROUND(E90*F90,2)</f>
        <v>0</v>
      </c>
      <c r="H90" s="134"/>
      <c r="I90" s="135">
        <f>ROUND(E90*H90,2)</f>
        <v>0</v>
      </c>
      <c r="J90" s="134"/>
      <c r="K90" s="135">
        <f>ROUND(E90*J90,2)</f>
        <v>0</v>
      </c>
      <c r="L90" s="135">
        <v>21</v>
      </c>
      <c r="M90" s="135">
        <f>G90*(1+L90/100)</f>
        <v>0</v>
      </c>
      <c r="N90" s="133">
        <v>0</v>
      </c>
      <c r="O90" s="133">
        <f>ROUND(E90*N90,2)</f>
        <v>0</v>
      </c>
      <c r="P90" s="133">
        <v>0</v>
      </c>
      <c r="Q90" s="133">
        <f>ROUND(E90*P90,2)</f>
        <v>0</v>
      </c>
      <c r="R90" s="135"/>
      <c r="S90" s="135" t="s">
        <v>222</v>
      </c>
      <c r="T90" s="136" t="s">
        <v>223</v>
      </c>
      <c r="U90" s="113">
        <v>0</v>
      </c>
      <c r="V90" s="113">
        <f>ROUND(E90*U90,2)</f>
        <v>0</v>
      </c>
      <c r="W90" s="113"/>
      <c r="X90" s="113" t="s">
        <v>152</v>
      </c>
      <c r="Y90" s="113" t="s">
        <v>153</v>
      </c>
      <c r="Z90" s="107"/>
      <c r="AA90" s="107"/>
      <c r="AB90" s="107"/>
      <c r="AC90" s="107"/>
      <c r="AD90" s="107"/>
      <c r="AE90" s="107"/>
      <c r="AF90" s="107"/>
      <c r="AG90" s="107" t="s">
        <v>401</v>
      </c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</row>
    <row r="91" spans="1:60" outlineLevel="2">
      <c r="A91" s="110"/>
      <c r="B91" s="111"/>
      <c r="C91" s="147" t="s">
        <v>505</v>
      </c>
      <c r="D91" s="114"/>
      <c r="E91" s="115">
        <v>0.64</v>
      </c>
      <c r="F91" s="113"/>
      <c r="G91" s="113"/>
      <c r="H91" s="113"/>
      <c r="I91" s="113"/>
      <c r="J91" s="113"/>
      <c r="K91" s="113"/>
      <c r="L91" s="113"/>
      <c r="M91" s="113"/>
      <c r="N91" s="112"/>
      <c r="O91" s="112"/>
      <c r="P91" s="112"/>
      <c r="Q91" s="112"/>
      <c r="R91" s="113"/>
      <c r="S91" s="113"/>
      <c r="T91" s="113"/>
      <c r="U91" s="113"/>
      <c r="V91" s="113"/>
      <c r="W91" s="113"/>
      <c r="X91" s="113"/>
      <c r="Y91" s="113"/>
      <c r="Z91" s="107"/>
      <c r="AA91" s="107"/>
      <c r="AB91" s="107"/>
      <c r="AC91" s="107"/>
      <c r="AD91" s="107"/>
      <c r="AE91" s="107"/>
      <c r="AF91" s="107"/>
      <c r="AG91" s="107" t="s">
        <v>156</v>
      </c>
      <c r="AH91" s="107">
        <v>0</v>
      </c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</row>
    <row r="92" spans="1:60" ht="12.95">
      <c r="A92" s="124" t="s">
        <v>146</v>
      </c>
      <c r="B92" s="125" t="s">
        <v>30</v>
      </c>
      <c r="C92" s="145" t="s">
        <v>31</v>
      </c>
      <c r="D92" s="126"/>
      <c r="E92" s="127"/>
      <c r="F92" s="128"/>
      <c r="G92" s="128">
        <f>SUMIF(AG93:AG93,"&lt;&gt;NOR",G93:G93)</f>
        <v>0</v>
      </c>
      <c r="H92" s="128"/>
      <c r="I92" s="128">
        <f>SUM(I93:I93)</f>
        <v>0</v>
      </c>
      <c r="J92" s="128"/>
      <c r="K92" s="128">
        <f>SUM(K93:K93)</f>
        <v>0</v>
      </c>
      <c r="L92" s="128"/>
      <c r="M92" s="128">
        <f>SUM(M93:M93)</f>
        <v>0</v>
      </c>
      <c r="N92" s="127"/>
      <c r="O92" s="127">
        <f>SUM(O93:O93)</f>
        <v>0</v>
      </c>
      <c r="P92" s="127"/>
      <c r="Q92" s="127">
        <f>SUM(Q93:Q93)</f>
        <v>0</v>
      </c>
      <c r="R92" s="128"/>
      <c r="S92" s="128"/>
      <c r="T92" s="129"/>
      <c r="U92" s="123"/>
      <c r="V92" s="123">
        <f>SUM(V93:V93)</f>
        <v>0</v>
      </c>
      <c r="W92" s="123"/>
      <c r="X92" s="123"/>
      <c r="Y92" s="123"/>
      <c r="AG92" t="s">
        <v>147</v>
      </c>
    </row>
    <row r="93" spans="1:60" outlineLevel="1">
      <c r="A93" s="130">
        <v>41</v>
      </c>
      <c r="B93" s="131" t="s">
        <v>506</v>
      </c>
      <c r="C93" s="146" t="s">
        <v>507</v>
      </c>
      <c r="D93" s="132" t="s">
        <v>508</v>
      </c>
      <c r="E93" s="133">
        <v>1</v>
      </c>
      <c r="F93" s="134"/>
      <c r="G93" s="135">
        <f>ROUND(E93*F93,2)</f>
        <v>0</v>
      </c>
      <c r="H93" s="134"/>
      <c r="I93" s="135">
        <f>ROUND(E93*H93,2)</f>
        <v>0</v>
      </c>
      <c r="J93" s="134"/>
      <c r="K93" s="135">
        <f>ROUND(E93*J93,2)</f>
        <v>0</v>
      </c>
      <c r="L93" s="135">
        <v>21</v>
      </c>
      <c r="M93" s="135">
        <f>G93*(1+L93/100)</f>
        <v>0</v>
      </c>
      <c r="N93" s="133">
        <v>0</v>
      </c>
      <c r="O93" s="133">
        <f>ROUND(E93*N93,2)</f>
        <v>0</v>
      </c>
      <c r="P93" s="133">
        <v>0</v>
      </c>
      <c r="Q93" s="133">
        <f>ROUND(E93*P93,2)</f>
        <v>0</v>
      </c>
      <c r="R93" s="135"/>
      <c r="S93" s="135" t="s">
        <v>222</v>
      </c>
      <c r="T93" s="136" t="s">
        <v>223</v>
      </c>
      <c r="U93" s="113">
        <v>0</v>
      </c>
      <c r="V93" s="113">
        <f>ROUND(E93*U93,2)</f>
        <v>0</v>
      </c>
      <c r="W93" s="113"/>
      <c r="X93" s="113" t="s">
        <v>152</v>
      </c>
      <c r="Y93" s="113" t="s">
        <v>153</v>
      </c>
      <c r="Z93" s="107"/>
      <c r="AA93" s="107"/>
      <c r="AB93" s="107"/>
      <c r="AC93" s="107"/>
      <c r="AD93" s="107"/>
      <c r="AE93" s="107"/>
      <c r="AF93" s="107"/>
      <c r="AG93" s="107" t="s">
        <v>401</v>
      </c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</row>
    <row r="94" spans="1:60">
      <c r="A94" s="3"/>
      <c r="B94" s="4"/>
      <c r="C94" s="152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E94">
        <v>12</v>
      </c>
      <c r="AF94">
        <v>21</v>
      </c>
      <c r="AG94" t="s">
        <v>132</v>
      </c>
    </row>
    <row r="95" spans="1:60" ht="12.95">
      <c r="A95" s="305"/>
      <c r="B95" s="306" t="s">
        <v>26</v>
      </c>
      <c r="C95" s="307"/>
      <c r="D95" s="308"/>
      <c r="E95" s="309"/>
      <c r="F95" s="309"/>
      <c r="G95" s="310">
        <f>G8+G45+G48+G73+G80+G82+G92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f>SUMIF(L7:L93,AE94,G7:G93)</f>
        <v>0</v>
      </c>
      <c r="AF95">
        <f>SUMIF(L7:L93,AF94,G7:G93)</f>
        <v>0</v>
      </c>
      <c r="AG95" t="s">
        <v>268</v>
      </c>
    </row>
    <row r="96" spans="1:60">
      <c r="A96" s="3"/>
      <c r="B96" s="4"/>
      <c r="C96" s="152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>
      <c r="A97" s="3"/>
      <c r="B97" s="4"/>
      <c r="C97" s="152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>
      <c r="A98" s="241" t="s">
        <v>269</v>
      </c>
      <c r="B98" s="241"/>
      <c r="C98" s="242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>
      <c r="A99" s="224"/>
      <c r="B99" s="225"/>
      <c r="C99" s="226"/>
      <c r="D99" s="225"/>
      <c r="E99" s="225"/>
      <c r="F99" s="225"/>
      <c r="G99" s="227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G99" t="s">
        <v>270</v>
      </c>
    </row>
    <row r="100" spans="1:33">
      <c r="A100" s="228"/>
      <c r="B100" s="229"/>
      <c r="C100" s="230"/>
      <c r="D100" s="229"/>
      <c r="E100" s="229"/>
      <c r="F100" s="229"/>
      <c r="G100" s="231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>
      <c r="A101" s="228"/>
      <c r="B101" s="229"/>
      <c r="C101" s="230"/>
      <c r="D101" s="229"/>
      <c r="E101" s="229"/>
      <c r="F101" s="229"/>
      <c r="G101" s="231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>
      <c r="A102" s="228"/>
      <c r="B102" s="229"/>
      <c r="C102" s="230"/>
      <c r="D102" s="229"/>
      <c r="E102" s="229"/>
      <c r="F102" s="229"/>
      <c r="G102" s="231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>
      <c r="A103" s="232"/>
      <c r="B103" s="233"/>
      <c r="C103" s="234"/>
      <c r="D103" s="233"/>
      <c r="E103" s="233"/>
      <c r="F103" s="233"/>
      <c r="G103" s="235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>
      <c r="A104" s="3"/>
      <c r="B104" s="4"/>
      <c r="C104" s="152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33">
      <c r="C105" s="153"/>
      <c r="D105" s="10"/>
      <c r="AG105" t="s">
        <v>271</v>
      </c>
    </row>
    <row r="106" spans="1:33">
      <c r="D106" s="10"/>
    </row>
    <row r="107" spans="1:33">
      <c r="D107" s="10"/>
    </row>
    <row r="108" spans="1:33">
      <c r="D108" s="10"/>
    </row>
    <row r="109" spans="1:33">
      <c r="D109" s="10"/>
    </row>
    <row r="110" spans="1:33">
      <c r="D110" s="10"/>
    </row>
    <row r="111" spans="1:33">
      <c r="D111" s="10"/>
    </row>
    <row r="112" spans="1:33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 objects="1" scenarios="1"/>
  <mergeCells count="6">
    <mergeCell ref="A99:G103"/>
    <mergeCell ref="A1:G1"/>
    <mergeCell ref="C2:G2"/>
    <mergeCell ref="C3:G3"/>
    <mergeCell ref="C4:G4"/>
    <mergeCell ref="A98:C9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06E5A-8BF2-4A56-AE4F-EF593F685375}">
  <sheetPr>
    <outlinePr summaryBelow="0"/>
  </sheetPr>
  <dimension ref="A1:BH5000"/>
  <sheetViews>
    <sheetView workbookViewId="0">
      <pane ySplit="7" topLeftCell="A8" activePane="bottomLeft" state="frozen"/>
      <selection pane="bottomLeft" activeCell="Z22" sqref="Z22"/>
    </sheetView>
  </sheetViews>
  <sheetFormatPr defaultRowHeight="12.6" outlineLevelRow="1"/>
  <cols>
    <col min="1" max="1" width="3.42578125" customWidth="1"/>
    <col min="2" max="2" width="12.5703125" style="95" customWidth="1"/>
    <col min="3" max="3" width="38.28515625" style="9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40" t="s">
        <v>114</v>
      </c>
      <c r="B1" s="240"/>
      <c r="C1" s="240"/>
      <c r="D1" s="240"/>
      <c r="E1" s="240"/>
      <c r="F1" s="240"/>
      <c r="G1" s="240"/>
      <c r="AG1" t="s">
        <v>118</v>
      </c>
    </row>
    <row r="2" spans="1:60" ht="24.95" customHeight="1">
      <c r="A2" s="291" t="s">
        <v>115</v>
      </c>
      <c r="B2" s="288" t="s">
        <v>5</v>
      </c>
      <c r="C2" s="292" t="s">
        <v>6</v>
      </c>
      <c r="D2" s="293"/>
      <c r="E2" s="293"/>
      <c r="F2" s="293"/>
      <c r="G2" s="294"/>
      <c r="AG2" t="s">
        <v>119</v>
      </c>
    </row>
    <row r="3" spans="1:60" ht="24.95" customHeight="1">
      <c r="A3" s="291" t="s">
        <v>116</v>
      </c>
      <c r="B3" s="288" t="s">
        <v>55</v>
      </c>
      <c r="C3" s="292" t="s">
        <v>56</v>
      </c>
      <c r="D3" s="293"/>
      <c r="E3" s="293"/>
      <c r="F3" s="293"/>
      <c r="G3" s="294"/>
      <c r="AC3" s="95" t="s">
        <v>119</v>
      </c>
      <c r="AG3" t="s">
        <v>120</v>
      </c>
    </row>
    <row r="4" spans="1:60" ht="24.95" customHeight="1">
      <c r="A4" s="295" t="s">
        <v>117</v>
      </c>
      <c r="B4" s="296" t="s">
        <v>73</v>
      </c>
      <c r="C4" s="297" t="s">
        <v>74</v>
      </c>
      <c r="D4" s="298"/>
      <c r="E4" s="298"/>
      <c r="F4" s="298"/>
      <c r="G4" s="299"/>
      <c r="AG4" t="s">
        <v>121</v>
      </c>
    </row>
    <row r="5" spans="1:60">
      <c r="D5" s="10"/>
    </row>
    <row r="6" spans="1:60" ht="37.5">
      <c r="A6" s="300" t="s">
        <v>122</v>
      </c>
      <c r="B6" s="301" t="s">
        <v>123</v>
      </c>
      <c r="C6" s="301" t="s">
        <v>124</v>
      </c>
      <c r="D6" s="302" t="s">
        <v>125</v>
      </c>
      <c r="E6" s="300" t="s">
        <v>126</v>
      </c>
      <c r="F6" s="303" t="s">
        <v>127</v>
      </c>
      <c r="G6" s="300" t="s">
        <v>26</v>
      </c>
      <c r="H6" s="304" t="s">
        <v>128</v>
      </c>
      <c r="I6" s="304" t="s">
        <v>129</v>
      </c>
      <c r="J6" s="304" t="s">
        <v>130</v>
      </c>
      <c r="K6" s="304" t="s">
        <v>131</v>
      </c>
      <c r="L6" s="304" t="s">
        <v>132</v>
      </c>
      <c r="M6" s="304" t="s">
        <v>133</v>
      </c>
      <c r="N6" s="304" t="s">
        <v>134</v>
      </c>
      <c r="O6" s="304" t="s">
        <v>135</v>
      </c>
      <c r="P6" s="304" t="s">
        <v>136</v>
      </c>
      <c r="Q6" s="304" t="s">
        <v>137</v>
      </c>
      <c r="R6" s="304" t="s">
        <v>138</v>
      </c>
      <c r="S6" s="304" t="s">
        <v>139</v>
      </c>
      <c r="T6" s="304" t="s">
        <v>140</v>
      </c>
      <c r="U6" s="304" t="s">
        <v>141</v>
      </c>
      <c r="V6" s="304" t="s">
        <v>142</v>
      </c>
      <c r="W6" s="304" t="s">
        <v>143</v>
      </c>
      <c r="X6" s="304" t="s">
        <v>144</v>
      </c>
      <c r="Y6" s="304" t="s">
        <v>145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 ht="12.95">
      <c r="A8" s="124" t="s">
        <v>146</v>
      </c>
      <c r="B8" s="125" t="s">
        <v>99</v>
      </c>
      <c r="C8" s="145" t="s">
        <v>100</v>
      </c>
      <c r="D8" s="126"/>
      <c r="E8" s="127"/>
      <c r="F8" s="128"/>
      <c r="G8" s="128">
        <f>SUMIF(AG9:AG12,"&lt;&gt;NOR",G9:G12)</f>
        <v>0</v>
      </c>
      <c r="H8" s="128"/>
      <c r="I8" s="128">
        <f>SUM(I9:I12)</f>
        <v>0</v>
      </c>
      <c r="J8" s="128"/>
      <c r="K8" s="128">
        <f>SUM(K9:K12)</f>
        <v>0</v>
      </c>
      <c r="L8" s="128"/>
      <c r="M8" s="128">
        <f>SUM(M9:M12)</f>
        <v>0</v>
      </c>
      <c r="N8" s="127"/>
      <c r="O8" s="127">
        <f>SUM(O9:O12)</f>
        <v>0</v>
      </c>
      <c r="P8" s="127"/>
      <c r="Q8" s="127">
        <f>SUM(Q9:Q12)</f>
        <v>0</v>
      </c>
      <c r="R8" s="128"/>
      <c r="S8" s="128"/>
      <c r="T8" s="129"/>
      <c r="U8" s="123"/>
      <c r="V8" s="123">
        <f>SUM(V9:V12)</f>
        <v>0</v>
      </c>
      <c r="W8" s="123"/>
      <c r="X8" s="123"/>
      <c r="Y8" s="123"/>
      <c r="AG8" t="s">
        <v>147</v>
      </c>
    </row>
    <row r="9" spans="1:60" ht="20.100000000000001" outlineLevel="1">
      <c r="A9" s="138">
        <v>1</v>
      </c>
      <c r="B9" s="139" t="s">
        <v>509</v>
      </c>
      <c r="C9" s="151" t="s">
        <v>510</v>
      </c>
      <c r="D9" s="140" t="s">
        <v>150</v>
      </c>
      <c r="E9" s="141">
        <v>5400</v>
      </c>
      <c r="F9" s="142"/>
      <c r="G9" s="143">
        <f>ROUND(E9*F9,2)</f>
        <v>0</v>
      </c>
      <c r="H9" s="142"/>
      <c r="I9" s="143">
        <f>ROUND(E9*H9,2)</f>
        <v>0</v>
      </c>
      <c r="J9" s="142"/>
      <c r="K9" s="143">
        <f>ROUND(E9*J9,2)</f>
        <v>0</v>
      </c>
      <c r="L9" s="143">
        <v>21</v>
      </c>
      <c r="M9" s="143">
        <f>G9*(1+L9/100)</f>
        <v>0</v>
      </c>
      <c r="N9" s="141">
        <v>0</v>
      </c>
      <c r="O9" s="141">
        <f>ROUND(E9*N9,2)</f>
        <v>0</v>
      </c>
      <c r="P9" s="141">
        <v>0</v>
      </c>
      <c r="Q9" s="141">
        <f>ROUND(E9*P9,2)</f>
        <v>0</v>
      </c>
      <c r="R9" s="143"/>
      <c r="S9" s="143" t="s">
        <v>222</v>
      </c>
      <c r="T9" s="144" t="s">
        <v>223</v>
      </c>
      <c r="U9" s="113">
        <v>0</v>
      </c>
      <c r="V9" s="113">
        <f>ROUND(E9*U9,2)</f>
        <v>0</v>
      </c>
      <c r="W9" s="113"/>
      <c r="X9" s="113" t="s">
        <v>152</v>
      </c>
      <c r="Y9" s="113" t="s">
        <v>153</v>
      </c>
      <c r="Z9" s="107"/>
      <c r="AA9" s="107"/>
      <c r="AB9" s="107"/>
      <c r="AC9" s="107"/>
      <c r="AD9" s="107"/>
      <c r="AE9" s="107"/>
      <c r="AF9" s="107"/>
      <c r="AG9" s="107" t="s">
        <v>154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ht="20.100000000000001" outlineLevel="1">
      <c r="A10" s="138">
        <v>2</v>
      </c>
      <c r="B10" s="139" t="s">
        <v>511</v>
      </c>
      <c r="C10" s="151" t="s">
        <v>512</v>
      </c>
      <c r="D10" s="140" t="s">
        <v>234</v>
      </c>
      <c r="E10" s="141">
        <v>18000</v>
      </c>
      <c r="F10" s="142"/>
      <c r="G10" s="143">
        <f>ROUND(E10*F10,2)</f>
        <v>0</v>
      </c>
      <c r="H10" s="142"/>
      <c r="I10" s="143">
        <f>ROUND(E10*H10,2)</f>
        <v>0</v>
      </c>
      <c r="J10" s="142"/>
      <c r="K10" s="143">
        <f>ROUND(E10*J10,2)</f>
        <v>0</v>
      </c>
      <c r="L10" s="143">
        <v>21</v>
      </c>
      <c r="M10" s="143">
        <f>G10*(1+L10/100)</f>
        <v>0</v>
      </c>
      <c r="N10" s="141">
        <v>0</v>
      </c>
      <c r="O10" s="141">
        <f>ROUND(E10*N10,2)</f>
        <v>0</v>
      </c>
      <c r="P10" s="141">
        <v>0</v>
      </c>
      <c r="Q10" s="141">
        <f>ROUND(E10*P10,2)</f>
        <v>0</v>
      </c>
      <c r="R10" s="143"/>
      <c r="S10" s="143" t="s">
        <v>222</v>
      </c>
      <c r="T10" s="144" t="s">
        <v>223</v>
      </c>
      <c r="U10" s="113">
        <v>0</v>
      </c>
      <c r="V10" s="113">
        <f>ROUND(E10*U10,2)</f>
        <v>0</v>
      </c>
      <c r="W10" s="113"/>
      <c r="X10" s="113" t="s">
        <v>152</v>
      </c>
      <c r="Y10" s="113" t="s">
        <v>153</v>
      </c>
      <c r="Z10" s="107"/>
      <c r="AA10" s="107"/>
      <c r="AB10" s="107"/>
      <c r="AC10" s="107"/>
      <c r="AD10" s="107"/>
      <c r="AE10" s="107"/>
      <c r="AF10" s="107"/>
      <c r="AG10" s="107" t="s">
        <v>154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ht="20.100000000000001" outlineLevel="1">
      <c r="A11" s="138">
        <v>3</v>
      </c>
      <c r="B11" s="139" t="s">
        <v>513</v>
      </c>
      <c r="C11" s="151" t="s">
        <v>514</v>
      </c>
      <c r="D11" s="140" t="s">
        <v>234</v>
      </c>
      <c r="E11" s="141">
        <f>E10</f>
        <v>18000</v>
      </c>
      <c r="F11" s="142"/>
      <c r="G11" s="143">
        <f>ROUND(E11*F11,2)</f>
        <v>0</v>
      </c>
      <c r="H11" s="142"/>
      <c r="I11" s="143">
        <f>ROUND(E11*H11,2)</f>
        <v>0</v>
      </c>
      <c r="J11" s="142"/>
      <c r="K11" s="143">
        <f>ROUND(E11*J11,2)</f>
        <v>0</v>
      </c>
      <c r="L11" s="143">
        <v>21</v>
      </c>
      <c r="M11" s="143">
        <f>G11*(1+L11/100)</f>
        <v>0</v>
      </c>
      <c r="N11" s="141">
        <v>0</v>
      </c>
      <c r="O11" s="141">
        <f>ROUND(E11*N11,2)</f>
        <v>0</v>
      </c>
      <c r="P11" s="141">
        <v>0</v>
      </c>
      <c r="Q11" s="141">
        <f>ROUND(E11*P11,2)</f>
        <v>0</v>
      </c>
      <c r="R11" s="143"/>
      <c r="S11" s="143" t="s">
        <v>222</v>
      </c>
      <c r="T11" s="144" t="s">
        <v>223</v>
      </c>
      <c r="U11" s="113">
        <v>0</v>
      </c>
      <c r="V11" s="113">
        <f>ROUND(E11*U11,2)</f>
        <v>0</v>
      </c>
      <c r="W11" s="113"/>
      <c r="X11" s="113" t="s">
        <v>152</v>
      </c>
      <c r="Y11" s="113" t="s">
        <v>153</v>
      </c>
      <c r="Z11" s="107"/>
      <c r="AA11" s="107"/>
      <c r="AB11" s="107"/>
      <c r="AC11" s="107"/>
      <c r="AD11" s="107"/>
      <c r="AE11" s="107"/>
      <c r="AF11" s="107"/>
      <c r="AG11" s="107" t="s">
        <v>154</v>
      </c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ht="20.100000000000001" outlineLevel="1">
      <c r="A12" s="130">
        <v>4</v>
      </c>
      <c r="B12" s="131" t="s">
        <v>515</v>
      </c>
      <c r="C12" s="146" t="s">
        <v>516</v>
      </c>
      <c r="D12" s="132" t="s">
        <v>234</v>
      </c>
      <c r="E12" s="133">
        <f>E11</f>
        <v>18000</v>
      </c>
      <c r="F12" s="134"/>
      <c r="G12" s="135">
        <f>ROUND(E12*F12,2)</f>
        <v>0</v>
      </c>
      <c r="H12" s="134"/>
      <c r="I12" s="135">
        <f>ROUND(E12*H12,2)</f>
        <v>0</v>
      </c>
      <c r="J12" s="134"/>
      <c r="K12" s="135">
        <f>ROUND(E12*J12,2)</f>
        <v>0</v>
      </c>
      <c r="L12" s="135">
        <v>21</v>
      </c>
      <c r="M12" s="135">
        <f>G12*(1+L12/100)</f>
        <v>0</v>
      </c>
      <c r="N12" s="133">
        <v>0</v>
      </c>
      <c r="O12" s="133">
        <f>ROUND(E12*N12,2)</f>
        <v>0</v>
      </c>
      <c r="P12" s="133">
        <v>0</v>
      </c>
      <c r="Q12" s="133">
        <f>ROUND(E12*P12,2)</f>
        <v>0</v>
      </c>
      <c r="R12" s="135"/>
      <c r="S12" s="135" t="s">
        <v>222</v>
      </c>
      <c r="T12" s="136" t="s">
        <v>223</v>
      </c>
      <c r="U12" s="113">
        <v>0</v>
      </c>
      <c r="V12" s="113">
        <f>ROUND(E12*U12,2)</f>
        <v>0</v>
      </c>
      <c r="W12" s="113"/>
      <c r="X12" s="113" t="s">
        <v>152</v>
      </c>
      <c r="Y12" s="113" t="s">
        <v>153</v>
      </c>
      <c r="Z12" s="107"/>
      <c r="AA12" s="107"/>
      <c r="AB12" s="107"/>
      <c r="AC12" s="107"/>
      <c r="AD12" s="107"/>
      <c r="AE12" s="107"/>
      <c r="AF12" s="107"/>
      <c r="AG12" s="107" t="s">
        <v>154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>
      <c r="A13" s="3"/>
      <c r="B13" s="4"/>
      <c r="C13" s="152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E13">
        <v>12</v>
      </c>
      <c r="AF13">
        <v>21</v>
      </c>
      <c r="AG13" t="s">
        <v>132</v>
      </c>
    </row>
    <row r="14" spans="1:60" ht="12.95">
      <c r="A14" s="305"/>
      <c r="B14" s="306" t="s">
        <v>26</v>
      </c>
      <c r="C14" s="307"/>
      <c r="D14" s="308"/>
      <c r="E14" s="309"/>
      <c r="F14" s="309"/>
      <c r="G14" s="310">
        <f>G8</f>
        <v>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AE14">
        <f>SUMIF(L7:L12,AE13,G7:G12)</f>
        <v>0</v>
      </c>
      <c r="AF14">
        <f>SUMIF(L7:L12,AF13,G7:G12)</f>
        <v>0</v>
      </c>
      <c r="AG14" t="s">
        <v>268</v>
      </c>
    </row>
    <row r="15" spans="1:60">
      <c r="A15" s="3"/>
      <c r="B15" s="4"/>
      <c r="C15" s="152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>
      <c r="A16" s="3"/>
      <c r="B16" s="4"/>
      <c r="C16" s="152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241" t="s">
        <v>269</v>
      </c>
      <c r="B17" s="241"/>
      <c r="C17" s="242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224"/>
      <c r="B18" s="225"/>
      <c r="C18" s="226"/>
      <c r="D18" s="225"/>
      <c r="E18" s="225"/>
      <c r="F18" s="225"/>
      <c r="G18" s="22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G18" t="s">
        <v>270</v>
      </c>
    </row>
    <row r="19" spans="1:33">
      <c r="A19" s="228"/>
      <c r="B19" s="229"/>
      <c r="C19" s="230"/>
      <c r="D19" s="229"/>
      <c r="E19" s="229"/>
      <c r="F19" s="229"/>
      <c r="G19" s="23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228"/>
      <c r="B20" s="229"/>
      <c r="C20" s="230"/>
      <c r="D20" s="229"/>
      <c r="E20" s="229"/>
      <c r="F20" s="229"/>
      <c r="G20" s="231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A21" s="228"/>
      <c r="B21" s="229"/>
      <c r="C21" s="230"/>
      <c r="D21" s="229"/>
      <c r="E21" s="229"/>
      <c r="F21" s="229"/>
      <c r="G21" s="231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>
      <c r="A22" s="232"/>
      <c r="B22" s="233"/>
      <c r="C22" s="234"/>
      <c r="D22" s="233"/>
      <c r="E22" s="233"/>
      <c r="F22" s="233"/>
      <c r="G22" s="235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>
      <c r="A23" s="3"/>
      <c r="B23" s="4"/>
      <c r="C23" s="152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>
      <c r="C24" s="153"/>
      <c r="D24" s="10"/>
      <c r="AG24" t="s">
        <v>271</v>
      </c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 objects="1" scenarios="1"/>
  <mergeCells count="6">
    <mergeCell ref="A18:G22"/>
    <mergeCell ref="A1:G1"/>
    <mergeCell ref="C2:G2"/>
    <mergeCell ref="C3:G3"/>
    <mergeCell ref="C4:G4"/>
    <mergeCell ref="A17:C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D0208-5A9B-4D17-BC8F-76F9F8BEDA08}">
  <sheetPr>
    <outlinePr summaryBelow="0"/>
  </sheetPr>
  <dimension ref="A1:BH5000"/>
  <sheetViews>
    <sheetView workbookViewId="0">
      <pane ySplit="7" topLeftCell="A8" activePane="bottomLeft" state="frozen"/>
      <selection pane="bottomLeft" activeCell="T15" sqref="T15"/>
    </sheetView>
  </sheetViews>
  <sheetFormatPr defaultRowHeight="12.6" outlineLevelRow="2"/>
  <cols>
    <col min="1" max="1" width="3.42578125" customWidth="1"/>
    <col min="2" max="2" width="12.5703125" style="95" customWidth="1"/>
    <col min="3" max="3" width="38.28515625" style="9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>
      <c r="A1" s="240" t="s">
        <v>114</v>
      </c>
      <c r="B1" s="240"/>
      <c r="C1" s="240"/>
      <c r="D1" s="240"/>
      <c r="E1" s="240"/>
      <c r="F1" s="240"/>
      <c r="G1" s="240"/>
      <c r="AG1" t="s">
        <v>118</v>
      </c>
    </row>
    <row r="2" spans="1:60" ht="24.95" customHeight="1">
      <c r="A2" s="291" t="s">
        <v>115</v>
      </c>
      <c r="B2" s="288" t="s">
        <v>5</v>
      </c>
      <c r="C2" s="292" t="s">
        <v>6</v>
      </c>
      <c r="D2" s="293"/>
      <c r="E2" s="293"/>
      <c r="F2" s="293"/>
      <c r="G2" s="294"/>
      <c r="AG2" t="s">
        <v>119</v>
      </c>
    </row>
    <row r="3" spans="1:60" ht="24.95" customHeight="1">
      <c r="A3" s="291" t="s">
        <v>116</v>
      </c>
      <c r="B3" s="288" t="s">
        <v>55</v>
      </c>
      <c r="C3" s="292" t="s">
        <v>56</v>
      </c>
      <c r="D3" s="293"/>
      <c r="E3" s="293"/>
      <c r="F3" s="293"/>
      <c r="G3" s="294"/>
      <c r="AC3" s="95" t="s">
        <v>119</v>
      </c>
      <c r="AG3" t="s">
        <v>120</v>
      </c>
    </row>
    <row r="4" spans="1:60" ht="24.95" customHeight="1">
      <c r="A4" s="295" t="s">
        <v>117</v>
      </c>
      <c r="B4" s="296" t="s">
        <v>75</v>
      </c>
      <c r="C4" s="297" t="s">
        <v>76</v>
      </c>
      <c r="D4" s="298"/>
      <c r="E4" s="298"/>
      <c r="F4" s="298"/>
      <c r="G4" s="299"/>
      <c r="AG4" t="s">
        <v>121</v>
      </c>
    </row>
    <row r="5" spans="1:60">
      <c r="D5" s="10"/>
    </row>
    <row r="6" spans="1:60" ht="37.5">
      <c r="A6" s="300" t="s">
        <v>122</v>
      </c>
      <c r="B6" s="301" t="s">
        <v>123</v>
      </c>
      <c r="C6" s="301" t="s">
        <v>124</v>
      </c>
      <c r="D6" s="302" t="s">
        <v>125</v>
      </c>
      <c r="E6" s="300" t="s">
        <v>126</v>
      </c>
      <c r="F6" s="303" t="s">
        <v>127</v>
      </c>
      <c r="G6" s="300" t="s">
        <v>26</v>
      </c>
      <c r="H6" s="304" t="s">
        <v>128</v>
      </c>
      <c r="I6" s="304" t="s">
        <v>129</v>
      </c>
      <c r="J6" s="304" t="s">
        <v>130</v>
      </c>
      <c r="K6" s="304" t="s">
        <v>131</v>
      </c>
      <c r="L6" s="304" t="s">
        <v>132</v>
      </c>
      <c r="M6" s="304" t="s">
        <v>133</v>
      </c>
      <c r="N6" s="304" t="s">
        <v>134</v>
      </c>
      <c r="O6" s="304" t="s">
        <v>135</v>
      </c>
      <c r="P6" s="304" t="s">
        <v>136</v>
      </c>
      <c r="Q6" s="304" t="s">
        <v>137</v>
      </c>
      <c r="R6" s="304" t="s">
        <v>138</v>
      </c>
      <c r="S6" s="304" t="s">
        <v>139</v>
      </c>
      <c r="T6" s="304" t="s">
        <v>140</v>
      </c>
      <c r="U6" s="304" t="s">
        <v>141</v>
      </c>
      <c r="V6" s="304" t="s">
        <v>142</v>
      </c>
      <c r="W6" s="304" t="s">
        <v>143</v>
      </c>
      <c r="X6" s="304" t="s">
        <v>144</v>
      </c>
      <c r="Y6" s="304" t="s">
        <v>145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 ht="12.95">
      <c r="A8" s="124" t="s">
        <v>146</v>
      </c>
      <c r="B8" s="125" t="s">
        <v>30</v>
      </c>
      <c r="C8" s="145" t="s">
        <v>31</v>
      </c>
      <c r="D8" s="126"/>
      <c r="E8" s="127"/>
      <c r="F8" s="128"/>
      <c r="G8" s="128">
        <f>SUMIF(AG9:AG16,"&lt;&gt;NOR",G9:G16)</f>
        <v>0</v>
      </c>
      <c r="H8" s="128"/>
      <c r="I8" s="128">
        <f>SUM(I9:I16)</f>
        <v>0</v>
      </c>
      <c r="J8" s="128"/>
      <c r="K8" s="128">
        <f>SUM(K9:K16)</f>
        <v>0</v>
      </c>
      <c r="L8" s="128"/>
      <c r="M8" s="128">
        <f>SUM(M9:M16)</f>
        <v>0</v>
      </c>
      <c r="N8" s="127"/>
      <c r="O8" s="127">
        <f>SUM(O9:O16)</f>
        <v>0</v>
      </c>
      <c r="P8" s="127"/>
      <c r="Q8" s="127">
        <f>SUM(Q9:Q16)</f>
        <v>0</v>
      </c>
      <c r="R8" s="128"/>
      <c r="S8" s="128"/>
      <c r="T8" s="129"/>
      <c r="U8" s="123"/>
      <c r="V8" s="123">
        <f>SUM(V9:V16)</f>
        <v>0</v>
      </c>
      <c r="W8" s="123"/>
      <c r="X8" s="123"/>
      <c r="Y8" s="123"/>
      <c r="AG8" t="s">
        <v>147</v>
      </c>
    </row>
    <row r="9" spans="1:60" outlineLevel="1">
      <c r="A9" s="130">
        <v>1</v>
      </c>
      <c r="B9" s="131" t="s">
        <v>517</v>
      </c>
      <c r="C9" s="146" t="s">
        <v>518</v>
      </c>
      <c r="D9" s="132" t="s">
        <v>508</v>
      </c>
      <c r="E9" s="133">
        <v>1</v>
      </c>
      <c r="F9" s="134"/>
      <c r="G9" s="135">
        <f>ROUND(E9*F9,2)</f>
        <v>0</v>
      </c>
      <c r="H9" s="134"/>
      <c r="I9" s="135">
        <f>ROUND(E9*H9,2)</f>
        <v>0</v>
      </c>
      <c r="J9" s="134"/>
      <c r="K9" s="135">
        <f>ROUND(E9*J9,2)</f>
        <v>0</v>
      </c>
      <c r="L9" s="135">
        <v>21</v>
      </c>
      <c r="M9" s="135">
        <f>G9*(1+L9/100)</f>
        <v>0</v>
      </c>
      <c r="N9" s="133">
        <v>0</v>
      </c>
      <c r="O9" s="133">
        <f>ROUND(E9*N9,2)</f>
        <v>0</v>
      </c>
      <c r="P9" s="133">
        <v>0</v>
      </c>
      <c r="Q9" s="133">
        <f>ROUND(E9*P9,2)</f>
        <v>0</v>
      </c>
      <c r="R9" s="135"/>
      <c r="S9" s="135" t="s">
        <v>151</v>
      </c>
      <c r="T9" s="136" t="s">
        <v>223</v>
      </c>
      <c r="U9" s="113">
        <v>0</v>
      </c>
      <c r="V9" s="113">
        <f>ROUND(E9*U9,2)</f>
        <v>0</v>
      </c>
      <c r="W9" s="113"/>
      <c r="X9" s="113" t="s">
        <v>519</v>
      </c>
      <c r="Y9" s="113" t="s">
        <v>153</v>
      </c>
      <c r="Z9" s="107"/>
      <c r="AA9" s="107"/>
      <c r="AB9" s="107"/>
      <c r="AC9" s="107"/>
      <c r="AD9" s="107"/>
      <c r="AE9" s="107"/>
      <c r="AF9" s="107"/>
      <c r="AG9" s="107" t="s">
        <v>520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ht="30.6" outlineLevel="2">
      <c r="A10" s="110"/>
      <c r="B10" s="111"/>
      <c r="C10" s="236" t="s">
        <v>521</v>
      </c>
      <c r="D10" s="237"/>
      <c r="E10" s="237"/>
      <c r="F10" s="237"/>
      <c r="G10" s="237"/>
      <c r="H10" s="113"/>
      <c r="I10" s="113"/>
      <c r="J10" s="113"/>
      <c r="K10" s="113"/>
      <c r="L10" s="113"/>
      <c r="M10" s="113"/>
      <c r="N10" s="112"/>
      <c r="O10" s="112"/>
      <c r="P10" s="112"/>
      <c r="Q10" s="112"/>
      <c r="R10" s="113"/>
      <c r="S10" s="113"/>
      <c r="T10" s="113"/>
      <c r="U10" s="113"/>
      <c r="V10" s="113"/>
      <c r="W10" s="113"/>
      <c r="X10" s="113"/>
      <c r="Y10" s="113"/>
      <c r="Z10" s="107"/>
      <c r="AA10" s="107"/>
      <c r="AB10" s="107"/>
      <c r="AC10" s="107"/>
      <c r="AD10" s="107"/>
      <c r="AE10" s="107"/>
      <c r="AF10" s="107"/>
      <c r="AG10" s="107" t="s">
        <v>189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37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07"/>
      <c r="BC10" s="107"/>
      <c r="BD10" s="107"/>
      <c r="BE10" s="107"/>
      <c r="BF10" s="107"/>
      <c r="BG10" s="107"/>
      <c r="BH10" s="107"/>
    </row>
    <row r="11" spans="1:60" ht="20.100000000000001" outlineLevel="1">
      <c r="A11" s="130">
        <v>2</v>
      </c>
      <c r="B11" s="131" t="s">
        <v>522</v>
      </c>
      <c r="C11" s="146" t="s">
        <v>523</v>
      </c>
      <c r="D11" s="132" t="s">
        <v>508</v>
      </c>
      <c r="E11" s="133">
        <v>1</v>
      </c>
      <c r="F11" s="134"/>
      <c r="G11" s="135">
        <f>ROUND(E11*F11,2)</f>
        <v>0</v>
      </c>
      <c r="H11" s="134"/>
      <c r="I11" s="135">
        <f>ROUND(E11*H11,2)</f>
        <v>0</v>
      </c>
      <c r="J11" s="134"/>
      <c r="K11" s="135">
        <f>ROUND(E11*J11,2)</f>
        <v>0</v>
      </c>
      <c r="L11" s="135">
        <v>21</v>
      </c>
      <c r="M11" s="135">
        <f>G11*(1+L11/100)</f>
        <v>0</v>
      </c>
      <c r="N11" s="133">
        <v>0</v>
      </c>
      <c r="O11" s="133">
        <f>ROUND(E11*N11,2)</f>
        <v>0</v>
      </c>
      <c r="P11" s="133">
        <v>0</v>
      </c>
      <c r="Q11" s="133">
        <f>ROUND(E11*P11,2)</f>
        <v>0</v>
      </c>
      <c r="R11" s="135"/>
      <c r="S11" s="135" t="s">
        <v>151</v>
      </c>
      <c r="T11" s="136" t="s">
        <v>223</v>
      </c>
      <c r="U11" s="113">
        <v>0</v>
      </c>
      <c r="V11" s="113">
        <f>ROUND(E11*U11,2)</f>
        <v>0</v>
      </c>
      <c r="W11" s="113"/>
      <c r="X11" s="113" t="s">
        <v>519</v>
      </c>
      <c r="Y11" s="113" t="s">
        <v>153</v>
      </c>
      <c r="Z11" s="107"/>
      <c r="AA11" s="107"/>
      <c r="AB11" s="107"/>
      <c r="AC11" s="107"/>
      <c r="AD11" s="107"/>
      <c r="AE11" s="107"/>
      <c r="AF11" s="107"/>
      <c r="AG11" s="107" t="s">
        <v>520</v>
      </c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ht="30.6" outlineLevel="2">
      <c r="A12" s="110"/>
      <c r="B12" s="111"/>
      <c r="C12" s="236" t="s">
        <v>524</v>
      </c>
      <c r="D12" s="237"/>
      <c r="E12" s="237"/>
      <c r="F12" s="237"/>
      <c r="G12" s="237"/>
      <c r="H12" s="113"/>
      <c r="I12" s="113"/>
      <c r="J12" s="113"/>
      <c r="K12" s="113"/>
      <c r="L12" s="113"/>
      <c r="M12" s="113"/>
      <c r="N12" s="112"/>
      <c r="O12" s="112"/>
      <c r="P12" s="112"/>
      <c r="Q12" s="112"/>
      <c r="R12" s="113"/>
      <c r="S12" s="113"/>
      <c r="T12" s="113"/>
      <c r="U12" s="113"/>
      <c r="V12" s="113"/>
      <c r="W12" s="113"/>
      <c r="X12" s="113"/>
      <c r="Y12" s="113"/>
      <c r="Z12" s="107"/>
      <c r="AA12" s="107"/>
      <c r="AB12" s="107"/>
      <c r="AC12" s="107"/>
      <c r="AD12" s="107"/>
      <c r="AE12" s="107"/>
      <c r="AF12" s="107"/>
      <c r="AG12" s="107" t="s">
        <v>189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37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107"/>
      <c r="BC12" s="107"/>
      <c r="BD12" s="107"/>
      <c r="BE12" s="107"/>
      <c r="BF12" s="107"/>
      <c r="BG12" s="107"/>
      <c r="BH12" s="107"/>
    </row>
    <row r="13" spans="1:60" outlineLevel="1">
      <c r="A13" s="130">
        <v>3</v>
      </c>
      <c r="B13" s="131" t="s">
        <v>525</v>
      </c>
      <c r="C13" s="146" t="s">
        <v>526</v>
      </c>
      <c r="D13" s="132" t="s">
        <v>508</v>
      </c>
      <c r="E13" s="133">
        <v>1</v>
      </c>
      <c r="F13" s="134"/>
      <c r="G13" s="135">
        <f>ROUND(E13*F13,2)</f>
        <v>0</v>
      </c>
      <c r="H13" s="134"/>
      <c r="I13" s="135">
        <f>ROUND(E13*H13,2)</f>
        <v>0</v>
      </c>
      <c r="J13" s="134"/>
      <c r="K13" s="135">
        <f>ROUND(E13*J13,2)</f>
        <v>0</v>
      </c>
      <c r="L13" s="135">
        <v>21</v>
      </c>
      <c r="M13" s="135">
        <f>G13*(1+L13/100)</f>
        <v>0</v>
      </c>
      <c r="N13" s="133">
        <v>0</v>
      </c>
      <c r="O13" s="133">
        <f>ROUND(E13*N13,2)</f>
        <v>0</v>
      </c>
      <c r="P13" s="133">
        <v>0</v>
      </c>
      <c r="Q13" s="133">
        <f>ROUND(E13*P13,2)</f>
        <v>0</v>
      </c>
      <c r="R13" s="135"/>
      <c r="S13" s="135" t="s">
        <v>151</v>
      </c>
      <c r="T13" s="136" t="s">
        <v>223</v>
      </c>
      <c r="U13" s="113">
        <v>0</v>
      </c>
      <c r="V13" s="113">
        <f>ROUND(E13*U13,2)</f>
        <v>0</v>
      </c>
      <c r="W13" s="113"/>
      <c r="X13" s="113" t="s">
        <v>519</v>
      </c>
      <c r="Y13" s="113" t="s">
        <v>153</v>
      </c>
      <c r="Z13" s="107"/>
      <c r="AA13" s="107"/>
      <c r="AB13" s="107"/>
      <c r="AC13" s="107"/>
      <c r="AD13" s="107"/>
      <c r="AE13" s="107"/>
      <c r="AF13" s="107"/>
      <c r="AG13" s="107" t="s">
        <v>520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ht="20.45" outlineLevel="2">
      <c r="A14" s="110"/>
      <c r="B14" s="111"/>
      <c r="C14" s="236" t="s">
        <v>527</v>
      </c>
      <c r="D14" s="237"/>
      <c r="E14" s="237"/>
      <c r="F14" s="237"/>
      <c r="G14" s="237"/>
      <c r="H14" s="113"/>
      <c r="I14" s="113"/>
      <c r="J14" s="113"/>
      <c r="K14" s="113"/>
      <c r="L14" s="113"/>
      <c r="M14" s="113"/>
      <c r="N14" s="112"/>
      <c r="O14" s="112"/>
      <c r="P14" s="112"/>
      <c r="Q14" s="112"/>
      <c r="R14" s="113"/>
      <c r="S14" s="113"/>
      <c r="T14" s="113"/>
      <c r="U14" s="113"/>
      <c r="V14" s="113"/>
      <c r="W14" s="113"/>
      <c r="X14" s="113"/>
      <c r="Y14" s="113"/>
      <c r="Z14" s="107"/>
      <c r="AA14" s="107"/>
      <c r="AB14" s="107"/>
      <c r="AC14" s="107"/>
      <c r="AD14" s="107"/>
      <c r="AE14" s="107"/>
      <c r="AF14" s="107"/>
      <c r="AG14" s="107" t="s">
        <v>189</v>
      </c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37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107"/>
      <c r="BC14" s="107"/>
      <c r="BD14" s="107"/>
      <c r="BE14" s="107"/>
      <c r="BF14" s="107"/>
      <c r="BG14" s="107"/>
      <c r="BH14" s="107"/>
    </row>
    <row r="15" spans="1:60" outlineLevel="1">
      <c r="A15" s="130">
        <v>4</v>
      </c>
      <c r="B15" s="131" t="s">
        <v>528</v>
      </c>
      <c r="C15" s="146" t="s">
        <v>529</v>
      </c>
      <c r="D15" s="132" t="s">
        <v>508</v>
      </c>
      <c r="E15" s="133">
        <v>1</v>
      </c>
      <c r="F15" s="134"/>
      <c r="G15" s="135">
        <f>ROUND(E15*F15,2)</f>
        <v>0</v>
      </c>
      <c r="H15" s="134"/>
      <c r="I15" s="135">
        <f>ROUND(E15*H15,2)</f>
        <v>0</v>
      </c>
      <c r="J15" s="134"/>
      <c r="K15" s="135">
        <f>ROUND(E15*J15,2)</f>
        <v>0</v>
      </c>
      <c r="L15" s="135">
        <v>21</v>
      </c>
      <c r="M15" s="135">
        <f>G15*(1+L15/100)</f>
        <v>0</v>
      </c>
      <c r="N15" s="133">
        <v>0</v>
      </c>
      <c r="O15" s="133">
        <f>ROUND(E15*N15,2)</f>
        <v>0</v>
      </c>
      <c r="P15" s="133">
        <v>0</v>
      </c>
      <c r="Q15" s="133">
        <f>ROUND(E15*P15,2)</f>
        <v>0</v>
      </c>
      <c r="R15" s="135"/>
      <c r="S15" s="135" t="s">
        <v>151</v>
      </c>
      <c r="T15" s="136" t="s">
        <v>223</v>
      </c>
      <c r="U15" s="113">
        <v>0</v>
      </c>
      <c r="V15" s="113">
        <f>ROUND(E15*U15,2)</f>
        <v>0</v>
      </c>
      <c r="W15" s="113"/>
      <c r="X15" s="113" t="s">
        <v>519</v>
      </c>
      <c r="Y15" s="113" t="s">
        <v>153</v>
      </c>
      <c r="Z15" s="107"/>
      <c r="AA15" s="107"/>
      <c r="AB15" s="107"/>
      <c r="AC15" s="107"/>
      <c r="AD15" s="107"/>
      <c r="AE15" s="107"/>
      <c r="AF15" s="107"/>
      <c r="AG15" s="107" t="s">
        <v>520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2">
      <c r="A16" s="110"/>
      <c r="B16" s="111"/>
      <c r="C16" s="236" t="s">
        <v>530</v>
      </c>
      <c r="D16" s="237"/>
      <c r="E16" s="237"/>
      <c r="F16" s="237"/>
      <c r="G16" s="237"/>
      <c r="H16" s="113"/>
      <c r="I16" s="113"/>
      <c r="J16" s="113"/>
      <c r="K16" s="113"/>
      <c r="L16" s="113"/>
      <c r="M16" s="113"/>
      <c r="N16" s="112"/>
      <c r="O16" s="112"/>
      <c r="P16" s="112"/>
      <c r="Q16" s="112"/>
      <c r="R16" s="113"/>
      <c r="S16" s="113"/>
      <c r="T16" s="113"/>
      <c r="U16" s="113"/>
      <c r="V16" s="113"/>
      <c r="W16" s="113"/>
      <c r="X16" s="113"/>
      <c r="Y16" s="113"/>
      <c r="Z16" s="107"/>
      <c r="AA16" s="107"/>
      <c r="AB16" s="107"/>
      <c r="AC16" s="107"/>
      <c r="AD16" s="107"/>
      <c r="AE16" s="107"/>
      <c r="AF16" s="107"/>
      <c r="AG16" s="107" t="s">
        <v>189</v>
      </c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ht="12.95">
      <c r="A17" s="124" t="s">
        <v>146</v>
      </c>
      <c r="B17" s="125" t="s">
        <v>32</v>
      </c>
      <c r="C17" s="145" t="s">
        <v>33</v>
      </c>
      <c r="D17" s="126"/>
      <c r="E17" s="127"/>
      <c r="F17" s="128"/>
      <c r="G17" s="128">
        <f>SUMIF(AG18:AG26,"&lt;&gt;NOR",G18:G26)</f>
        <v>0</v>
      </c>
      <c r="H17" s="128"/>
      <c r="I17" s="128">
        <f>SUM(I18:I26)</f>
        <v>0</v>
      </c>
      <c r="J17" s="128"/>
      <c r="K17" s="128">
        <f>SUM(K18:K26)</f>
        <v>0</v>
      </c>
      <c r="L17" s="128"/>
      <c r="M17" s="128">
        <f>SUM(M18:M26)</f>
        <v>0</v>
      </c>
      <c r="N17" s="127"/>
      <c r="O17" s="127">
        <f>SUM(O18:O26)</f>
        <v>0</v>
      </c>
      <c r="P17" s="127"/>
      <c r="Q17" s="127">
        <f>SUM(Q18:Q26)</f>
        <v>0</v>
      </c>
      <c r="R17" s="128"/>
      <c r="S17" s="128"/>
      <c r="T17" s="129"/>
      <c r="U17" s="123"/>
      <c r="V17" s="123">
        <f>SUM(V18:V26)</f>
        <v>0</v>
      </c>
      <c r="W17" s="123"/>
      <c r="X17" s="123"/>
      <c r="Y17" s="123"/>
      <c r="AG17" t="s">
        <v>147</v>
      </c>
    </row>
    <row r="18" spans="1:60" outlineLevel="1">
      <c r="A18" s="130">
        <v>5</v>
      </c>
      <c r="B18" s="131" t="s">
        <v>531</v>
      </c>
      <c r="C18" s="146" t="s">
        <v>532</v>
      </c>
      <c r="D18" s="132" t="s">
        <v>508</v>
      </c>
      <c r="E18" s="133">
        <v>1</v>
      </c>
      <c r="F18" s="134"/>
      <c r="G18" s="135">
        <f>ROUND(E18*F18,2)</f>
        <v>0</v>
      </c>
      <c r="H18" s="134"/>
      <c r="I18" s="135">
        <f>ROUND(E18*H18,2)</f>
        <v>0</v>
      </c>
      <c r="J18" s="134"/>
      <c r="K18" s="135">
        <f>ROUND(E18*J18,2)</f>
        <v>0</v>
      </c>
      <c r="L18" s="135">
        <v>21</v>
      </c>
      <c r="M18" s="135">
        <f>G18*(1+L18/100)</f>
        <v>0</v>
      </c>
      <c r="N18" s="133">
        <v>0</v>
      </c>
      <c r="O18" s="133">
        <f>ROUND(E18*N18,2)</f>
        <v>0</v>
      </c>
      <c r="P18" s="133">
        <v>0</v>
      </c>
      <c r="Q18" s="133">
        <f>ROUND(E18*P18,2)</f>
        <v>0</v>
      </c>
      <c r="R18" s="135"/>
      <c r="S18" s="135" t="s">
        <v>151</v>
      </c>
      <c r="T18" s="136" t="s">
        <v>223</v>
      </c>
      <c r="U18" s="113">
        <v>0</v>
      </c>
      <c r="V18" s="113">
        <f>ROUND(E18*U18,2)</f>
        <v>0</v>
      </c>
      <c r="W18" s="113"/>
      <c r="X18" s="113" t="s">
        <v>519</v>
      </c>
      <c r="Y18" s="113" t="s">
        <v>153</v>
      </c>
      <c r="Z18" s="107"/>
      <c r="AA18" s="107"/>
      <c r="AB18" s="107"/>
      <c r="AC18" s="107"/>
      <c r="AD18" s="107"/>
      <c r="AE18" s="107"/>
      <c r="AF18" s="107"/>
      <c r="AG18" s="107" t="s">
        <v>520</v>
      </c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ht="30.6" outlineLevel="2">
      <c r="A19" s="110"/>
      <c r="B19" s="111"/>
      <c r="C19" s="236" t="s">
        <v>533</v>
      </c>
      <c r="D19" s="237"/>
      <c r="E19" s="237"/>
      <c r="F19" s="237"/>
      <c r="G19" s="237"/>
      <c r="H19" s="113"/>
      <c r="I19" s="113"/>
      <c r="J19" s="113"/>
      <c r="K19" s="113"/>
      <c r="L19" s="113"/>
      <c r="M19" s="113"/>
      <c r="N19" s="112"/>
      <c r="O19" s="112"/>
      <c r="P19" s="112"/>
      <c r="Q19" s="112"/>
      <c r="R19" s="113"/>
      <c r="S19" s="113"/>
      <c r="T19" s="113"/>
      <c r="U19" s="113"/>
      <c r="V19" s="113"/>
      <c r="W19" s="113"/>
      <c r="X19" s="113"/>
      <c r="Y19" s="113"/>
      <c r="Z19" s="107"/>
      <c r="AA19" s="107"/>
      <c r="AB19" s="107"/>
      <c r="AC19" s="107"/>
      <c r="AD19" s="107"/>
      <c r="AE19" s="107"/>
      <c r="AF19" s="107"/>
      <c r="AG19" s="107" t="s">
        <v>189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37" t="str">
        <f>C19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9" s="107"/>
      <c r="BC19" s="107"/>
      <c r="BD19" s="107"/>
      <c r="BE19" s="107"/>
      <c r="BF19" s="107"/>
      <c r="BG19" s="107"/>
      <c r="BH19" s="107"/>
    </row>
    <row r="20" spans="1:60" outlineLevel="1">
      <c r="A20" s="138">
        <v>6</v>
      </c>
      <c r="B20" s="139" t="s">
        <v>534</v>
      </c>
      <c r="C20" s="151" t="s">
        <v>535</v>
      </c>
      <c r="D20" s="140" t="s">
        <v>508</v>
      </c>
      <c r="E20" s="141">
        <v>1</v>
      </c>
      <c r="F20" s="142"/>
      <c r="G20" s="143">
        <f>ROUND(E20*F20,2)</f>
        <v>0</v>
      </c>
      <c r="H20" s="142"/>
      <c r="I20" s="143">
        <f>ROUND(E20*H20,2)</f>
        <v>0</v>
      </c>
      <c r="J20" s="142"/>
      <c r="K20" s="143">
        <f>ROUND(E20*J20,2)</f>
        <v>0</v>
      </c>
      <c r="L20" s="143">
        <v>21</v>
      </c>
      <c r="M20" s="143">
        <f>G20*(1+L20/100)</f>
        <v>0</v>
      </c>
      <c r="N20" s="141">
        <v>0</v>
      </c>
      <c r="O20" s="141">
        <f>ROUND(E20*N20,2)</f>
        <v>0</v>
      </c>
      <c r="P20" s="141">
        <v>0</v>
      </c>
      <c r="Q20" s="141">
        <f>ROUND(E20*P20,2)</f>
        <v>0</v>
      </c>
      <c r="R20" s="143"/>
      <c r="S20" s="143" t="s">
        <v>222</v>
      </c>
      <c r="T20" s="144" t="s">
        <v>223</v>
      </c>
      <c r="U20" s="113">
        <v>0</v>
      </c>
      <c r="V20" s="113">
        <f>ROUND(E20*U20,2)</f>
        <v>0</v>
      </c>
      <c r="W20" s="113"/>
      <c r="X20" s="113" t="s">
        <v>519</v>
      </c>
      <c r="Y20" s="113" t="s">
        <v>153</v>
      </c>
      <c r="Z20" s="107"/>
      <c r="AA20" s="107"/>
      <c r="AB20" s="107"/>
      <c r="AC20" s="107"/>
      <c r="AD20" s="107"/>
      <c r="AE20" s="107"/>
      <c r="AF20" s="107"/>
      <c r="AG20" s="107" t="s">
        <v>520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1">
      <c r="A21" s="130">
        <v>7</v>
      </c>
      <c r="B21" s="131" t="s">
        <v>536</v>
      </c>
      <c r="C21" s="146" t="s">
        <v>537</v>
      </c>
      <c r="D21" s="132" t="s">
        <v>508</v>
      </c>
      <c r="E21" s="133">
        <v>1</v>
      </c>
      <c r="F21" s="134"/>
      <c r="G21" s="135">
        <f>ROUND(E21*F21,2)</f>
        <v>0</v>
      </c>
      <c r="H21" s="134"/>
      <c r="I21" s="135">
        <f>ROUND(E21*H21,2)</f>
        <v>0</v>
      </c>
      <c r="J21" s="134"/>
      <c r="K21" s="135">
        <f>ROUND(E21*J21,2)</f>
        <v>0</v>
      </c>
      <c r="L21" s="135">
        <v>21</v>
      </c>
      <c r="M21" s="135">
        <f>G21*(1+L21/100)</f>
        <v>0</v>
      </c>
      <c r="N21" s="133">
        <v>0</v>
      </c>
      <c r="O21" s="133">
        <f>ROUND(E21*N21,2)</f>
        <v>0</v>
      </c>
      <c r="P21" s="133">
        <v>0</v>
      </c>
      <c r="Q21" s="133">
        <f>ROUND(E21*P21,2)</f>
        <v>0</v>
      </c>
      <c r="R21" s="135"/>
      <c r="S21" s="135" t="s">
        <v>151</v>
      </c>
      <c r="T21" s="136" t="s">
        <v>223</v>
      </c>
      <c r="U21" s="113">
        <v>0</v>
      </c>
      <c r="V21" s="113">
        <f>ROUND(E21*U21,2)</f>
        <v>0</v>
      </c>
      <c r="W21" s="113"/>
      <c r="X21" s="113" t="s">
        <v>519</v>
      </c>
      <c r="Y21" s="113" t="s">
        <v>153</v>
      </c>
      <c r="Z21" s="107"/>
      <c r="AA21" s="107"/>
      <c r="AB21" s="107"/>
      <c r="AC21" s="107"/>
      <c r="AD21" s="107"/>
      <c r="AE21" s="107"/>
      <c r="AF21" s="107"/>
      <c r="AG21" s="107" t="s">
        <v>520</v>
      </c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ht="20.45" outlineLevel="2">
      <c r="A22" s="110"/>
      <c r="B22" s="111"/>
      <c r="C22" s="236" t="s">
        <v>538</v>
      </c>
      <c r="D22" s="237"/>
      <c r="E22" s="237"/>
      <c r="F22" s="237"/>
      <c r="G22" s="237"/>
      <c r="H22" s="113"/>
      <c r="I22" s="113"/>
      <c r="J22" s="113"/>
      <c r="K22" s="113"/>
      <c r="L22" s="113"/>
      <c r="M22" s="113"/>
      <c r="N22" s="112"/>
      <c r="O22" s="112"/>
      <c r="P22" s="112"/>
      <c r="Q22" s="112"/>
      <c r="R22" s="113"/>
      <c r="S22" s="113"/>
      <c r="T22" s="113"/>
      <c r="U22" s="113"/>
      <c r="V22" s="113"/>
      <c r="W22" s="113"/>
      <c r="X22" s="113"/>
      <c r="Y22" s="113"/>
      <c r="Z22" s="107"/>
      <c r="AA22" s="107"/>
      <c r="AB22" s="107"/>
      <c r="AC22" s="107"/>
      <c r="AD22" s="107"/>
      <c r="AE22" s="107"/>
      <c r="AF22" s="107"/>
      <c r="AG22" s="107" t="s">
        <v>189</v>
      </c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37" t="str">
        <f>C22</f>
        <v>Náklady zhotovitele, související s prováděním zkoušek a revizí předepsaných technickými normami nebo objednatelem a které jsou pro provedení díla nezbytné.</v>
      </c>
      <c r="BB22" s="107"/>
      <c r="BC22" s="107"/>
      <c r="BD22" s="107"/>
      <c r="BE22" s="107"/>
      <c r="BF22" s="107"/>
      <c r="BG22" s="107"/>
      <c r="BH22" s="107"/>
    </row>
    <row r="23" spans="1:60" outlineLevel="1">
      <c r="A23" s="130">
        <v>8</v>
      </c>
      <c r="B23" s="131" t="s">
        <v>539</v>
      </c>
      <c r="C23" s="146" t="s">
        <v>540</v>
      </c>
      <c r="D23" s="132" t="s">
        <v>508</v>
      </c>
      <c r="E23" s="133">
        <v>1</v>
      </c>
      <c r="F23" s="134"/>
      <c r="G23" s="135">
        <f>ROUND(E23*F23,2)</f>
        <v>0</v>
      </c>
      <c r="H23" s="134"/>
      <c r="I23" s="135">
        <f>ROUND(E23*H23,2)</f>
        <v>0</v>
      </c>
      <c r="J23" s="134"/>
      <c r="K23" s="135">
        <f>ROUND(E23*J23,2)</f>
        <v>0</v>
      </c>
      <c r="L23" s="135">
        <v>21</v>
      </c>
      <c r="M23" s="135">
        <f>G23*(1+L23/100)</f>
        <v>0</v>
      </c>
      <c r="N23" s="133">
        <v>0</v>
      </c>
      <c r="O23" s="133">
        <f>ROUND(E23*N23,2)</f>
        <v>0</v>
      </c>
      <c r="P23" s="133">
        <v>0</v>
      </c>
      <c r="Q23" s="133">
        <f>ROUND(E23*P23,2)</f>
        <v>0</v>
      </c>
      <c r="R23" s="135"/>
      <c r="S23" s="135" t="s">
        <v>151</v>
      </c>
      <c r="T23" s="136" t="s">
        <v>223</v>
      </c>
      <c r="U23" s="113">
        <v>0</v>
      </c>
      <c r="V23" s="113">
        <f>ROUND(E23*U23,2)</f>
        <v>0</v>
      </c>
      <c r="W23" s="113"/>
      <c r="X23" s="113" t="s">
        <v>519</v>
      </c>
      <c r="Y23" s="113" t="s">
        <v>153</v>
      </c>
      <c r="Z23" s="107"/>
      <c r="AA23" s="107"/>
      <c r="AB23" s="107"/>
      <c r="AC23" s="107"/>
      <c r="AD23" s="107"/>
      <c r="AE23" s="107"/>
      <c r="AF23" s="107"/>
      <c r="AG23" s="107" t="s">
        <v>520</v>
      </c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ht="50.45" outlineLevel="2">
      <c r="A24" s="110"/>
      <c r="B24" s="111"/>
      <c r="C24" s="236" t="s">
        <v>541</v>
      </c>
      <c r="D24" s="237"/>
      <c r="E24" s="237"/>
      <c r="F24" s="237"/>
      <c r="G24" s="237"/>
      <c r="H24" s="113"/>
      <c r="I24" s="113"/>
      <c r="J24" s="113"/>
      <c r="K24" s="113"/>
      <c r="L24" s="113"/>
      <c r="M24" s="113"/>
      <c r="N24" s="112"/>
      <c r="O24" s="112"/>
      <c r="P24" s="112"/>
      <c r="Q24" s="112"/>
      <c r="R24" s="113"/>
      <c r="S24" s="113"/>
      <c r="T24" s="113"/>
      <c r="U24" s="113"/>
      <c r="V24" s="113"/>
      <c r="W24" s="113"/>
      <c r="X24" s="113"/>
      <c r="Y24" s="113"/>
      <c r="Z24" s="107"/>
      <c r="AA24" s="107"/>
      <c r="AB24" s="107"/>
      <c r="AC24" s="107"/>
      <c r="AD24" s="107"/>
      <c r="AE24" s="107"/>
      <c r="AF24" s="107"/>
      <c r="AG24" s="107" t="s">
        <v>189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37" t="str">
        <f>C24</f>
        <v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v>
      </c>
      <c r="BB24" s="107"/>
      <c r="BC24" s="107"/>
      <c r="BD24" s="107"/>
      <c r="BE24" s="107"/>
      <c r="BF24" s="107"/>
      <c r="BG24" s="107"/>
      <c r="BH24" s="107"/>
    </row>
    <row r="25" spans="1:60" outlineLevel="1">
      <c r="A25" s="130">
        <v>9</v>
      </c>
      <c r="B25" s="131" t="s">
        <v>542</v>
      </c>
      <c r="C25" s="146" t="s">
        <v>543</v>
      </c>
      <c r="D25" s="132" t="s">
        <v>508</v>
      </c>
      <c r="E25" s="133">
        <v>1</v>
      </c>
      <c r="F25" s="134"/>
      <c r="G25" s="135">
        <f>ROUND(E25*F25,2)</f>
        <v>0</v>
      </c>
      <c r="H25" s="134"/>
      <c r="I25" s="135">
        <f>ROUND(E25*H25,2)</f>
        <v>0</v>
      </c>
      <c r="J25" s="134"/>
      <c r="K25" s="135">
        <f>ROUND(E25*J25,2)</f>
        <v>0</v>
      </c>
      <c r="L25" s="135">
        <v>21</v>
      </c>
      <c r="M25" s="135">
        <f>G25*(1+L25/100)</f>
        <v>0</v>
      </c>
      <c r="N25" s="133">
        <v>0</v>
      </c>
      <c r="O25" s="133">
        <f>ROUND(E25*N25,2)</f>
        <v>0</v>
      </c>
      <c r="P25" s="133">
        <v>0</v>
      </c>
      <c r="Q25" s="133">
        <f>ROUND(E25*P25,2)</f>
        <v>0</v>
      </c>
      <c r="R25" s="135"/>
      <c r="S25" s="135" t="s">
        <v>151</v>
      </c>
      <c r="T25" s="136" t="s">
        <v>223</v>
      </c>
      <c r="U25" s="113">
        <v>0</v>
      </c>
      <c r="V25" s="113">
        <f>ROUND(E25*U25,2)</f>
        <v>0</v>
      </c>
      <c r="W25" s="113"/>
      <c r="X25" s="113" t="s">
        <v>519</v>
      </c>
      <c r="Y25" s="113" t="s">
        <v>153</v>
      </c>
      <c r="Z25" s="107"/>
      <c r="AA25" s="107"/>
      <c r="AB25" s="107"/>
      <c r="AC25" s="107"/>
      <c r="AD25" s="107"/>
      <c r="AE25" s="107"/>
      <c r="AF25" s="107"/>
      <c r="AG25" s="107" t="s">
        <v>520</v>
      </c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ht="20.45" outlineLevel="2">
      <c r="A26" s="110"/>
      <c r="B26" s="111"/>
      <c r="C26" s="236" t="s">
        <v>544</v>
      </c>
      <c r="D26" s="237"/>
      <c r="E26" s="237"/>
      <c r="F26" s="237"/>
      <c r="G26" s="237"/>
      <c r="H26" s="113"/>
      <c r="I26" s="113"/>
      <c r="J26" s="113"/>
      <c r="K26" s="113"/>
      <c r="L26" s="113"/>
      <c r="M26" s="113"/>
      <c r="N26" s="112"/>
      <c r="O26" s="112"/>
      <c r="P26" s="112"/>
      <c r="Q26" s="112"/>
      <c r="R26" s="113"/>
      <c r="S26" s="113"/>
      <c r="T26" s="113"/>
      <c r="U26" s="113"/>
      <c r="V26" s="113"/>
      <c r="W26" s="113"/>
      <c r="X26" s="113"/>
      <c r="Y26" s="113"/>
      <c r="Z26" s="107"/>
      <c r="AA26" s="107"/>
      <c r="AB26" s="107"/>
      <c r="AC26" s="107"/>
      <c r="AD26" s="107"/>
      <c r="AE26" s="107"/>
      <c r="AF26" s="107"/>
      <c r="AG26" s="107" t="s">
        <v>189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37" t="str">
        <f>C26</f>
        <v>Náklady na vyhotovení dokumentace skutečného provedení stavby a její předání objednateli v požadované formě a požadovaném počtu.</v>
      </c>
      <c r="BB26" s="107"/>
      <c r="BC26" s="107"/>
      <c r="BD26" s="107"/>
      <c r="BE26" s="107"/>
      <c r="BF26" s="107"/>
      <c r="BG26" s="107"/>
      <c r="BH26" s="107"/>
    </row>
    <row r="27" spans="1:60">
      <c r="A27" s="3"/>
      <c r="B27" s="4"/>
      <c r="C27" s="152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132</v>
      </c>
    </row>
    <row r="28" spans="1:60" ht="12.95">
      <c r="A28" s="305"/>
      <c r="B28" s="306" t="s">
        <v>26</v>
      </c>
      <c r="C28" s="307"/>
      <c r="D28" s="308"/>
      <c r="E28" s="309"/>
      <c r="F28" s="309"/>
      <c r="G28" s="310">
        <f>G8+G17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268</v>
      </c>
    </row>
    <row r="29" spans="1:60">
      <c r="A29" s="3"/>
      <c r="B29" s="4"/>
      <c r="C29" s="152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>
      <c r="A30" s="3"/>
      <c r="B30" s="4"/>
      <c r="C30" s="152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>
      <c r="A31" s="241" t="s">
        <v>269</v>
      </c>
      <c r="B31" s="241"/>
      <c r="C31" s="24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>
      <c r="A32" s="224"/>
      <c r="B32" s="225"/>
      <c r="C32" s="226"/>
      <c r="D32" s="225"/>
      <c r="E32" s="225"/>
      <c r="F32" s="225"/>
      <c r="G32" s="227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270</v>
      </c>
    </row>
    <row r="33" spans="1:33">
      <c r="A33" s="228"/>
      <c r="B33" s="229"/>
      <c r="C33" s="230"/>
      <c r="D33" s="229"/>
      <c r="E33" s="229"/>
      <c r="F33" s="229"/>
      <c r="G33" s="231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>
      <c r="A34" s="228"/>
      <c r="B34" s="229"/>
      <c r="C34" s="230"/>
      <c r="D34" s="229"/>
      <c r="E34" s="229"/>
      <c r="F34" s="229"/>
      <c r="G34" s="231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>
      <c r="A35" s="228"/>
      <c r="B35" s="229"/>
      <c r="C35" s="230"/>
      <c r="D35" s="229"/>
      <c r="E35" s="229"/>
      <c r="F35" s="229"/>
      <c r="G35" s="231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>
      <c r="A36" s="232"/>
      <c r="B36" s="233"/>
      <c r="C36" s="234"/>
      <c r="D36" s="233"/>
      <c r="E36" s="233"/>
      <c r="F36" s="233"/>
      <c r="G36" s="235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>
      <c r="A37" s="3"/>
      <c r="B37" s="4"/>
      <c r="C37" s="152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>
      <c r="C38" s="153"/>
      <c r="D38" s="10"/>
      <c r="AG38" t="s">
        <v>271</v>
      </c>
    </row>
    <row r="39" spans="1:33">
      <c r="D39" s="10"/>
    </row>
    <row r="40" spans="1:33">
      <c r="D40" s="10"/>
    </row>
    <row r="41" spans="1:33">
      <c r="D41" s="10"/>
    </row>
    <row r="42" spans="1:33">
      <c r="D42" s="10"/>
    </row>
    <row r="43" spans="1:33">
      <c r="D43" s="10"/>
    </row>
    <row r="44" spans="1:33">
      <c r="D44" s="10"/>
    </row>
    <row r="45" spans="1:33">
      <c r="D45" s="10"/>
    </row>
    <row r="46" spans="1:33">
      <c r="D46" s="10"/>
    </row>
    <row r="47" spans="1:33">
      <c r="D47" s="10"/>
    </row>
    <row r="48" spans="1:33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 objects="1" scenarios="1"/>
  <mergeCells count="14">
    <mergeCell ref="A1:G1"/>
    <mergeCell ref="C2:G2"/>
    <mergeCell ref="C3:G3"/>
    <mergeCell ref="C4:G4"/>
    <mergeCell ref="A31:C31"/>
    <mergeCell ref="A32:G36"/>
    <mergeCell ref="C10:G10"/>
    <mergeCell ref="C12:G12"/>
    <mergeCell ref="C14:G14"/>
    <mergeCell ref="C16:G16"/>
    <mergeCell ref="C19:G19"/>
    <mergeCell ref="C22:G22"/>
    <mergeCell ref="C24:G24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90"/>
  <sheetViews>
    <sheetView showGridLines="0" tabSelected="1" topLeftCell="B4" zoomScaleNormal="100" zoomScaleSheetLayoutView="75" workbookViewId="0">
      <selection activeCell="G25" sqref="G25:I25"/>
    </sheetView>
  </sheetViews>
  <sheetFormatPr defaultColWidth="9" defaultRowHeight="12.6"/>
  <cols>
    <col min="1" max="1" width="8.42578125" hidden="1" customWidth="1"/>
    <col min="2" max="2" width="13.42578125" customWidth="1"/>
    <col min="3" max="3" width="7.42578125" style="46" customWidth="1"/>
    <col min="4" max="4" width="13" style="46" customWidth="1"/>
    <col min="5" max="5" width="9.7109375" style="46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>
      <c r="A1" s="44" t="s">
        <v>2</v>
      </c>
      <c r="B1" s="182" t="s">
        <v>3</v>
      </c>
      <c r="C1" s="183"/>
      <c r="D1" s="183"/>
      <c r="E1" s="183"/>
      <c r="F1" s="183"/>
      <c r="G1" s="183"/>
      <c r="H1" s="183"/>
      <c r="I1" s="183"/>
      <c r="J1" s="184"/>
    </row>
    <row r="2" spans="1:15" ht="36" customHeight="1">
      <c r="A2" s="2"/>
      <c r="B2" s="62" t="s">
        <v>4</v>
      </c>
      <c r="C2" s="63"/>
      <c r="D2" s="64" t="s">
        <v>5</v>
      </c>
      <c r="E2" s="189" t="s">
        <v>6</v>
      </c>
      <c r="F2" s="190"/>
      <c r="G2" s="190"/>
      <c r="H2" s="190"/>
      <c r="I2" s="190"/>
      <c r="J2" s="191"/>
      <c r="O2" s="1"/>
    </row>
    <row r="3" spans="1:15" ht="27" hidden="1" customHeight="1">
      <c r="A3" s="2"/>
      <c r="B3" s="65"/>
      <c r="C3" s="63"/>
      <c r="D3" s="66"/>
      <c r="E3" s="192"/>
      <c r="F3" s="193"/>
      <c r="G3" s="193"/>
      <c r="H3" s="193"/>
      <c r="I3" s="193"/>
      <c r="J3" s="194"/>
    </row>
    <row r="4" spans="1:15" ht="23.25" customHeight="1">
      <c r="A4" s="2"/>
      <c r="B4" s="67"/>
      <c r="C4" s="68"/>
      <c r="D4" s="69"/>
      <c r="E4" s="200"/>
      <c r="F4" s="200"/>
      <c r="G4" s="200"/>
      <c r="H4" s="200"/>
      <c r="I4" s="200"/>
      <c r="J4" s="201"/>
    </row>
    <row r="5" spans="1:15" ht="24" customHeight="1">
      <c r="A5" s="2"/>
      <c r="B5" s="30" t="s">
        <v>7</v>
      </c>
      <c r="D5" s="204" t="s">
        <v>8</v>
      </c>
      <c r="E5" s="205"/>
      <c r="F5" s="205"/>
      <c r="G5" s="205"/>
      <c r="H5" s="18" t="s">
        <v>9</v>
      </c>
      <c r="I5" s="72" t="s">
        <v>10</v>
      </c>
      <c r="J5" s="8"/>
    </row>
    <row r="6" spans="1:15" ht="15.75" customHeight="1">
      <c r="A6" s="2"/>
      <c r="B6" s="27"/>
      <c r="C6" s="48"/>
      <c r="D6" s="206" t="s">
        <v>11</v>
      </c>
      <c r="E6" s="207"/>
      <c r="F6" s="207"/>
      <c r="G6" s="207"/>
      <c r="H6" s="18" t="s">
        <v>12</v>
      </c>
      <c r="I6" s="72" t="s">
        <v>13</v>
      </c>
      <c r="J6" s="8"/>
    </row>
    <row r="7" spans="1:15" ht="12.95">
      <c r="A7" s="2"/>
      <c r="B7" s="28"/>
      <c r="C7" s="49"/>
      <c r="D7" s="71" t="s">
        <v>14</v>
      </c>
      <c r="E7" s="208" t="s">
        <v>15</v>
      </c>
      <c r="F7" s="209"/>
      <c r="G7" s="209"/>
      <c r="H7" s="23"/>
      <c r="I7" s="22"/>
      <c r="J7" s="32"/>
    </row>
    <row r="8" spans="1:15" ht="26.1">
      <c r="A8" s="2"/>
      <c r="B8" s="30" t="s">
        <v>16</v>
      </c>
      <c r="D8" s="70" t="s">
        <v>17</v>
      </c>
      <c r="H8" s="18" t="s">
        <v>9</v>
      </c>
      <c r="I8" s="72" t="s">
        <v>18</v>
      </c>
      <c r="J8" s="8"/>
    </row>
    <row r="9" spans="1:15" ht="26.1">
      <c r="A9" s="2"/>
      <c r="B9" s="2"/>
      <c r="D9" s="70" t="s">
        <v>19</v>
      </c>
      <c r="H9" s="18" t="s">
        <v>12</v>
      </c>
      <c r="I9" s="72" t="s">
        <v>20</v>
      </c>
      <c r="J9" s="8"/>
    </row>
    <row r="10" spans="1:15" ht="24.95">
      <c r="A10" s="2"/>
      <c r="B10" s="33"/>
      <c r="C10" s="49"/>
      <c r="D10" s="71" t="s">
        <v>21</v>
      </c>
      <c r="E10" s="73" t="s">
        <v>22</v>
      </c>
      <c r="F10" s="23"/>
      <c r="G10" s="14"/>
      <c r="H10" s="14"/>
      <c r="I10" s="34"/>
      <c r="J10" s="32"/>
    </row>
    <row r="11" spans="1:15" ht="12.95">
      <c r="A11" s="2"/>
      <c r="B11" s="30" t="s">
        <v>23</v>
      </c>
      <c r="D11" s="196"/>
      <c r="E11" s="196"/>
      <c r="F11" s="196"/>
      <c r="G11" s="196"/>
      <c r="H11" s="18" t="s">
        <v>9</v>
      </c>
      <c r="I11" s="74"/>
      <c r="J11" s="8"/>
    </row>
    <row r="12" spans="1:15" ht="15.75" customHeight="1">
      <c r="A12" s="2"/>
      <c r="B12" s="27"/>
      <c r="C12" s="48"/>
      <c r="D12" s="199"/>
      <c r="E12" s="199"/>
      <c r="F12" s="199"/>
      <c r="G12" s="199"/>
      <c r="H12" s="18" t="s">
        <v>12</v>
      </c>
      <c r="I12" s="74"/>
      <c r="J12" s="8"/>
    </row>
    <row r="13" spans="1:15" ht="15.75" customHeight="1">
      <c r="A13" s="2"/>
      <c r="B13" s="28"/>
      <c r="C13" s="49"/>
      <c r="D13" s="75"/>
      <c r="E13" s="202"/>
      <c r="F13" s="203"/>
      <c r="G13" s="203"/>
      <c r="H13" s="19"/>
      <c r="I13" s="22"/>
      <c r="J13" s="32"/>
    </row>
    <row r="14" spans="1:15" ht="24" customHeight="1">
      <c r="A14" s="2"/>
      <c r="B14" s="40" t="s">
        <v>24</v>
      </c>
      <c r="C14" s="50"/>
      <c r="D14" s="51"/>
      <c r="E14" s="52"/>
      <c r="F14" s="41"/>
      <c r="G14" s="41"/>
      <c r="H14" s="42"/>
      <c r="I14" s="41"/>
      <c r="J14" s="43"/>
    </row>
    <row r="15" spans="1:15" ht="32.25" customHeight="1">
      <c r="A15" s="2"/>
      <c r="B15" s="33" t="s">
        <v>25</v>
      </c>
      <c r="C15" s="53"/>
      <c r="D15" s="47"/>
      <c r="E15" s="195"/>
      <c r="F15" s="195"/>
      <c r="G15" s="197"/>
      <c r="H15" s="197"/>
      <c r="I15" s="197" t="s">
        <v>26</v>
      </c>
      <c r="J15" s="198"/>
    </row>
    <row r="16" spans="1:15" ht="23.25" customHeight="1">
      <c r="A16" s="106" t="s">
        <v>27</v>
      </c>
      <c r="B16" s="36" t="s">
        <v>27</v>
      </c>
      <c r="C16" s="244"/>
      <c r="D16" s="245"/>
      <c r="E16" s="246"/>
      <c r="F16" s="247"/>
      <c r="G16" s="246"/>
      <c r="H16" s="247"/>
      <c r="I16" s="246">
        <f>SUMIF(F77:F86,A16,I77:I86)+SUMIF(F77:F86,"PSU",I77:I86)</f>
        <v>0</v>
      </c>
      <c r="J16" s="188"/>
    </row>
    <row r="17" spans="1:10" ht="23.25" customHeight="1">
      <c r="A17" s="106" t="s">
        <v>28</v>
      </c>
      <c r="B17" s="36" t="s">
        <v>28</v>
      </c>
      <c r="C17" s="244"/>
      <c r="D17" s="245"/>
      <c r="E17" s="246"/>
      <c r="F17" s="247"/>
      <c r="G17" s="246"/>
      <c r="H17" s="247"/>
      <c r="I17" s="246">
        <f>SUMIF(F77:F86,A17,I77:I86)</f>
        <v>0</v>
      </c>
      <c r="J17" s="188"/>
    </row>
    <row r="18" spans="1:10" ht="23.25" customHeight="1">
      <c r="A18" s="106" t="s">
        <v>29</v>
      </c>
      <c r="B18" s="36" t="s">
        <v>29</v>
      </c>
      <c r="C18" s="244"/>
      <c r="D18" s="245"/>
      <c r="E18" s="246"/>
      <c r="F18" s="247"/>
      <c r="G18" s="246"/>
      <c r="H18" s="247"/>
      <c r="I18" s="246">
        <f>SUMIF(F77:F86,A18,I77:I86)</f>
        <v>0</v>
      </c>
      <c r="J18" s="188"/>
    </row>
    <row r="19" spans="1:10" ht="23.25" customHeight="1">
      <c r="A19" s="106" t="s">
        <v>30</v>
      </c>
      <c r="B19" s="36" t="s">
        <v>31</v>
      </c>
      <c r="C19" s="244"/>
      <c r="D19" s="245"/>
      <c r="E19" s="246"/>
      <c r="F19" s="247"/>
      <c r="G19" s="246"/>
      <c r="H19" s="247"/>
      <c r="I19" s="246">
        <f>SUMIF(F77:F86,A19,I77:I86)</f>
        <v>0</v>
      </c>
      <c r="J19" s="188"/>
    </row>
    <row r="20" spans="1:10" ht="23.25" customHeight="1">
      <c r="A20" s="106" t="s">
        <v>32</v>
      </c>
      <c r="B20" s="36" t="s">
        <v>33</v>
      </c>
      <c r="C20" s="244"/>
      <c r="D20" s="245"/>
      <c r="E20" s="246"/>
      <c r="F20" s="247"/>
      <c r="G20" s="246"/>
      <c r="H20" s="247"/>
      <c r="I20" s="246">
        <f>SUMIF(F77:F86,A20,I77:I86)</f>
        <v>0</v>
      </c>
      <c r="J20" s="188"/>
    </row>
    <row r="21" spans="1:10" ht="23.25" customHeight="1">
      <c r="A21" s="2"/>
      <c r="B21" s="45" t="s">
        <v>26</v>
      </c>
      <c r="C21" s="248"/>
      <c r="D21" s="249"/>
      <c r="E21" s="250"/>
      <c r="F21" s="251"/>
      <c r="G21" s="250"/>
      <c r="H21" s="251"/>
      <c r="I21" s="250">
        <f>SUM(I16:J20)</f>
        <v>0</v>
      </c>
      <c r="J21" s="211"/>
    </row>
    <row r="22" spans="1:10" ht="33" customHeight="1">
      <c r="A22" s="2"/>
      <c r="B22" s="39" t="s">
        <v>34</v>
      </c>
      <c r="C22" s="244"/>
      <c r="D22" s="245"/>
      <c r="E22" s="252"/>
      <c r="F22" s="253"/>
      <c r="G22" s="254"/>
      <c r="H22" s="254"/>
      <c r="I22" s="254"/>
      <c r="J22" s="37"/>
    </row>
    <row r="23" spans="1:10" ht="23.25" customHeight="1">
      <c r="A23" s="2">
        <f>ZakladDPHSni*SazbaDPH1/100</f>
        <v>0</v>
      </c>
      <c r="B23" s="36" t="s">
        <v>35</v>
      </c>
      <c r="C23" s="244"/>
      <c r="D23" s="245"/>
      <c r="E23" s="255">
        <v>12</v>
      </c>
      <c r="F23" s="253" t="s">
        <v>36</v>
      </c>
      <c r="G23" s="256">
        <f>ZakladDPHSniVypocet</f>
        <v>0</v>
      </c>
      <c r="H23" s="257"/>
      <c r="I23" s="257"/>
      <c r="J23" s="37" t="str">
        <f t="shared" ref="J23:J28" si="0">Mena</f>
        <v>CZK</v>
      </c>
    </row>
    <row r="24" spans="1:10" ht="23.25" customHeight="1">
      <c r="A24" s="2">
        <f>(A23-INT(A23))*100</f>
        <v>0</v>
      </c>
      <c r="B24" s="36" t="s">
        <v>37</v>
      </c>
      <c r="C24" s="244"/>
      <c r="D24" s="245"/>
      <c r="E24" s="255">
        <f>SazbaDPH1</f>
        <v>12</v>
      </c>
      <c r="F24" s="253" t="s">
        <v>36</v>
      </c>
      <c r="G24" s="258">
        <f>A23</f>
        <v>0</v>
      </c>
      <c r="H24" s="259"/>
      <c r="I24" s="259"/>
      <c r="J24" s="37" t="str">
        <f t="shared" si="0"/>
        <v>CZK</v>
      </c>
    </row>
    <row r="25" spans="1:10" ht="23.25" customHeight="1">
      <c r="A25" s="2">
        <f>ZakladDPHZakl*SazbaDPH2/100</f>
        <v>0</v>
      </c>
      <c r="B25" s="36" t="s">
        <v>38</v>
      </c>
      <c r="C25" s="244"/>
      <c r="D25" s="245"/>
      <c r="E25" s="255">
        <v>21</v>
      </c>
      <c r="F25" s="253" t="s">
        <v>36</v>
      </c>
      <c r="G25" s="256">
        <f>ZakladDPHZaklVypocet</f>
        <v>0</v>
      </c>
      <c r="H25" s="257"/>
      <c r="I25" s="257"/>
      <c r="J25" s="37" t="str">
        <f t="shared" si="0"/>
        <v>CZK</v>
      </c>
    </row>
    <row r="26" spans="1:10" ht="23.25" customHeight="1">
      <c r="A26" s="2">
        <f>(A25-INT(A25))*100</f>
        <v>0</v>
      </c>
      <c r="B26" s="31" t="s">
        <v>39</v>
      </c>
      <c r="C26" s="54"/>
      <c r="D26" s="47"/>
      <c r="E26" s="55">
        <f>SazbaDPH2</f>
        <v>21</v>
      </c>
      <c r="F26" s="29" t="s">
        <v>36</v>
      </c>
      <c r="G26" s="185">
        <f>A25</f>
        <v>0</v>
      </c>
      <c r="H26" s="186"/>
      <c r="I26" s="186"/>
      <c r="J26" s="35" t="str">
        <f t="shared" si="0"/>
        <v>CZK</v>
      </c>
    </row>
    <row r="27" spans="1:10" ht="23.25" customHeight="1" thickBot="1">
      <c r="A27" s="2">
        <f>ZakladDPHSni+DPHSni+ZakladDPHZakl+DPHZakl</f>
        <v>0</v>
      </c>
      <c r="B27" s="30" t="s">
        <v>40</v>
      </c>
      <c r="C27" s="56"/>
      <c r="D27" s="57"/>
      <c r="E27" s="56"/>
      <c r="F27" s="16"/>
      <c r="G27" s="187">
        <f>CenaCelkem-(ZakladDPHSni+DPHSni+ZakladDPHZakl+DPHZakl)</f>
        <v>0</v>
      </c>
      <c r="H27" s="187"/>
      <c r="I27" s="187"/>
      <c r="J27" s="38" t="str">
        <f t="shared" si="0"/>
        <v>CZK</v>
      </c>
    </row>
    <row r="28" spans="1:10" ht="27.75" hidden="1" customHeight="1" thickBot="1">
      <c r="A28" s="2"/>
      <c r="B28" s="85" t="s">
        <v>41</v>
      </c>
      <c r="C28" s="86"/>
      <c r="D28" s="86"/>
      <c r="E28" s="87"/>
      <c r="F28" s="88"/>
      <c r="G28" s="213">
        <f>ZakladDPHSniVypocet+ZakladDPHZaklVypocet</f>
        <v>0</v>
      </c>
      <c r="H28" s="213"/>
      <c r="I28" s="213"/>
      <c r="J28" s="89" t="str">
        <f t="shared" si="0"/>
        <v>CZK</v>
      </c>
    </row>
    <row r="29" spans="1:10" ht="27.75" customHeight="1" thickBot="1">
      <c r="A29" s="2">
        <f>(A27-INT(A27))*100</f>
        <v>0</v>
      </c>
      <c r="B29" s="85" t="s">
        <v>42</v>
      </c>
      <c r="C29" s="90"/>
      <c r="D29" s="90"/>
      <c r="E29" s="90"/>
      <c r="F29" s="91"/>
      <c r="G29" s="212">
        <f>A27</f>
        <v>0</v>
      </c>
      <c r="H29" s="212"/>
      <c r="I29" s="212"/>
      <c r="J29" s="92" t="s">
        <v>43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58" t="s">
        <v>44</v>
      </c>
      <c r="D32" s="59"/>
      <c r="E32" s="59"/>
      <c r="F32" s="15" t="s">
        <v>45</v>
      </c>
      <c r="G32" s="25"/>
      <c r="H32" s="26"/>
      <c r="I32" s="25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60"/>
      <c r="D34" s="214"/>
      <c r="E34" s="215"/>
      <c r="G34" s="216"/>
      <c r="H34" s="217"/>
      <c r="I34" s="217"/>
      <c r="J34" s="24"/>
    </row>
    <row r="35" spans="1:10" ht="12.75" customHeight="1">
      <c r="A35" s="2"/>
      <c r="B35" s="2"/>
      <c r="D35" s="210" t="s">
        <v>46</v>
      </c>
      <c r="E35" s="210"/>
      <c r="H35" s="10" t="s">
        <v>47</v>
      </c>
      <c r="J35" s="9"/>
    </row>
    <row r="36" spans="1:10" ht="13.5" customHeight="1" thickBot="1">
      <c r="A36" s="11"/>
      <c r="B36" s="11"/>
      <c r="C36" s="61"/>
      <c r="D36" s="61"/>
      <c r="E36" s="61"/>
      <c r="F36" s="12"/>
      <c r="G36" s="12"/>
      <c r="H36" s="12"/>
      <c r="I36" s="12"/>
      <c r="J36" s="13"/>
    </row>
    <row r="37" spans="1:10" ht="27" customHeight="1">
      <c r="B37" s="78" t="s">
        <v>48</v>
      </c>
      <c r="C37" s="79"/>
      <c r="D37" s="79"/>
      <c r="E37" s="79"/>
      <c r="F37" s="80"/>
      <c r="G37" s="80"/>
      <c r="H37" s="80"/>
      <c r="I37" s="80"/>
      <c r="J37" s="81"/>
    </row>
    <row r="38" spans="1:10" ht="25.5" customHeight="1">
      <c r="A38" s="77" t="s">
        <v>49</v>
      </c>
      <c r="B38" s="260" t="s">
        <v>50</v>
      </c>
      <c r="C38" s="261" t="s">
        <v>51</v>
      </c>
      <c r="D38" s="261"/>
      <c r="E38" s="261"/>
      <c r="F38" s="262" t="str">
        <f>B23</f>
        <v>Základ pro sníženou DPH</v>
      </c>
      <c r="G38" s="262" t="str">
        <f>B25</f>
        <v>Základ pro základní DPH</v>
      </c>
      <c r="H38" s="263" t="s">
        <v>52</v>
      </c>
      <c r="I38" s="263" t="s">
        <v>53</v>
      </c>
      <c r="J38" s="264" t="s">
        <v>36</v>
      </c>
    </row>
    <row r="39" spans="1:10" ht="25.5" hidden="1" customHeight="1">
      <c r="A39" s="77">
        <v>1</v>
      </c>
      <c r="B39" s="265" t="s">
        <v>54</v>
      </c>
      <c r="C39" s="266"/>
      <c r="D39" s="266"/>
      <c r="E39" s="266"/>
      <c r="F39" s="267">
        <f>'2.2.0.4 101 Pol'!AE145+'2.2.0.4 102 Pol'!AE11+'2.2.0.4 103 Pol'!AE62+'2.2.0.4 201 Pol'!AE162+'2.2.0.4 202 Pol'!AE11+'2.2.0.4 203 Pol'!AE54+'2.2.0.4 301 Pol'!AE79+'2.2.0.4 401 Pol'!AE95+'2.2.0.4 402 Pol'!AE14+'2.2.0.4 VON Pol'!AE28</f>
        <v>0</v>
      </c>
      <c r="G39" s="268">
        <f>'2.2.0.4 101 Pol'!AF145+'2.2.0.4 102 Pol'!AF11+'2.2.0.4 103 Pol'!AF62+'2.2.0.4 201 Pol'!AF162+'2.2.0.4 202 Pol'!AF11+'2.2.0.4 203 Pol'!AF54+'2.2.0.4 301 Pol'!AF79+'2.2.0.4 401 Pol'!AF95+'2.2.0.4 402 Pol'!AF14+'2.2.0.4 VON Pol'!AF28</f>
        <v>0</v>
      </c>
      <c r="H39" s="269">
        <f t="shared" ref="H39:H50" si="1">(F39*SazbaDPH1/100)+(G39*SazbaDPH2/100)</f>
        <v>0</v>
      </c>
      <c r="I39" s="269">
        <f t="shared" ref="I39:I50" si="2">F39+G39+H39</f>
        <v>0</v>
      </c>
      <c r="J39" s="270" t="str">
        <f t="shared" ref="J39:J50" si="3">IF(_xlfn.SINGLE(CenaCelkemVypocet)=0,"",I39/_xlfn.SINGLE(CenaCelkemVypocet)*100)</f>
        <v/>
      </c>
    </row>
    <row r="40" spans="1:10" ht="25.5" customHeight="1">
      <c r="A40" s="77">
        <v>2</v>
      </c>
      <c r="B40" s="271" t="s">
        <v>55</v>
      </c>
      <c r="C40" s="272" t="s">
        <v>56</v>
      </c>
      <c r="D40" s="272"/>
      <c r="E40" s="272"/>
      <c r="F40" s="273">
        <f>'2.2.0.4 101 Pol'!AE145+'2.2.0.4 102 Pol'!AE11+'2.2.0.4 103 Pol'!AE62+'2.2.0.4 201 Pol'!AE162+'2.2.0.4 202 Pol'!AE11+'2.2.0.4 203 Pol'!AE54+'2.2.0.4 301 Pol'!AE79+'2.2.0.4 401 Pol'!AE95+'2.2.0.4 402 Pol'!AE14+'2.2.0.4 VON Pol'!AE28</f>
        <v>0</v>
      </c>
      <c r="G40" s="274">
        <f>'2.2.0.4 101 Pol'!AF145+'2.2.0.4 102 Pol'!AF11+'2.2.0.4 103 Pol'!AF62+'2.2.0.4 201 Pol'!AF162+'2.2.0.4 202 Pol'!AF11+'2.2.0.4 203 Pol'!AF54+'2.2.0.4 301 Pol'!AF79+'2.2.0.4 401 Pol'!AF95+'2.2.0.4 402 Pol'!AF14+'2.2.0.4 VON Pol'!AF28</f>
        <v>0</v>
      </c>
      <c r="H40" s="274">
        <f t="shared" si="1"/>
        <v>0</v>
      </c>
      <c r="I40" s="274">
        <f t="shared" si="2"/>
        <v>0</v>
      </c>
      <c r="J40" s="275" t="str">
        <f t="shared" si="3"/>
        <v/>
      </c>
    </row>
    <row r="41" spans="1:10" ht="25.5" customHeight="1">
      <c r="A41" s="77">
        <v>3</v>
      </c>
      <c r="B41" s="276" t="s">
        <v>57</v>
      </c>
      <c r="C41" s="266" t="s">
        <v>58</v>
      </c>
      <c r="D41" s="266"/>
      <c r="E41" s="266"/>
      <c r="F41" s="277">
        <f>'2.2.0.4 101 Pol'!AE145</f>
        <v>0</v>
      </c>
      <c r="G41" s="269">
        <f>'2.2.0.4 101 Pol'!AF145</f>
        <v>0</v>
      </c>
      <c r="H41" s="269">
        <f t="shared" si="1"/>
        <v>0</v>
      </c>
      <c r="I41" s="269">
        <f t="shared" si="2"/>
        <v>0</v>
      </c>
      <c r="J41" s="270" t="str">
        <f t="shared" si="3"/>
        <v/>
      </c>
    </row>
    <row r="42" spans="1:10" ht="25.5" customHeight="1">
      <c r="A42" s="77">
        <v>3</v>
      </c>
      <c r="B42" s="276" t="s">
        <v>59</v>
      </c>
      <c r="C42" s="266" t="s">
        <v>60</v>
      </c>
      <c r="D42" s="266"/>
      <c r="E42" s="266"/>
      <c r="F42" s="277">
        <f>'2.2.0.4 102 Pol'!AE11</f>
        <v>0</v>
      </c>
      <c r="G42" s="269">
        <f>'2.2.0.4 102 Pol'!AF11</f>
        <v>0</v>
      </c>
      <c r="H42" s="269">
        <f t="shared" si="1"/>
        <v>0</v>
      </c>
      <c r="I42" s="269">
        <f t="shared" si="2"/>
        <v>0</v>
      </c>
      <c r="J42" s="270" t="str">
        <f t="shared" si="3"/>
        <v/>
      </c>
    </row>
    <row r="43" spans="1:10" ht="25.5" customHeight="1">
      <c r="A43" s="77">
        <v>3</v>
      </c>
      <c r="B43" s="276" t="s">
        <v>61</v>
      </c>
      <c r="C43" s="266" t="s">
        <v>62</v>
      </c>
      <c r="D43" s="266"/>
      <c r="E43" s="266"/>
      <c r="F43" s="277">
        <f>'2.2.0.4 103 Pol'!AE62</f>
        <v>0</v>
      </c>
      <c r="G43" s="269">
        <f>'2.2.0.4 103 Pol'!AF62</f>
        <v>0</v>
      </c>
      <c r="H43" s="269">
        <f t="shared" si="1"/>
        <v>0</v>
      </c>
      <c r="I43" s="269">
        <f t="shared" si="2"/>
        <v>0</v>
      </c>
      <c r="J43" s="270" t="str">
        <f t="shared" si="3"/>
        <v/>
      </c>
    </row>
    <row r="44" spans="1:10" ht="25.5" customHeight="1">
      <c r="A44" s="77">
        <v>3</v>
      </c>
      <c r="B44" s="276" t="s">
        <v>63</v>
      </c>
      <c r="C44" s="266" t="s">
        <v>64</v>
      </c>
      <c r="D44" s="266"/>
      <c r="E44" s="266"/>
      <c r="F44" s="277">
        <f>'2.2.0.4 201 Pol'!AE162</f>
        <v>0</v>
      </c>
      <c r="G44" s="269">
        <f>'2.2.0.4 201 Pol'!AF162</f>
        <v>0</v>
      </c>
      <c r="H44" s="269">
        <f t="shared" si="1"/>
        <v>0</v>
      </c>
      <c r="I44" s="269">
        <f t="shared" si="2"/>
        <v>0</v>
      </c>
      <c r="J44" s="270" t="str">
        <f t="shared" si="3"/>
        <v/>
      </c>
    </row>
    <row r="45" spans="1:10" ht="25.5" customHeight="1">
      <c r="A45" s="77">
        <v>3</v>
      </c>
      <c r="B45" s="276" t="s">
        <v>65</v>
      </c>
      <c r="C45" s="266" t="s">
        <v>66</v>
      </c>
      <c r="D45" s="266"/>
      <c r="E45" s="266"/>
      <c r="F45" s="277">
        <f>'2.2.0.4 202 Pol'!AE11</f>
        <v>0</v>
      </c>
      <c r="G45" s="269">
        <f>'2.2.0.4 202 Pol'!AF11</f>
        <v>0</v>
      </c>
      <c r="H45" s="269">
        <f t="shared" si="1"/>
        <v>0</v>
      </c>
      <c r="I45" s="269">
        <f t="shared" si="2"/>
        <v>0</v>
      </c>
      <c r="J45" s="270" t="str">
        <f t="shared" si="3"/>
        <v/>
      </c>
    </row>
    <row r="46" spans="1:10" ht="25.5" customHeight="1">
      <c r="A46" s="77">
        <v>3</v>
      </c>
      <c r="B46" s="276" t="s">
        <v>67</v>
      </c>
      <c r="C46" s="266" t="s">
        <v>68</v>
      </c>
      <c r="D46" s="266"/>
      <c r="E46" s="266"/>
      <c r="F46" s="277">
        <f>'2.2.0.4 203 Pol'!AE54</f>
        <v>0</v>
      </c>
      <c r="G46" s="269">
        <f>'2.2.0.4 203 Pol'!AF54</f>
        <v>0</v>
      </c>
      <c r="H46" s="269">
        <f t="shared" si="1"/>
        <v>0</v>
      </c>
      <c r="I46" s="269">
        <f t="shared" si="2"/>
        <v>0</v>
      </c>
      <c r="J46" s="270" t="str">
        <f t="shared" si="3"/>
        <v/>
      </c>
    </row>
    <row r="47" spans="1:10" ht="25.5" customHeight="1">
      <c r="A47" s="77">
        <v>3</v>
      </c>
      <c r="B47" s="276" t="s">
        <v>69</v>
      </c>
      <c r="C47" s="266" t="s">
        <v>70</v>
      </c>
      <c r="D47" s="266"/>
      <c r="E47" s="266"/>
      <c r="F47" s="277">
        <f>'2.2.0.4 301 Pol'!AE79</f>
        <v>0</v>
      </c>
      <c r="G47" s="269">
        <f>'2.2.0.4 301 Pol'!AF79</f>
        <v>0</v>
      </c>
      <c r="H47" s="269">
        <f t="shared" si="1"/>
        <v>0</v>
      </c>
      <c r="I47" s="269">
        <f t="shared" si="2"/>
        <v>0</v>
      </c>
      <c r="J47" s="270" t="str">
        <f t="shared" si="3"/>
        <v/>
      </c>
    </row>
    <row r="48" spans="1:10" ht="25.5" customHeight="1">
      <c r="A48" s="77">
        <v>3</v>
      </c>
      <c r="B48" s="276" t="s">
        <v>71</v>
      </c>
      <c r="C48" s="266" t="s">
        <v>72</v>
      </c>
      <c r="D48" s="266"/>
      <c r="E48" s="266"/>
      <c r="F48" s="277">
        <f>'2.2.0.4 401 Pol'!AE95</f>
        <v>0</v>
      </c>
      <c r="G48" s="269">
        <f>'2.2.0.4 401 Pol'!AF95</f>
        <v>0</v>
      </c>
      <c r="H48" s="269">
        <f t="shared" si="1"/>
        <v>0</v>
      </c>
      <c r="I48" s="269">
        <f t="shared" si="2"/>
        <v>0</v>
      </c>
      <c r="J48" s="270" t="str">
        <f t="shared" si="3"/>
        <v/>
      </c>
    </row>
    <row r="49" spans="1:52" ht="25.5" customHeight="1">
      <c r="A49" s="77">
        <v>3</v>
      </c>
      <c r="B49" s="276" t="s">
        <v>73</v>
      </c>
      <c r="C49" s="266" t="s">
        <v>74</v>
      </c>
      <c r="D49" s="266"/>
      <c r="E49" s="266"/>
      <c r="F49" s="277">
        <f>'2.2.0.4 402 Pol'!AE14</f>
        <v>0</v>
      </c>
      <c r="G49" s="269">
        <f>'2.2.0.4 402 Pol'!AF14</f>
        <v>0</v>
      </c>
      <c r="H49" s="269">
        <f t="shared" si="1"/>
        <v>0</v>
      </c>
      <c r="I49" s="269">
        <f t="shared" si="2"/>
        <v>0</v>
      </c>
      <c r="J49" s="270" t="str">
        <f t="shared" si="3"/>
        <v/>
      </c>
    </row>
    <row r="50" spans="1:52" ht="25.5" customHeight="1">
      <c r="A50" s="77">
        <v>3</v>
      </c>
      <c r="B50" s="276" t="s">
        <v>75</v>
      </c>
      <c r="C50" s="266" t="s">
        <v>76</v>
      </c>
      <c r="D50" s="266"/>
      <c r="E50" s="266"/>
      <c r="F50" s="277">
        <f>'2.2.0.4 VON Pol'!AE28</f>
        <v>0</v>
      </c>
      <c r="G50" s="269">
        <f>'2.2.0.4 VON Pol'!AF28</f>
        <v>0</v>
      </c>
      <c r="H50" s="269">
        <f t="shared" si="1"/>
        <v>0</v>
      </c>
      <c r="I50" s="269">
        <f t="shared" si="2"/>
        <v>0</v>
      </c>
      <c r="J50" s="270" t="str">
        <f t="shared" si="3"/>
        <v/>
      </c>
    </row>
    <row r="51" spans="1:52" ht="25.5" customHeight="1">
      <c r="A51" s="77"/>
      <c r="B51" s="218" t="s">
        <v>77</v>
      </c>
      <c r="C51" s="219"/>
      <c r="D51" s="219"/>
      <c r="E51" s="220"/>
      <c r="F51" s="82">
        <f>SUMIF(A39:A50,"=1",F39:F50)</f>
        <v>0</v>
      </c>
      <c r="G51" s="83">
        <f>SUMIF(A39:A50,"=1",G39:G50)</f>
        <v>0</v>
      </c>
      <c r="H51" s="83">
        <f>SUMIF(A39:A50,"=1",H39:H50)</f>
        <v>0</v>
      </c>
      <c r="I51" s="83">
        <f>SUMIF(A39:A50,"=1",I39:I50)</f>
        <v>0</v>
      </c>
      <c r="J51" s="84">
        <f>SUMIF(A39:A50,"=1",J39:J50)</f>
        <v>0</v>
      </c>
    </row>
    <row r="53" spans="1:52">
      <c r="A53" t="s">
        <v>78</v>
      </c>
      <c r="B53" t="s">
        <v>79</v>
      </c>
    </row>
    <row r="54" spans="1:52" ht="50.1">
      <c r="B54" s="221" t="s">
        <v>80</v>
      </c>
      <c r="C54" s="221"/>
      <c r="D54" s="221"/>
      <c r="E54" s="221"/>
      <c r="F54" s="221"/>
      <c r="G54" s="221"/>
      <c r="H54" s="221"/>
      <c r="I54" s="221"/>
      <c r="J54" s="221"/>
      <c r="AZ54" s="93" t="str">
        <f>B54</f>
        <v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v>
      </c>
    </row>
    <row r="56" spans="1:52" ht="75">
      <c r="B56" s="221" t="s">
        <v>81</v>
      </c>
      <c r="C56" s="221"/>
      <c r="D56" s="221"/>
      <c r="E56" s="221"/>
      <c r="F56" s="221"/>
      <c r="G56" s="221"/>
      <c r="H56" s="221"/>
      <c r="I56" s="221"/>
      <c r="J56" s="221"/>
      <c r="AZ56" s="93" t="str">
        <f>B56</f>
        <v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v>
      </c>
    </row>
    <row r="58" spans="1:52" ht="50.1">
      <c r="B58" s="221" t="s">
        <v>82</v>
      </c>
      <c r="C58" s="221"/>
      <c r="D58" s="221"/>
      <c r="E58" s="221"/>
      <c r="F58" s="221"/>
      <c r="G58" s="221"/>
      <c r="H58" s="221"/>
      <c r="I58" s="221"/>
      <c r="J58" s="221"/>
      <c r="AZ58" s="93" t="str">
        <f>B58</f>
        <v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v>
      </c>
    </row>
    <row r="60" spans="1:52" ht="24.95">
      <c r="B60" s="221" t="s">
        <v>83</v>
      </c>
      <c r="C60" s="221"/>
      <c r="D60" s="221"/>
      <c r="E60" s="221"/>
      <c r="F60" s="221"/>
      <c r="G60" s="221"/>
      <c r="H60" s="221"/>
      <c r="I60" s="221"/>
      <c r="J60" s="221"/>
      <c r="AZ60" s="93" t="str">
        <f>B60</f>
        <v>Zhotovitel doplní poskytnuté informace svými vlastními znalostmi a zkušenostmi tak, aby mohl připravit nabídku a je plnou Zhotovitelovou zodpovědností učinit potřebné dotazy, jak to pro tento účel považuje za nutné.</v>
      </c>
    </row>
    <row r="61" spans="1:52">
      <c r="A61" t="s">
        <v>84</v>
      </c>
      <c r="B61" t="s">
        <v>85</v>
      </c>
    </row>
    <row r="62" spans="1:52">
      <c r="A62" t="s">
        <v>86</v>
      </c>
      <c r="B62" t="s">
        <v>87</v>
      </c>
    </row>
    <row r="63" spans="1:52">
      <c r="A63" t="s">
        <v>86</v>
      </c>
      <c r="B63" t="s">
        <v>88</v>
      </c>
    </row>
    <row r="64" spans="1:52">
      <c r="A64" t="s">
        <v>86</v>
      </c>
      <c r="B64" t="s">
        <v>89</v>
      </c>
    </row>
    <row r="65" spans="1:10">
      <c r="A65" t="s">
        <v>86</v>
      </c>
      <c r="B65" t="s">
        <v>90</v>
      </c>
    </row>
    <row r="66" spans="1:10">
      <c r="A66" t="s">
        <v>86</v>
      </c>
      <c r="B66" t="s">
        <v>91</v>
      </c>
    </row>
    <row r="67" spans="1:10">
      <c r="A67" t="s">
        <v>86</v>
      </c>
      <c r="B67" t="s">
        <v>92</v>
      </c>
    </row>
    <row r="68" spans="1:10">
      <c r="A68" t="s">
        <v>86</v>
      </c>
      <c r="B68" t="s">
        <v>93</v>
      </c>
    </row>
    <row r="69" spans="1:10">
      <c r="A69" t="s">
        <v>86</v>
      </c>
      <c r="B69" t="s">
        <v>94</v>
      </c>
    </row>
    <row r="70" spans="1:10">
      <c r="A70" t="s">
        <v>86</v>
      </c>
      <c r="B70" t="s">
        <v>95</v>
      </c>
    </row>
    <row r="71" spans="1:10">
      <c r="A71" t="s">
        <v>86</v>
      </c>
      <c r="B71" t="s">
        <v>96</v>
      </c>
    </row>
    <row r="74" spans="1:10" ht="15.6">
      <c r="B74" s="94" t="s">
        <v>97</v>
      </c>
    </row>
    <row r="76" spans="1:10" ht="25.5" customHeight="1">
      <c r="A76" s="96"/>
      <c r="B76" s="278" t="s">
        <v>50</v>
      </c>
      <c r="C76" s="278" t="s">
        <v>51</v>
      </c>
      <c r="D76" s="279"/>
      <c r="E76" s="279"/>
      <c r="F76" s="280" t="s">
        <v>98</v>
      </c>
      <c r="G76" s="280"/>
      <c r="H76" s="280"/>
      <c r="I76" s="280" t="s">
        <v>26</v>
      </c>
      <c r="J76" s="280" t="s">
        <v>36</v>
      </c>
    </row>
    <row r="77" spans="1:10" ht="36.75" customHeight="1">
      <c r="A77" s="97"/>
      <c r="B77" s="281" t="s">
        <v>99</v>
      </c>
      <c r="C77" s="282" t="s">
        <v>100</v>
      </c>
      <c r="D77" s="283"/>
      <c r="E77" s="283"/>
      <c r="F77" s="284" t="s">
        <v>27</v>
      </c>
      <c r="G77" s="285"/>
      <c r="H77" s="285"/>
      <c r="I77" s="285">
        <f>'2.2.0.4 101 Pol'!G8+'2.2.0.4 103 Pol'!G8+'2.2.0.4 201 Pol'!G8+'2.2.0.4 203 Pol'!G8+'2.2.0.4 301 Pol'!G8+'2.2.0.4 401 Pol'!G8+'2.2.0.4 402 Pol'!G8</f>
        <v>0</v>
      </c>
      <c r="J77" s="286" t="str">
        <f>IF(I87=0,"",I77/I87*100)</f>
        <v/>
      </c>
    </row>
    <row r="78" spans="1:10" ht="36.75" customHeight="1">
      <c r="A78" s="97"/>
      <c r="B78" s="281" t="s">
        <v>101</v>
      </c>
      <c r="C78" s="282" t="s">
        <v>102</v>
      </c>
      <c r="D78" s="283"/>
      <c r="E78" s="283"/>
      <c r="F78" s="284" t="s">
        <v>27</v>
      </c>
      <c r="G78" s="285"/>
      <c r="H78" s="285"/>
      <c r="I78" s="285">
        <f>'2.2.0.4 101 Pol'!G78+'2.2.0.4 201 Pol'!G87+'2.2.0.4 301 Pol'!G62</f>
        <v>0</v>
      </c>
      <c r="J78" s="286" t="str">
        <f>IF(I87=0,"",I78/I87*100)</f>
        <v/>
      </c>
    </row>
    <row r="79" spans="1:10" ht="36.75" customHeight="1">
      <c r="A79" s="97"/>
      <c r="B79" s="281" t="s">
        <v>101</v>
      </c>
      <c r="C79" s="282" t="s">
        <v>103</v>
      </c>
      <c r="D79" s="283"/>
      <c r="E79" s="283"/>
      <c r="F79" s="284" t="s">
        <v>27</v>
      </c>
      <c r="G79" s="285"/>
      <c r="H79" s="285"/>
      <c r="I79" s="285">
        <f>'2.2.0.4 401 Pol'!G45</f>
        <v>0</v>
      </c>
      <c r="J79" s="286" t="str">
        <f>IF(I87=0,"",I79/I87*100)</f>
        <v/>
      </c>
    </row>
    <row r="80" spans="1:10" ht="36.75" customHeight="1">
      <c r="A80" s="97"/>
      <c r="B80" s="281" t="s">
        <v>104</v>
      </c>
      <c r="C80" s="282" t="s">
        <v>105</v>
      </c>
      <c r="D80" s="283"/>
      <c r="E80" s="283"/>
      <c r="F80" s="284" t="s">
        <v>27</v>
      </c>
      <c r="G80" s="285"/>
      <c r="H80" s="285"/>
      <c r="I80" s="285">
        <f>'2.2.0.4 103 Pol'!G45+'2.2.0.4 203 Pol'!G37+'2.2.0.4 301 Pol'!G68+'2.2.0.4 401 Pol'!G48</f>
        <v>0</v>
      </c>
      <c r="J80" s="286" t="str">
        <f>IF(I87=0,"",I80/I87*100)</f>
        <v/>
      </c>
    </row>
    <row r="81" spans="1:10" ht="36.75" customHeight="1">
      <c r="A81" s="97"/>
      <c r="B81" s="281" t="s">
        <v>106</v>
      </c>
      <c r="C81" s="282" t="s">
        <v>107</v>
      </c>
      <c r="D81" s="283"/>
      <c r="E81" s="283"/>
      <c r="F81" s="284" t="s">
        <v>27</v>
      </c>
      <c r="G81" s="285"/>
      <c r="H81" s="285"/>
      <c r="I81" s="285">
        <f>'2.2.0.4 401 Pol'!G73</f>
        <v>0</v>
      </c>
      <c r="J81" s="286" t="str">
        <f>IF(I87=0,"",I81/I87*100)</f>
        <v/>
      </c>
    </row>
    <row r="82" spans="1:10" ht="36.75" customHeight="1">
      <c r="A82" s="97"/>
      <c r="B82" s="281" t="s">
        <v>108</v>
      </c>
      <c r="C82" s="282" t="s">
        <v>109</v>
      </c>
      <c r="D82" s="283"/>
      <c r="E82" s="283"/>
      <c r="F82" s="284" t="s">
        <v>27</v>
      </c>
      <c r="G82" s="285"/>
      <c r="H82" s="285"/>
      <c r="I82" s="285">
        <f>'2.2.0.4 401 Pol'!G80</f>
        <v>0</v>
      </c>
      <c r="J82" s="286" t="str">
        <f>IF(I87=0,"",I82/I87*100)</f>
        <v/>
      </c>
    </row>
    <row r="83" spans="1:10" ht="36.75" customHeight="1">
      <c r="A83" s="97"/>
      <c r="B83" s="281" t="s">
        <v>110</v>
      </c>
      <c r="C83" s="282" t="s">
        <v>111</v>
      </c>
      <c r="D83" s="283"/>
      <c r="E83" s="283"/>
      <c r="F83" s="284" t="s">
        <v>27</v>
      </c>
      <c r="G83" s="285"/>
      <c r="H83" s="285"/>
      <c r="I83" s="285">
        <f>'2.2.0.4 401 Pol'!G82</f>
        <v>0</v>
      </c>
      <c r="J83" s="286" t="str">
        <f>IF(I87=0,"",I83/I87*100)</f>
        <v/>
      </c>
    </row>
    <row r="84" spans="1:10" ht="36.75" customHeight="1">
      <c r="A84" s="97"/>
      <c r="B84" s="281" t="s">
        <v>112</v>
      </c>
      <c r="C84" s="282" t="s">
        <v>113</v>
      </c>
      <c r="D84" s="283"/>
      <c r="E84" s="283"/>
      <c r="F84" s="284" t="s">
        <v>29</v>
      </c>
      <c r="G84" s="285"/>
      <c r="H84" s="285"/>
      <c r="I84" s="285">
        <f>'2.2.0.4 102 Pol'!G8+'2.2.0.4 202 Pol'!G8</f>
        <v>0</v>
      </c>
      <c r="J84" s="286" t="str">
        <f>IF(I87=0,"",I84/I87*100)</f>
        <v/>
      </c>
    </row>
    <row r="85" spans="1:10" ht="36.75" customHeight="1">
      <c r="A85" s="97"/>
      <c r="B85" s="281" t="s">
        <v>30</v>
      </c>
      <c r="C85" s="282" t="s">
        <v>31</v>
      </c>
      <c r="D85" s="283"/>
      <c r="E85" s="283"/>
      <c r="F85" s="284" t="s">
        <v>30</v>
      </c>
      <c r="G85" s="285"/>
      <c r="H85" s="285"/>
      <c r="I85" s="285">
        <f>'2.2.0.4 401 Pol'!G92+'2.2.0.4 VON Pol'!G8</f>
        <v>0</v>
      </c>
      <c r="J85" s="286" t="str">
        <f>IF(I87=0,"",I85/I87*100)</f>
        <v/>
      </c>
    </row>
    <row r="86" spans="1:10" ht="36.75" customHeight="1">
      <c r="A86" s="97"/>
      <c r="B86" s="281" t="s">
        <v>32</v>
      </c>
      <c r="C86" s="282" t="s">
        <v>33</v>
      </c>
      <c r="D86" s="283"/>
      <c r="E86" s="283"/>
      <c r="F86" s="284" t="s">
        <v>32</v>
      </c>
      <c r="G86" s="285"/>
      <c r="H86" s="285"/>
      <c r="I86" s="285">
        <f>'2.2.0.4 VON Pol'!G17</f>
        <v>0</v>
      </c>
      <c r="J86" s="286" t="str">
        <f>IF(I87=0,"",I86/I87*100)</f>
        <v/>
      </c>
    </row>
    <row r="87" spans="1:10" ht="25.5" customHeight="1">
      <c r="A87" s="98"/>
      <c r="B87" s="99" t="s">
        <v>53</v>
      </c>
      <c r="C87" s="100"/>
      <c r="D87" s="101"/>
      <c r="E87" s="101"/>
      <c r="F87" s="104"/>
      <c r="G87" s="105"/>
      <c r="H87" s="105"/>
      <c r="I87" s="105">
        <f>SUM(I77:I86)</f>
        <v>0</v>
      </c>
      <c r="J87" s="102">
        <f>SUM(J77:J86)</f>
        <v>0</v>
      </c>
    </row>
    <row r="88" spans="1:10">
      <c r="F88" s="76"/>
      <c r="G88" s="76"/>
      <c r="H88" s="76"/>
      <c r="I88" s="76"/>
      <c r="J88" s="103"/>
    </row>
    <row r="89" spans="1:10">
      <c r="F89" s="76"/>
      <c r="G89" s="76"/>
      <c r="H89" s="76"/>
      <c r="I89" s="76"/>
      <c r="J89" s="103"/>
    </row>
    <row r="90" spans="1:10">
      <c r="F90" s="76"/>
      <c r="G90" s="76"/>
      <c r="H90" s="76"/>
      <c r="I90" s="76"/>
      <c r="J90" s="103"/>
    </row>
  </sheetData>
  <sheetProtection sheet="1" objects="1" scenarios="1"/>
  <customSheetViews>
    <customSheetView guid="{B7E7C763-C459-487D-8ABA-5CFDDFBD5A84}" showPageBreaks="1" showGridLines="0" fitToPage="1" printArea="1" hiddenColumns="1" topLeftCell="B1">
      <selection activeCell="L13" sqref="L13"/>
      <pageMargins left="0" right="0" top="0" bottom="0" header="0" footer="0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8">
    <mergeCell ref="C85:E85"/>
    <mergeCell ref="C86:E86"/>
    <mergeCell ref="C80:E80"/>
    <mergeCell ref="C81:E81"/>
    <mergeCell ref="C82:E82"/>
    <mergeCell ref="C83:E83"/>
    <mergeCell ref="C84:E84"/>
    <mergeCell ref="B58:J58"/>
    <mergeCell ref="B60:J60"/>
    <mergeCell ref="C77:E77"/>
    <mergeCell ref="C78:E78"/>
    <mergeCell ref="C79:E79"/>
    <mergeCell ref="C49:E49"/>
    <mergeCell ref="C50:E50"/>
    <mergeCell ref="B51:E51"/>
    <mergeCell ref="B54:J54"/>
    <mergeCell ref="B56:J56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6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6">
      <c r="A1" s="222" t="s">
        <v>114</v>
      </c>
      <c r="B1" s="222"/>
      <c r="C1" s="223"/>
      <c r="D1" s="222"/>
      <c r="E1" s="222"/>
      <c r="F1" s="222"/>
      <c r="G1" s="222"/>
    </row>
    <row r="2" spans="1:7" ht="24.95" customHeight="1">
      <c r="A2" s="287" t="s">
        <v>115</v>
      </c>
      <c r="B2" s="288"/>
      <c r="C2" s="289"/>
      <c r="D2" s="289"/>
      <c r="E2" s="289"/>
      <c r="F2" s="289"/>
      <c r="G2" s="290"/>
    </row>
    <row r="3" spans="1:7" ht="24.95" customHeight="1">
      <c r="A3" s="287" t="s">
        <v>116</v>
      </c>
      <c r="B3" s="288"/>
      <c r="C3" s="289"/>
      <c r="D3" s="289"/>
      <c r="E3" s="289"/>
      <c r="F3" s="289"/>
      <c r="G3" s="290"/>
    </row>
    <row r="4" spans="1:7" ht="24.95" customHeight="1">
      <c r="A4" s="287" t="s">
        <v>117</v>
      </c>
      <c r="B4" s="288"/>
      <c r="C4" s="289"/>
      <c r="D4" s="289"/>
      <c r="E4" s="289"/>
      <c r="F4" s="289"/>
      <c r="G4" s="290"/>
    </row>
    <row r="5" spans="1:7">
      <c r="B5" s="4"/>
      <c r="C5" s="5"/>
      <c r="D5" s="6"/>
    </row>
  </sheetData>
  <customSheetViews>
    <customSheetView guid="{B7E7C763-C459-487D-8ABA-5CFDDFBD5A84}">
      <selection activeCell="E19" sqref="E19"/>
      <pageMargins left="0" right="0" top="0" bottom="0" header="0" footer="0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3FC0E-75B4-4388-99AB-F3EE7D291EFD}">
  <sheetPr>
    <outlinePr summaryBelow="0"/>
  </sheetPr>
  <dimension ref="A1:BH5000"/>
  <sheetViews>
    <sheetView zoomScaleNormal="100" workbookViewId="0">
      <pane ySplit="7" topLeftCell="A8" activePane="bottomLeft" state="frozen"/>
      <selection pane="bottomLeft" activeCell="F9" sqref="F9"/>
    </sheetView>
  </sheetViews>
  <sheetFormatPr defaultRowHeight="12.6" outlineLevelRow="3"/>
  <cols>
    <col min="1" max="1" width="3.42578125" customWidth="1"/>
    <col min="2" max="2" width="12.5703125" style="95" customWidth="1"/>
    <col min="3" max="3" width="38.28515625" style="9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>
      <c r="A1" s="240" t="s">
        <v>114</v>
      </c>
      <c r="B1" s="240"/>
      <c r="C1" s="240"/>
      <c r="D1" s="240"/>
      <c r="E1" s="240"/>
      <c r="F1" s="240"/>
      <c r="G1" s="240"/>
      <c r="AG1" t="s">
        <v>118</v>
      </c>
    </row>
    <row r="2" spans="1:60" ht="24.95" customHeight="1">
      <c r="A2" s="291" t="s">
        <v>115</v>
      </c>
      <c r="B2" s="288" t="s">
        <v>5</v>
      </c>
      <c r="C2" s="292" t="s">
        <v>6</v>
      </c>
      <c r="D2" s="293"/>
      <c r="E2" s="293"/>
      <c r="F2" s="293"/>
      <c r="G2" s="294"/>
      <c r="AG2" t="s">
        <v>119</v>
      </c>
    </row>
    <row r="3" spans="1:60" ht="24.95" customHeight="1">
      <c r="A3" s="291" t="s">
        <v>116</v>
      </c>
      <c r="B3" s="288" t="s">
        <v>55</v>
      </c>
      <c r="C3" s="292" t="s">
        <v>56</v>
      </c>
      <c r="D3" s="293"/>
      <c r="E3" s="293"/>
      <c r="F3" s="293"/>
      <c r="G3" s="294"/>
      <c r="AC3" s="95" t="s">
        <v>119</v>
      </c>
      <c r="AG3" t="s">
        <v>120</v>
      </c>
    </row>
    <row r="4" spans="1:60" ht="24.95" customHeight="1">
      <c r="A4" s="295" t="s">
        <v>117</v>
      </c>
      <c r="B4" s="296" t="s">
        <v>57</v>
      </c>
      <c r="C4" s="297" t="s">
        <v>58</v>
      </c>
      <c r="D4" s="298"/>
      <c r="E4" s="298"/>
      <c r="F4" s="298"/>
      <c r="G4" s="299"/>
      <c r="AG4" t="s">
        <v>121</v>
      </c>
    </row>
    <row r="5" spans="1:60">
      <c r="D5" s="10"/>
    </row>
    <row r="6" spans="1:60" ht="37.5">
      <c r="A6" s="300" t="s">
        <v>122</v>
      </c>
      <c r="B6" s="301" t="s">
        <v>123</v>
      </c>
      <c r="C6" s="301" t="s">
        <v>124</v>
      </c>
      <c r="D6" s="302" t="s">
        <v>125</v>
      </c>
      <c r="E6" s="300" t="s">
        <v>126</v>
      </c>
      <c r="F6" s="303" t="s">
        <v>127</v>
      </c>
      <c r="G6" s="300" t="s">
        <v>26</v>
      </c>
      <c r="H6" s="304" t="s">
        <v>128</v>
      </c>
      <c r="I6" s="304" t="s">
        <v>129</v>
      </c>
      <c r="J6" s="304" t="s">
        <v>130</v>
      </c>
      <c r="K6" s="304" t="s">
        <v>131</v>
      </c>
      <c r="L6" s="304" t="s">
        <v>132</v>
      </c>
      <c r="M6" s="304" t="s">
        <v>133</v>
      </c>
      <c r="N6" s="304" t="s">
        <v>134</v>
      </c>
      <c r="O6" s="304" t="s">
        <v>135</v>
      </c>
      <c r="P6" s="304" t="s">
        <v>136</v>
      </c>
      <c r="Q6" s="304" t="s">
        <v>137</v>
      </c>
      <c r="R6" s="304" t="s">
        <v>138</v>
      </c>
      <c r="S6" s="304" t="s">
        <v>139</v>
      </c>
      <c r="T6" s="304" t="s">
        <v>140</v>
      </c>
      <c r="U6" s="304" t="s">
        <v>141</v>
      </c>
      <c r="V6" s="304" t="s">
        <v>142</v>
      </c>
      <c r="W6" s="304" t="s">
        <v>143</v>
      </c>
      <c r="X6" s="304" t="s">
        <v>144</v>
      </c>
      <c r="Y6" s="304" t="s">
        <v>145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 ht="12.95">
      <c r="A8" s="124" t="s">
        <v>146</v>
      </c>
      <c r="B8" s="125" t="s">
        <v>99</v>
      </c>
      <c r="C8" s="145" t="s">
        <v>100</v>
      </c>
      <c r="D8" s="126"/>
      <c r="E8" s="127"/>
      <c r="F8" s="128"/>
      <c r="G8" s="128">
        <f>SUMIF(AG9:AG77,"&lt;&gt;NOR",G9:G77)</f>
        <v>0</v>
      </c>
      <c r="H8" s="128"/>
      <c r="I8" s="128">
        <f>SUM(I9:I77)</f>
        <v>0</v>
      </c>
      <c r="J8" s="128"/>
      <c r="K8" s="128">
        <f>SUM(K9:K77)</f>
        <v>0</v>
      </c>
      <c r="L8" s="128"/>
      <c r="M8" s="128">
        <f>SUM(M9:M77)</f>
        <v>0</v>
      </c>
      <c r="N8" s="127"/>
      <c r="O8" s="127">
        <f>SUM(O9:O77)</f>
        <v>0</v>
      </c>
      <c r="P8" s="127"/>
      <c r="Q8" s="127">
        <f>SUM(Q9:Q77)</f>
        <v>0</v>
      </c>
      <c r="R8" s="128"/>
      <c r="S8" s="128"/>
      <c r="T8" s="129"/>
      <c r="U8" s="123"/>
      <c r="V8" s="123">
        <f>SUM(V9:V77)</f>
        <v>1109.94</v>
      </c>
      <c r="W8" s="123"/>
      <c r="X8" s="123"/>
      <c r="Y8" s="123"/>
      <c r="AG8" t="s">
        <v>147</v>
      </c>
    </row>
    <row r="9" spans="1:60" outlineLevel="1">
      <c r="A9" s="130">
        <v>1</v>
      </c>
      <c r="B9" s="131" t="s">
        <v>148</v>
      </c>
      <c r="C9" s="146" t="s">
        <v>149</v>
      </c>
      <c r="D9" s="132" t="s">
        <v>150</v>
      </c>
      <c r="E9" s="133">
        <v>668.85</v>
      </c>
      <c r="F9" s="134"/>
      <c r="G9" s="135">
        <f>ROUND(E9*F9,2)</f>
        <v>0</v>
      </c>
      <c r="H9" s="134"/>
      <c r="I9" s="135">
        <f>ROUND(E9*H9,2)</f>
        <v>0</v>
      </c>
      <c r="J9" s="134"/>
      <c r="K9" s="135">
        <f>ROUND(E9*J9,2)</f>
        <v>0</v>
      </c>
      <c r="L9" s="135">
        <v>21</v>
      </c>
      <c r="M9" s="135">
        <f>G9*(1+L9/100)</f>
        <v>0</v>
      </c>
      <c r="N9" s="133">
        <v>0</v>
      </c>
      <c r="O9" s="133">
        <f>ROUND(E9*N9,2)</f>
        <v>0</v>
      </c>
      <c r="P9" s="133">
        <v>0</v>
      </c>
      <c r="Q9" s="133">
        <f>ROUND(E9*P9,2)</f>
        <v>0</v>
      </c>
      <c r="R9" s="135"/>
      <c r="S9" s="135" t="s">
        <v>151</v>
      </c>
      <c r="T9" s="136" t="s">
        <v>151</v>
      </c>
      <c r="U9" s="113">
        <v>9.7000000000000003E-2</v>
      </c>
      <c r="V9" s="113">
        <f>ROUND(E9*U9,2)</f>
        <v>64.88</v>
      </c>
      <c r="W9" s="113"/>
      <c r="X9" s="113" t="s">
        <v>152</v>
      </c>
      <c r="Y9" s="113" t="s">
        <v>153</v>
      </c>
      <c r="Z9" s="107"/>
      <c r="AA9" s="107"/>
      <c r="AB9" s="107"/>
      <c r="AC9" s="107"/>
      <c r="AD9" s="107"/>
      <c r="AE9" s="107"/>
      <c r="AF9" s="107"/>
      <c r="AG9" s="107" t="s">
        <v>154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2">
      <c r="A10" s="110"/>
      <c r="B10" s="111"/>
      <c r="C10" s="147" t="s">
        <v>155</v>
      </c>
      <c r="D10" s="114"/>
      <c r="E10" s="115"/>
      <c r="F10" s="113"/>
      <c r="G10" s="113"/>
      <c r="H10" s="113"/>
      <c r="I10" s="113"/>
      <c r="J10" s="113"/>
      <c r="K10" s="113"/>
      <c r="L10" s="113"/>
      <c r="M10" s="113"/>
      <c r="N10" s="112"/>
      <c r="O10" s="112"/>
      <c r="P10" s="112"/>
      <c r="Q10" s="112"/>
      <c r="R10" s="113"/>
      <c r="S10" s="113"/>
      <c r="T10" s="113"/>
      <c r="U10" s="113"/>
      <c r="V10" s="113"/>
      <c r="W10" s="113"/>
      <c r="X10" s="113"/>
      <c r="Y10" s="113"/>
      <c r="Z10" s="107"/>
      <c r="AA10" s="107"/>
      <c r="AB10" s="107"/>
      <c r="AC10" s="107"/>
      <c r="AD10" s="107"/>
      <c r="AE10" s="107"/>
      <c r="AF10" s="107"/>
      <c r="AG10" s="107" t="s">
        <v>156</v>
      </c>
      <c r="AH10" s="107">
        <v>0</v>
      </c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3">
      <c r="A11" s="110"/>
      <c r="B11" s="111"/>
      <c r="C11" s="147" t="s">
        <v>157</v>
      </c>
      <c r="D11" s="114"/>
      <c r="E11" s="115"/>
      <c r="F11" s="113"/>
      <c r="G11" s="113"/>
      <c r="H11" s="113"/>
      <c r="I11" s="113"/>
      <c r="J11" s="113"/>
      <c r="K11" s="113"/>
      <c r="L11" s="113"/>
      <c r="M11" s="113"/>
      <c r="N11" s="112"/>
      <c r="O11" s="112"/>
      <c r="P11" s="112"/>
      <c r="Q11" s="112"/>
      <c r="R11" s="113"/>
      <c r="S11" s="113"/>
      <c r="T11" s="113"/>
      <c r="U11" s="113"/>
      <c r="V11" s="113"/>
      <c r="W11" s="113"/>
      <c r="X11" s="113"/>
      <c r="Y11" s="113"/>
      <c r="Z11" s="107"/>
      <c r="AA11" s="107"/>
      <c r="AB11" s="107"/>
      <c r="AC11" s="107"/>
      <c r="AD11" s="107"/>
      <c r="AE11" s="107"/>
      <c r="AF11" s="107"/>
      <c r="AG11" s="107" t="s">
        <v>156</v>
      </c>
      <c r="AH11" s="107">
        <v>0</v>
      </c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3">
      <c r="A12" s="110"/>
      <c r="B12" s="111"/>
      <c r="C12" s="147" t="s">
        <v>158</v>
      </c>
      <c r="D12" s="114"/>
      <c r="E12" s="115"/>
      <c r="F12" s="113"/>
      <c r="G12" s="113"/>
      <c r="H12" s="113"/>
      <c r="I12" s="113"/>
      <c r="J12" s="113"/>
      <c r="K12" s="113"/>
      <c r="L12" s="113"/>
      <c r="M12" s="113"/>
      <c r="N12" s="112"/>
      <c r="O12" s="112"/>
      <c r="P12" s="112"/>
      <c r="Q12" s="112"/>
      <c r="R12" s="113"/>
      <c r="S12" s="113"/>
      <c r="T12" s="113"/>
      <c r="U12" s="113"/>
      <c r="V12" s="113"/>
      <c r="W12" s="113"/>
      <c r="X12" s="113"/>
      <c r="Y12" s="113"/>
      <c r="Z12" s="107"/>
      <c r="AA12" s="107"/>
      <c r="AB12" s="107"/>
      <c r="AC12" s="107"/>
      <c r="AD12" s="107"/>
      <c r="AE12" s="107"/>
      <c r="AF12" s="107"/>
      <c r="AG12" s="107" t="s">
        <v>156</v>
      </c>
      <c r="AH12" s="107">
        <v>0</v>
      </c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3">
      <c r="A13" s="110"/>
      <c r="B13" s="111"/>
      <c r="C13" s="147" t="s">
        <v>159</v>
      </c>
      <c r="D13" s="114"/>
      <c r="E13" s="115"/>
      <c r="F13" s="113"/>
      <c r="G13" s="113"/>
      <c r="H13" s="113"/>
      <c r="I13" s="113"/>
      <c r="J13" s="113"/>
      <c r="K13" s="113"/>
      <c r="L13" s="113"/>
      <c r="M13" s="113"/>
      <c r="N13" s="112"/>
      <c r="O13" s="112"/>
      <c r="P13" s="112"/>
      <c r="Q13" s="112"/>
      <c r="R13" s="113"/>
      <c r="S13" s="113"/>
      <c r="T13" s="113"/>
      <c r="U13" s="113"/>
      <c r="V13" s="113"/>
      <c r="W13" s="113"/>
      <c r="X13" s="113"/>
      <c r="Y13" s="113"/>
      <c r="Z13" s="107"/>
      <c r="AA13" s="107"/>
      <c r="AB13" s="107"/>
      <c r="AC13" s="107"/>
      <c r="AD13" s="107"/>
      <c r="AE13" s="107"/>
      <c r="AF13" s="107"/>
      <c r="AG13" s="107" t="s">
        <v>156</v>
      </c>
      <c r="AH13" s="107">
        <v>0</v>
      </c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3">
      <c r="A14" s="110"/>
      <c r="B14" s="111"/>
      <c r="C14" s="147" t="s">
        <v>160</v>
      </c>
      <c r="D14" s="114"/>
      <c r="E14" s="115">
        <v>463.05</v>
      </c>
      <c r="F14" s="113"/>
      <c r="G14" s="113"/>
      <c r="H14" s="113"/>
      <c r="I14" s="113"/>
      <c r="J14" s="113"/>
      <c r="K14" s="113"/>
      <c r="L14" s="113"/>
      <c r="M14" s="113"/>
      <c r="N14" s="112"/>
      <c r="O14" s="112"/>
      <c r="P14" s="112"/>
      <c r="Q14" s="112"/>
      <c r="R14" s="113"/>
      <c r="S14" s="113"/>
      <c r="T14" s="113"/>
      <c r="U14" s="113"/>
      <c r="V14" s="113"/>
      <c r="W14" s="113"/>
      <c r="X14" s="113"/>
      <c r="Y14" s="113"/>
      <c r="Z14" s="107"/>
      <c r="AA14" s="107"/>
      <c r="AB14" s="107"/>
      <c r="AC14" s="107"/>
      <c r="AD14" s="107"/>
      <c r="AE14" s="107"/>
      <c r="AF14" s="107"/>
      <c r="AG14" s="107" t="s">
        <v>156</v>
      </c>
      <c r="AH14" s="107">
        <v>0</v>
      </c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outlineLevel="3">
      <c r="A15" s="110"/>
      <c r="B15" s="111"/>
      <c r="C15" s="147" t="s">
        <v>161</v>
      </c>
      <c r="D15" s="114"/>
      <c r="E15" s="115"/>
      <c r="F15" s="113"/>
      <c r="G15" s="113"/>
      <c r="H15" s="113"/>
      <c r="I15" s="113"/>
      <c r="J15" s="113"/>
      <c r="K15" s="113"/>
      <c r="L15" s="113"/>
      <c r="M15" s="113"/>
      <c r="N15" s="112"/>
      <c r="O15" s="112"/>
      <c r="P15" s="112"/>
      <c r="Q15" s="112"/>
      <c r="R15" s="113"/>
      <c r="S15" s="113"/>
      <c r="T15" s="113"/>
      <c r="U15" s="113"/>
      <c r="V15" s="113"/>
      <c r="W15" s="113"/>
      <c r="X15" s="113"/>
      <c r="Y15" s="113"/>
      <c r="Z15" s="107"/>
      <c r="AA15" s="107"/>
      <c r="AB15" s="107"/>
      <c r="AC15" s="107"/>
      <c r="AD15" s="107"/>
      <c r="AE15" s="107"/>
      <c r="AF15" s="107"/>
      <c r="AG15" s="107" t="s">
        <v>156</v>
      </c>
      <c r="AH15" s="107">
        <v>0</v>
      </c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3">
      <c r="A16" s="110"/>
      <c r="B16" s="111"/>
      <c r="C16" s="147" t="s">
        <v>159</v>
      </c>
      <c r="D16" s="114"/>
      <c r="E16" s="115"/>
      <c r="F16" s="113"/>
      <c r="G16" s="113"/>
      <c r="H16" s="113"/>
      <c r="I16" s="113"/>
      <c r="J16" s="113"/>
      <c r="K16" s="113"/>
      <c r="L16" s="113"/>
      <c r="M16" s="113"/>
      <c r="N16" s="112"/>
      <c r="O16" s="112"/>
      <c r="P16" s="112"/>
      <c r="Q16" s="112"/>
      <c r="R16" s="113"/>
      <c r="S16" s="113"/>
      <c r="T16" s="113"/>
      <c r="U16" s="113"/>
      <c r="V16" s="113"/>
      <c r="W16" s="113"/>
      <c r="X16" s="113"/>
      <c r="Y16" s="113"/>
      <c r="Z16" s="107"/>
      <c r="AA16" s="107"/>
      <c r="AB16" s="107"/>
      <c r="AC16" s="107"/>
      <c r="AD16" s="107"/>
      <c r="AE16" s="107"/>
      <c r="AF16" s="107"/>
      <c r="AG16" s="107" t="s">
        <v>156</v>
      </c>
      <c r="AH16" s="107">
        <v>0</v>
      </c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3">
      <c r="A17" s="110"/>
      <c r="B17" s="111"/>
      <c r="C17" s="147" t="s">
        <v>162</v>
      </c>
      <c r="D17" s="114"/>
      <c r="E17" s="115">
        <v>205.8</v>
      </c>
      <c r="F17" s="113"/>
      <c r="G17" s="113"/>
      <c r="H17" s="113"/>
      <c r="I17" s="113"/>
      <c r="J17" s="113"/>
      <c r="K17" s="113"/>
      <c r="L17" s="113"/>
      <c r="M17" s="113"/>
      <c r="N17" s="112"/>
      <c r="O17" s="112"/>
      <c r="P17" s="112"/>
      <c r="Q17" s="112"/>
      <c r="R17" s="113"/>
      <c r="S17" s="113"/>
      <c r="T17" s="113"/>
      <c r="U17" s="113"/>
      <c r="V17" s="113"/>
      <c r="W17" s="113"/>
      <c r="X17" s="113"/>
      <c r="Y17" s="113"/>
      <c r="Z17" s="107"/>
      <c r="AA17" s="107"/>
      <c r="AB17" s="107"/>
      <c r="AC17" s="107"/>
      <c r="AD17" s="107"/>
      <c r="AE17" s="107"/>
      <c r="AF17" s="107"/>
      <c r="AG17" s="107" t="s">
        <v>156</v>
      </c>
      <c r="AH17" s="107">
        <v>0</v>
      </c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3">
      <c r="A18" s="110"/>
      <c r="B18" s="111"/>
      <c r="C18" s="147" t="s">
        <v>163</v>
      </c>
      <c r="D18" s="114"/>
      <c r="E18" s="115"/>
      <c r="F18" s="113"/>
      <c r="G18" s="113"/>
      <c r="H18" s="113"/>
      <c r="I18" s="113"/>
      <c r="J18" s="113"/>
      <c r="K18" s="113"/>
      <c r="L18" s="113"/>
      <c r="M18" s="113"/>
      <c r="N18" s="112"/>
      <c r="O18" s="112"/>
      <c r="P18" s="112"/>
      <c r="Q18" s="112"/>
      <c r="R18" s="113"/>
      <c r="S18" s="113"/>
      <c r="T18" s="113"/>
      <c r="U18" s="113"/>
      <c r="V18" s="113"/>
      <c r="W18" s="113"/>
      <c r="X18" s="113"/>
      <c r="Y18" s="113"/>
      <c r="Z18" s="107"/>
      <c r="AA18" s="107"/>
      <c r="AB18" s="107"/>
      <c r="AC18" s="107"/>
      <c r="AD18" s="107"/>
      <c r="AE18" s="107"/>
      <c r="AF18" s="107"/>
      <c r="AG18" s="107" t="s">
        <v>156</v>
      </c>
      <c r="AH18" s="107">
        <v>0</v>
      </c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3">
      <c r="A19" s="110"/>
      <c r="B19" s="111"/>
      <c r="C19" s="148" t="s">
        <v>164</v>
      </c>
      <c r="D19" s="116"/>
      <c r="E19" s="117">
        <v>668.85</v>
      </c>
      <c r="F19" s="113"/>
      <c r="G19" s="113"/>
      <c r="H19" s="113"/>
      <c r="I19" s="113"/>
      <c r="J19" s="113"/>
      <c r="K19" s="113"/>
      <c r="L19" s="113"/>
      <c r="M19" s="113"/>
      <c r="N19" s="112"/>
      <c r="O19" s="112"/>
      <c r="P19" s="112"/>
      <c r="Q19" s="112"/>
      <c r="R19" s="113"/>
      <c r="S19" s="113"/>
      <c r="T19" s="113"/>
      <c r="U19" s="113"/>
      <c r="V19" s="113"/>
      <c r="W19" s="113"/>
      <c r="X19" s="113"/>
      <c r="Y19" s="113"/>
      <c r="Z19" s="107"/>
      <c r="AA19" s="107"/>
      <c r="AB19" s="107"/>
      <c r="AC19" s="107"/>
      <c r="AD19" s="107"/>
      <c r="AE19" s="107"/>
      <c r="AF19" s="107"/>
      <c r="AG19" s="107" t="s">
        <v>156</v>
      </c>
      <c r="AH19" s="107">
        <v>1</v>
      </c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1">
      <c r="A20" s="130">
        <v>2</v>
      </c>
      <c r="B20" s="131" t="s">
        <v>165</v>
      </c>
      <c r="C20" s="146" t="s">
        <v>166</v>
      </c>
      <c r="D20" s="132" t="s">
        <v>150</v>
      </c>
      <c r="E20" s="133">
        <v>85.344999999999999</v>
      </c>
      <c r="F20" s="134"/>
      <c r="G20" s="135">
        <f>ROUND(E20*F20,2)</f>
        <v>0</v>
      </c>
      <c r="H20" s="134"/>
      <c r="I20" s="135">
        <f>ROUND(E20*H20,2)</f>
        <v>0</v>
      </c>
      <c r="J20" s="134"/>
      <c r="K20" s="135">
        <f>ROUND(E20*J20,2)</f>
        <v>0</v>
      </c>
      <c r="L20" s="135">
        <v>21</v>
      </c>
      <c r="M20" s="135">
        <f>G20*(1+L20/100)</f>
        <v>0</v>
      </c>
      <c r="N20" s="133">
        <v>0</v>
      </c>
      <c r="O20" s="133">
        <f>ROUND(E20*N20,2)</f>
        <v>0</v>
      </c>
      <c r="P20" s="133">
        <v>0</v>
      </c>
      <c r="Q20" s="133">
        <f>ROUND(E20*P20,2)</f>
        <v>0</v>
      </c>
      <c r="R20" s="135"/>
      <c r="S20" s="135" t="s">
        <v>151</v>
      </c>
      <c r="T20" s="136" t="s">
        <v>151</v>
      </c>
      <c r="U20" s="113">
        <v>9.2999999999999999E-2</v>
      </c>
      <c r="V20" s="113">
        <f>ROUND(E20*U20,2)</f>
        <v>7.94</v>
      </c>
      <c r="W20" s="113"/>
      <c r="X20" s="113" t="s">
        <v>152</v>
      </c>
      <c r="Y20" s="113" t="s">
        <v>153</v>
      </c>
      <c r="Z20" s="107"/>
      <c r="AA20" s="107"/>
      <c r="AB20" s="107"/>
      <c r="AC20" s="107"/>
      <c r="AD20" s="107"/>
      <c r="AE20" s="107"/>
      <c r="AF20" s="107"/>
      <c r="AG20" s="107" t="s">
        <v>154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2">
      <c r="A21" s="110"/>
      <c r="B21" s="111"/>
      <c r="C21" s="147" t="s">
        <v>167</v>
      </c>
      <c r="D21" s="114"/>
      <c r="E21" s="115"/>
      <c r="F21" s="113"/>
      <c r="G21" s="113"/>
      <c r="H21" s="113"/>
      <c r="I21" s="113"/>
      <c r="J21" s="113"/>
      <c r="K21" s="113"/>
      <c r="L21" s="113"/>
      <c r="M21" s="113"/>
      <c r="N21" s="112"/>
      <c r="O21" s="112"/>
      <c r="P21" s="112"/>
      <c r="Q21" s="112"/>
      <c r="R21" s="113"/>
      <c r="S21" s="113"/>
      <c r="T21" s="113"/>
      <c r="U21" s="113"/>
      <c r="V21" s="113"/>
      <c r="W21" s="113"/>
      <c r="X21" s="113"/>
      <c r="Y21" s="113"/>
      <c r="Z21" s="107"/>
      <c r="AA21" s="107"/>
      <c r="AB21" s="107"/>
      <c r="AC21" s="107"/>
      <c r="AD21" s="107"/>
      <c r="AE21" s="107"/>
      <c r="AF21" s="107"/>
      <c r="AG21" s="107" t="s">
        <v>156</v>
      </c>
      <c r="AH21" s="107">
        <v>0</v>
      </c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3">
      <c r="A22" s="110"/>
      <c r="B22" s="111"/>
      <c r="C22" s="147" t="s">
        <v>168</v>
      </c>
      <c r="D22" s="114"/>
      <c r="E22" s="115"/>
      <c r="F22" s="113"/>
      <c r="G22" s="113"/>
      <c r="H22" s="113"/>
      <c r="I22" s="113"/>
      <c r="J22" s="113"/>
      <c r="K22" s="113"/>
      <c r="L22" s="113"/>
      <c r="M22" s="113"/>
      <c r="N22" s="112"/>
      <c r="O22" s="112"/>
      <c r="P22" s="112"/>
      <c r="Q22" s="112"/>
      <c r="R22" s="113"/>
      <c r="S22" s="113"/>
      <c r="T22" s="113"/>
      <c r="U22" s="113"/>
      <c r="V22" s="113"/>
      <c r="W22" s="113"/>
      <c r="X22" s="113"/>
      <c r="Y22" s="113"/>
      <c r="Z22" s="107"/>
      <c r="AA22" s="107"/>
      <c r="AB22" s="107"/>
      <c r="AC22" s="107"/>
      <c r="AD22" s="107"/>
      <c r="AE22" s="107"/>
      <c r="AF22" s="107"/>
      <c r="AG22" s="107" t="s">
        <v>156</v>
      </c>
      <c r="AH22" s="107">
        <v>0</v>
      </c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3">
      <c r="A23" s="110"/>
      <c r="B23" s="111"/>
      <c r="C23" s="147" t="s">
        <v>169</v>
      </c>
      <c r="D23" s="114"/>
      <c r="E23" s="115">
        <v>59.085000000000001</v>
      </c>
      <c r="F23" s="113"/>
      <c r="G23" s="113"/>
      <c r="H23" s="113"/>
      <c r="I23" s="113"/>
      <c r="J23" s="113"/>
      <c r="K23" s="113"/>
      <c r="L23" s="113"/>
      <c r="M23" s="113"/>
      <c r="N23" s="112"/>
      <c r="O23" s="112"/>
      <c r="P23" s="112"/>
      <c r="Q23" s="112"/>
      <c r="R23" s="113"/>
      <c r="S23" s="113"/>
      <c r="T23" s="113"/>
      <c r="U23" s="113"/>
      <c r="V23" s="113"/>
      <c r="W23" s="113"/>
      <c r="X23" s="113"/>
      <c r="Y23" s="113"/>
      <c r="Z23" s="107"/>
      <c r="AA23" s="107"/>
      <c r="AB23" s="107"/>
      <c r="AC23" s="107"/>
      <c r="AD23" s="107"/>
      <c r="AE23" s="107"/>
      <c r="AF23" s="107"/>
      <c r="AG23" s="107" t="s">
        <v>156</v>
      </c>
      <c r="AH23" s="107">
        <v>0</v>
      </c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3">
      <c r="A24" s="110"/>
      <c r="B24" s="111"/>
      <c r="C24" s="147" t="s">
        <v>170</v>
      </c>
      <c r="D24" s="114"/>
      <c r="E24" s="115">
        <v>26.26</v>
      </c>
      <c r="F24" s="113"/>
      <c r="G24" s="113"/>
      <c r="H24" s="113"/>
      <c r="I24" s="113"/>
      <c r="J24" s="113"/>
      <c r="K24" s="113"/>
      <c r="L24" s="113"/>
      <c r="M24" s="113"/>
      <c r="N24" s="112"/>
      <c r="O24" s="112"/>
      <c r="P24" s="112"/>
      <c r="Q24" s="112"/>
      <c r="R24" s="113"/>
      <c r="S24" s="113"/>
      <c r="T24" s="113"/>
      <c r="U24" s="113"/>
      <c r="V24" s="113"/>
      <c r="W24" s="113"/>
      <c r="X24" s="113"/>
      <c r="Y24" s="113"/>
      <c r="Z24" s="107"/>
      <c r="AA24" s="107"/>
      <c r="AB24" s="107"/>
      <c r="AC24" s="107"/>
      <c r="AD24" s="107"/>
      <c r="AE24" s="107"/>
      <c r="AF24" s="107"/>
      <c r="AG24" s="107" t="s">
        <v>156</v>
      </c>
      <c r="AH24" s="107">
        <v>0</v>
      </c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3">
      <c r="A25" s="110"/>
      <c r="B25" s="111"/>
      <c r="C25" s="148" t="s">
        <v>164</v>
      </c>
      <c r="D25" s="116"/>
      <c r="E25" s="117">
        <v>85.344999999999999</v>
      </c>
      <c r="F25" s="113"/>
      <c r="G25" s="113"/>
      <c r="H25" s="113"/>
      <c r="I25" s="113"/>
      <c r="J25" s="113"/>
      <c r="K25" s="113"/>
      <c r="L25" s="113"/>
      <c r="M25" s="113"/>
      <c r="N25" s="112"/>
      <c r="O25" s="112"/>
      <c r="P25" s="112"/>
      <c r="Q25" s="112"/>
      <c r="R25" s="113"/>
      <c r="S25" s="113"/>
      <c r="T25" s="113"/>
      <c r="U25" s="113"/>
      <c r="V25" s="113"/>
      <c r="W25" s="113"/>
      <c r="X25" s="113"/>
      <c r="Y25" s="113"/>
      <c r="Z25" s="107"/>
      <c r="AA25" s="107"/>
      <c r="AB25" s="107"/>
      <c r="AC25" s="107"/>
      <c r="AD25" s="107"/>
      <c r="AE25" s="107"/>
      <c r="AF25" s="107"/>
      <c r="AG25" s="107" t="s">
        <v>156</v>
      </c>
      <c r="AH25" s="107">
        <v>1</v>
      </c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1">
      <c r="A26" s="130">
        <v>3</v>
      </c>
      <c r="B26" s="131" t="s">
        <v>171</v>
      </c>
      <c r="C26" s="146" t="s">
        <v>172</v>
      </c>
      <c r="D26" s="132" t="s">
        <v>150</v>
      </c>
      <c r="E26" s="133">
        <v>2570.85</v>
      </c>
      <c r="F26" s="134"/>
      <c r="G26" s="135">
        <f>ROUND(E26*F26,2)</f>
        <v>0</v>
      </c>
      <c r="H26" s="134"/>
      <c r="I26" s="135">
        <f>ROUND(E26*H26,2)</f>
        <v>0</v>
      </c>
      <c r="J26" s="134"/>
      <c r="K26" s="135">
        <f>ROUND(E26*J26,2)</f>
        <v>0</v>
      </c>
      <c r="L26" s="135">
        <v>21</v>
      </c>
      <c r="M26" s="135">
        <f>G26*(1+L26/100)</f>
        <v>0</v>
      </c>
      <c r="N26" s="133">
        <v>0</v>
      </c>
      <c r="O26" s="133">
        <f>ROUND(E26*N26,2)</f>
        <v>0</v>
      </c>
      <c r="P26" s="133">
        <v>0</v>
      </c>
      <c r="Q26" s="133">
        <f>ROUND(E26*P26,2)</f>
        <v>0</v>
      </c>
      <c r="R26" s="135"/>
      <c r="S26" s="135" t="s">
        <v>151</v>
      </c>
      <c r="T26" s="136" t="s">
        <v>151</v>
      </c>
      <c r="U26" s="113">
        <v>0.13400000000000001</v>
      </c>
      <c r="V26" s="113">
        <f>ROUND(E26*U26,2)</f>
        <v>344.49</v>
      </c>
      <c r="W26" s="113"/>
      <c r="X26" s="113" t="s">
        <v>152</v>
      </c>
      <c r="Y26" s="113" t="s">
        <v>153</v>
      </c>
      <c r="Z26" s="107"/>
      <c r="AA26" s="107"/>
      <c r="AB26" s="107"/>
      <c r="AC26" s="107"/>
      <c r="AD26" s="107"/>
      <c r="AE26" s="107"/>
      <c r="AF26" s="107"/>
      <c r="AG26" s="107" t="s">
        <v>154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2">
      <c r="A27" s="110"/>
      <c r="B27" s="111"/>
      <c r="C27" s="147" t="s">
        <v>155</v>
      </c>
      <c r="D27" s="114"/>
      <c r="E27" s="115"/>
      <c r="F27" s="113"/>
      <c r="G27" s="113"/>
      <c r="H27" s="113"/>
      <c r="I27" s="113"/>
      <c r="J27" s="113"/>
      <c r="K27" s="113"/>
      <c r="L27" s="113"/>
      <c r="M27" s="113"/>
      <c r="N27" s="112"/>
      <c r="O27" s="112"/>
      <c r="P27" s="112"/>
      <c r="Q27" s="112"/>
      <c r="R27" s="113"/>
      <c r="S27" s="113"/>
      <c r="T27" s="113"/>
      <c r="U27" s="113"/>
      <c r="V27" s="113"/>
      <c r="W27" s="113"/>
      <c r="X27" s="113"/>
      <c r="Y27" s="113"/>
      <c r="Z27" s="107"/>
      <c r="AA27" s="107"/>
      <c r="AB27" s="107"/>
      <c r="AC27" s="107"/>
      <c r="AD27" s="107"/>
      <c r="AE27" s="107"/>
      <c r="AF27" s="107"/>
      <c r="AG27" s="107" t="s">
        <v>156</v>
      </c>
      <c r="AH27" s="107">
        <v>0</v>
      </c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3">
      <c r="A28" s="110"/>
      <c r="B28" s="111"/>
      <c r="C28" s="147" t="s">
        <v>157</v>
      </c>
      <c r="D28" s="114"/>
      <c r="E28" s="115"/>
      <c r="F28" s="113"/>
      <c r="G28" s="113"/>
      <c r="H28" s="113"/>
      <c r="I28" s="113"/>
      <c r="J28" s="113"/>
      <c r="K28" s="113"/>
      <c r="L28" s="113"/>
      <c r="M28" s="113"/>
      <c r="N28" s="112"/>
      <c r="O28" s="112"/>
      <c r="P28" s="112"/>
      <c r="Q28" s="112"/>
      <c r="R28" s="113"/>
      <c r="S28" s="113"/>
      <c r="T28" s="113"/>
      <c r="U28" s="113"/>
      <c r="V28" s="113"/>
      <c r="W28" s="113"/>
      <c r="X28" s="113"/>
      <c r="Y28" s="113"/>
      <c r="Z28" s="107"/>
      <c r="AA28" s="107"/>
      <c r="AB28" s="107"/>
      <c r="AC28" s="107"/>
      <c r="AD28" s="107"/>
      <c r="AE28" s="107"/>
      <c r="AF28" s="107"/>
      <c r="AG28" s="107" t="s">
        <v>156</v>
      </c>
      <c r="AH28" s="107">
        <v>0</v>
      </c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3">
      <c r="A29" s="110"/>
      <c r="B29" s="111"/>
      <c r="C29" s="147" t="s">
        <v>173</v>
      </c>
      <c r="D29" s="114"/>
      <c r="E29" s="115"/>
      <c r="F29" s="113"/>
      <c r="G29" s="113"/>
      <c r="H29" s="113"/>
      <c r="I29" s="113"/>
      <c r="J29" s="113"/>
      <c r="K29" s="113"/>
      <c r="L29" s="113"/>
      <c r="M29" s="113"/>
      <c r="N29" s="112"/>
      <c r="O29" s="112"/>
      <c r="P29" s="112"/>
      <c r="Q29" s="112"/>
      <c r="R29" s="113"/>
      <c r="S29" s="113"/>
      <c r="T29" s="113"/>
      <c r="U29" s="113"/>
      <c r="V29" s="113"/>
      <c r="W29" s="113"/>
      <c r="X29" s="113"/>
      <c r="Y29" s="113"/>
      <c r="Z29" s="107"/>
      <c r="AA29" s="107"/>
      <c r="AB29" s="107"/>
      <c r="AC29" s="107"/>
      <c r="AD29" s="107"/>
      <c r="AE29" s="107"/>
      <c r="AF29" s="107"/>
      <c r="AG29" s="107" t="s">
        <v>156</v>
      </c>
      <c r="AH29" s="107">
        <v>0</v>
      </c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3">
      <c r="A30" s="110"/>
      <c r="B30" s="111"/>
      <c r="C30" s="147" t="s">
        <v>174</v>
      </c>
      <c r="D30" s="114"/>
      <c r="E30" s="115">
        <v>2570.85</v>
      </c>
      <c r="F30" s="113"/>
      <c r="G30" s="113"/>
      <c r="H30" s="113"/>
      <c r="I30" s="113"/>
      <c r="J30" s="113"/>
      <c r="K30" s="113"/>
      <c r="L30" s="113"/>
      <c r="M30" s="113"/>
      <c r="N30" s="112"/>
      <c r="O30" s="112"/>
      <c r="P30" s="112"/>
      <c r="Q30" s="112"/>
      <c r="R30" s="113"/>
      <c r="S30" s="113"/>
      <c r="T30" s="113"/>
      <c r="U30" s="113"/>
      <c r="V30" s="113"/>
      <c r="W30" s="113"/>
      <c r="X30" s="113"/>
      <c r="Y30" s="113"/>
      <c r="Z30" s="107"/>
      <c r="AA30" s="107"/>
      <c r="AB30" s="107"/>
      <c r="AC30" s="107"/>
      <c r="AD30" s="107"/>
      <c r="AE30" s="107"/>
      <c r="AF30" s="107"/>
      <c r="AG30" s="107" t="s">
        <v>156</v>
      </c>
      <c r="AH30" s="107">
        <v>0</v>
      </c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outlineLevel="3">
      <c r="A31" s="110"/>
      <c r="B31" s="111"/>
      <c r="C31" s="148" t="s">
        <v>164</v>
      </c>
      <c r="D31" s="116"/>
      <c r="E31" s="117">
        <v>2570.85</v>
      </c>
      <c r="F31" s="113"/>
      <c r="G31" s="113"/>
      <c r="H31" s="113"/>
      <c r="I31" s="113"/>
      <c r="J31" s="113"/>
      <c r="K31" s="113"/>
      <c r="L31" s="113"/>
      <c r="M31" s="113"/>
      <c r="N31" s="112"/>
      <c r="O31" s="112"/>
      <c r="P31" s="112"/>
      <c r="Q31" s="112"/>
      <c r="R31" s="113"/>
      <c r="S31" s="113"/>
      <c r="T31" s="113"/>
      <c r="U31" s="113"/>
      <c r="V31" s="113"/>
      <c r="W31" s="113"/>
      <c r="X31" s="113"/>
      <c r="Y31" s="113"/>
      <c r="Z31" s="107"/>
      <c r="AA31" s="107"/>
      <c r="AB31" s="107"/>
      <c r="AC31" s="107"/>
      <c r="AD31" s="107"/>
      <c r="AE31" s="107"/>
      <c r="AF31" s="107"/>
      <c r="AG31" s="107" t="s">
        <v>156</v>
      </c>
      <c r="AH31" s="107">
        <v>1</v>
      </c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1">
      <c r="A32" s="130">
        <v>4</v>
      </c>
      <c r="B32" s="131" t="s">
        <v>175</v>
      </c>
      <c r="C32" s="146" t="s">
        <v>176</v>
      </c>
      <c r="D32" s="132" t="s">
        <v>150</v>
      </c>
      <c r="E32" s="133">
        <v>2802.54</v>
      </c>
      <c r="F32" s="134"/>
      <c r="G32" s="135">
        <f>ROUND(E32*F32,2)</f>
        <v>0</v>
      </c>
      <c r="H32" s="134"/>
      <c r="I32" s="135">
        <f>ROUND(E32*H32,2)</f>
        <v>0</v>
      </c>
      <c r="J32" s="134"/>
      <c r="K32" s="135">
        <f>ROUND(E32*J32,2)</f>
        <v>0</v>
      </c>
      <c r="L32" s="135">
        <v>21</v>
      </c>
      <c r="M32" s="135">
        <f>G32*(1+L32/100)</f>
        <v>0</v>
      </c>
      <c r="N32" s="133">
        <v>0</v>
      </c>
      <c r="O32" s="133">
        <f>ROUND(E32*N32,2)</f>
        <v>0</v>
      </c>
      <c r="P32" s="133">
        <v>0</v>
      </c>
      <c r="Q32" s="133">
        <f>ROUND(E32*P32,2)</f>
        <v>0</v>
      </c>
      <c r="R32" s="135"/>
      <c r="S32" s="135" t="s">
        <v>151</v>
      </c>
      <c r="T32" s="136" t="s">
        <v>151</v>
      </c>
      <c r="U32" s="113">
        <v>1.0999999999999999E-2</v>
      </c>
      <c r="V32" s="113">
        <f>ROUND(E32*U32,2)</f>
        <v>30.83</v>
      </c>
      <c r="W32" s="113"/>
      <c r="X32" s="113" t="s">
        <v>152</v>
      </c>
      <c r="Y32" s="113" t="s">
        <v>153</v>
      </c>
      <c r="Z32" s="107"/>
      <c r="AA32" s="107"/>
      <c r="AB32" s="107"/>
      <c r="AC32" s="107"/>
      <c r="AD32" s="107"/>
      <c r="AE32" s="107"/>
      <c r="AF32" s="107"/>
      <c r="AG32" s="107" t="s">
        <v>154</v>
      </c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ht="20.100000000000001" outlineLevel="2">
      <c r="A33" s="110"/>
      <c r="B33" s="111"/>
      <c r="C33" s="147" t="s">
        <v>177</v>
      </c>
      <c r="D33" s="114"/>
      <c r="E33" s="115"/>
      <c r="F33" s="113"/>
      <c r="G33" s="113"/>
      <c r="H33" s="113"/>
      <c r="I33" s="113"/>
      <c r="J33" s="113"/>
      <c r="K33" s="113"/>
      <c r="L33" s="113"/>
      <c r="M33" s="113"/>
      <c r="N33" s="112"/>
      <c r="O33" s="112"/>
      <c r="P33" s="112"/>
      <c r="Q33" s="112"/>
      <c r="R33" s="113"/>
      <c r="S33" s="113"/>
      <c r="T33" s="113"/>
      <c r="U33" s="113"/>
      <c r="V33" s="113"/>
      <c r="W33" s="113"/>
      <c r="X33" s="113"/>
      <c r="Y33" s="113"/>
      <c r="Z33" s="107"/>
      <c r="AA33" s="107"/>
      <c r="AB33" s="107"/>
      <c r="AC33" s="107"/>
      <c r="AD33" s="107"/>
      <c r="AE33" s="107"/>
      <c r="AF33" s="107"/>
      <c r="AG33" s="107" t="s">
        <v>156</v>
      </c>
      <c r="AH33" s="107">
        <v>0</v>
      </c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3">
      <c r="A34" s="110"/>
      <c r="B34" s="111"/>
      <c r="C34" s="147" t="s">
        <v>178</v>
      </c>
      <c r="D34" s="114"/>
      <c r="E34" s="115"/>
      <c r="F34" s="113"/>
      <c r="G34" s="113"/>
      <c r="H34" s="113"/>
      <c r="I34" s="113"/>
      <c r="J34" s="113"/>
      <c r="K34" s="113"/>
      <c r="L34" s="113"/>
      <c r="M34" s="113"/>
      <c r="N34" s="112"/>
      <c r="O34" s="112"/>
      <c r="P34" s="112"/>
      <c r="Q34" s="112"/>
      <c r="R34" s="113"/>
      <c r="S34" s="113"/>
      <c r="T34" s="113"/>
      <c r="U34" s="113"/>
      <c r="V34" s="113"/>
      <c r="W34" s="113"/>
      <c r="X34" s="113"/>
      <c r="Y34" s="113"/>
      <c r="Z34" s="107"/>
      <c r="AA34" s="107"/>
      <c r="AB34" s="107"/>
      <c r="AC34" s="107"/>
      <c r="AD34" s="107"/>
      <c r="AE34" s="107"/>
      <c r="AF34" s="107"/>
      <c r="AG34" s="107" t="s">
        <v>156</v>
      </c>
      <c r="AH34" s="107">
        <v>0</v>
      </c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3">
      <c r="A35" s="110"/>
      <c r="B35" s="111"/>
      <c r="C35" s="147" t="s">
        <v>179</v>
      </c>
      <c r="D35" s="114"/>
      <c r="E35" s="115"/>
      <c r="F35" s="113"/>
      <c r="G35" s="113"/>
      <c r="H35" s="113"/>
      <c r="I35" s="113"/>
      <c r="J35" s="113"/>
      <c r="K35" s="113"/>
      <c r="L35" s="113"/>
      <c r="M35" s="113"/>
      <c r="N35" s="112"/>
      <c r="O35" s="112"/>
      <c r="P35" s="112"/>
      <c r="Q35" s="112"/>
      <c r="R35" s="113"/>
      <c r="S35" s="113"/>
      <c r="T35" s="113"/>
      <c r="U35" s="113"/>
      <c r="V35" s="113"/>
      <c r="W35" s="113"/>
      <c r="X35" s="113"/>
      <c r="Y35" s="113"/>
      <c r="Z35" s="107"/>
      <c r="AA35" s="107"/>
      <c r="AB35" s="107"/>
      <c r="AC35" s="107"/>
      <c r="AD35" s="107"/>
      <c r="AE35" s="107"/>
      <c r="AF35" s="107"/>
      <c r="AG35" s="107" t="s">
        <v>156</v>
      </c>
      <c r="AH35" s="107">
        <v>0</v>
      </c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3">
      <c r="A36" s="110"/>
      <c r="B36" s="111"/>
      <c r="C36" s="147" t="s">
        <v>180</v>
      </c>
      <c r="D36" s="114"/>
      <c r="E36" s="115">
        <v>1401.27</v>
      </c>
      <c r="F36" s="113"/>
      <c r="G36" s="113"/>
      <c r="H36" s="113"/>
      <c r="I36" s="113"/>
      <c r="J36" s="113"/>
      <c r="K36" s="113"/>
      <c r="L36" s="113"/>
      <c r="M36" s="113"/>
      <c r="N36" s="112"/>
      <c r="O36" s="112"/>
      <c r="P36" s="112"/>
      <c r="Q36" s="112"/>
      <c r="R36" s="113"/>
      <c r="S36" s="113"/>
      <c r="T36" s="113"/>
      <c r="U36" s="113"/>
      <c r="V36" s="113"/>
      <c r="W36" s="113"/>
      <c r="X36" s="113"/>
      <c r="Y36" s="113"/>
      <c r="Z36" s="107"/>
      <c r="AA36" s="107"/>
      <c r="AB36" s="107"/>
      <c r="AC36" s="107"/>
      <c r="AD36" s="107"/>
      <c r="AE36" s="107"/>
      <c r="AF36" s="107"/>
      <c r="AG36" s="107" t="s">
        <v>156</v>
      </c>
      <c r="AH36" s="107">
        <v>0</v>
      </c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outlineLevel="3">
      <c r="A37" s="110"/>
      <c r="B37" s="111"/>
      <c r="C37" s="147" t="s">
        <v>181</v>
      </c>
      <c r="D37" s="114"/>
      <c r="E37" s="115"/>
      <c r="F37" s="113"/>
      <c r="G37" s="113"/>
      <c r="H37" s="113"/>
      <c r="I37" s="113"/>
      <c r="J37" s="113"/>
      <c r="K37" s="113"/>
      <c r="L37" s="113"/>
      <c r="M37" s="113"/>
      <c r="N37" s="112"/>
      <c r="O37" s="112"/>
      <c r="P37" s="112"/>
      <c r="Q37" s="112"/>
      <c r="R37" s="113"/>
      <c r="S37" s="113"/>
      <c r="T37" s="113"/>
      <c r="U37" s="113"/>
      <c r="V37" s="113"/>
      <c r="W37" s="113"/>
      <c r="X37" s="113"/>
      <c r="Y37" s="113"/>
      <c r="Z37" s="107"/>
      <c r="AA37" s="107"/>
      <c r="AB37" s="107"/>
      <c r="AC37" s="107"/>
      <c r="AD37" s="107"/>
      <c r="AE37" s="107"/>
      <c r="AF37" s="107"/>
      <c r="AG37" s="107" t="s">
        <v>156</v>
      </c>
      <c r="AH37" s="107">
        <v>0</v>
      </c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3">
      <c r="A38" s="110"/>
      <c r="B38" s="111"/>
      <c r="C38" s="147" t="s">
        <v>182</v>
      </c>
      <c r="D38" s="114"/>
      <c r="E38" s="115"/>
      <c r="F38" s="113"/>
      <c r="G38" s="113"/>
      <c r="H38" s="113"/>
      <c r="I38" s="113"/>
      <c r="J38" s="113"/>
      <c r="K38" s="113"/>
      <c r="L38" s="113"/>
      <c r="M38" s="113"/>
      <c r="N38" s="112"/>
      <c r="O38" s="112"/>
      <c r="P38" s="112"/>
      <c r="Q38" s="112"/>
      <c r="R38" s="113"/>
      <c r="S38" s="113"/>
      <c r="T38" s="113"/>
      <c r="U38" s="113"/>
      <c r="V38" s="113"/>
      <c r="W38" s="113"/>
      <c r="X38" s="113"/>
      <c r="Y38" s="113"/>
      <c r="Z38" s="107"/>
      <c r="AA38" s="107"/>
      <c r="AB38" s="107"/>
      <c r="AC38" s="107"/>
      <c r="AD38" s="107"/>
      <c r="AE38" s="107"/>
      <c r="AF38" s="107"/>
      <c r="AG38" s="107" t="s">
        <v>156</v>
      </c>
      <c r="AH38" s="107">
        <v>0</v>
      </c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3">
      <c r="A39" s="110"/>
      <c r="B39" s="111"/>
      <c r="C39" s="147" t="s">
        <v>180</v>
      </c>
      <c r="D39" s="114"/>
      <c r="E39" s="115">
        <v>1401.27</v>
      </c>
      <c r="F39" s="113"/>
      <c r="G39" s="113"/>
      <c r="H39" s="113"/>
      <c r="I39" s="113"/>
      <c r="J39" s="113"/>
      <c r="K39" s="113"/>
      <c r="L39" s="113"/>
      <c r="M39" s="113"/>
      <c r="N39" s="112"/>
      <c r="O39" s="112"/>
      <c r="P39" s="112"/>
      <c r="Q39" s="112"/>
      <c r="R39" s="113"/>
      <c r="S39" s="113"/>
      <c r="T39" s="113"/>
      <c r="U39" s="113"/>
      <c r="V39" s="113"/>
      <c r="W39" s="113"/>
      <c r="X39" s="113"/>
      <c r="Y39" s="113"/>
      <c r="Z39" s="107"/>
      <c r="AA39" s="107"/>
      <c r="AB39" s="107"/>
      <c r="AC39" s="107"/>
      <c r="AD39" s="107"/>
      <c r="AE39" s="107"/>
      <c r="AF39" s="107"/>
      <c r="AG39" s="107" t="s">
        <v>156</v>
      </c>
      <c r="AH39" s="107">
        <v>0</v>
      </c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3">
      <c r="A40" s="110"/>
      <c r="B40" s="111"/>
      <c r="C40" s="148" t="s">
        <v>164</v>
      </c>
      <c r="D40" s="116"/>
      <c r="E40" s="117">
        <v>2802.54</v>
      </c>
      <c r="F40" s="113"/>
      <c r="G40" s="113"/>
      <c r="H40" s="113"/>
      <c r="I40" s="113"/>
      <c r="J40" s="113"/>
      <c r="K40" s="113"/>
      <c r="L40" s="113"/>
      <c r="M40" s="113"/>
      <c r="N40" s="112"/>
      <c r="O40" s="112"/>
      <c r="P40" s="112"/>
      <c r="Q40" s="112"/>
      <c r="R40" s="113"/>
      <c r="S40" s="113"/>
      <c r="T40" s="113"/>
      <c r="U40" s="113"/>
      <c r="V40" s="113"/>
      <c r="W40" s="113"/>
      <c r="X40" s="113"/>
      <c r="Y40" s="113"/>
      <c r="Z40" s="107"/>
      <c r="AA40" s="107"/>
      <c r="AB40" s="107"/>
      <c r="AC40" s="107"/>
      <c r="AD40" s="107"/>
      <c r="AE40" s="107"/>
      <c r="AF40" s="107"/>
      <c r="AG40" s="107" t="s">
        <v>156</v>
      </c>
      <c r="AH40" s="107">
        <v>1</v>
      </c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1">
      <c r="A41" s="130">
        <v>5</v>
      </c>
      <c r="B41" s="131" t="s">
        <v>183</v>
      </c>
      <c r="C41" s="146" t="s">
        <v>184</v>
      </c>
      <c r="D41" s="132" t="s">
        <v>150</v>
      </c>
      <c r="E41" s="133">
        <v>1401.27</v>
      </c>
      <c r="F41" s="134"/>
      <c r="G41" s="135">
        <f>ROUND(E41*F41,2)</f>
        <v>0</v>
      </c>
      <c r="H41" s="134"/>
      <c r="I41" s="135">
        <f>ROUND(E41*H41,2)</f>
        <v>0</v>
      </c>
      <c r="J41" s="134"/>
      <c r="K41" s="135">
        <f>ROUND(E41*J41,2)</f>
        <v>0</v>
      </c>
      <c r="L41" s="135">
        <v>21</v>
      </c>
      <c r="M41" s="135">
        <f>G41*(1+L41/100)</f>
        <v>0</v>
      </c>
      <c r="N41" s="133">
        <v>0</v>
      </c>
      <c r="O41" s="133">
        <f>ROUND(E41*N41,2)</f>
        <v>0</v>
      </c>
      <c r="P41" s="133">
        <v>0</v>
      </c>
      <c r="Q41" s="133">
        <f>ROUND(E41*P41,2)</f>
        <v>0</v>
      </c>
      <c r="R41" s="135"/>
      <c r="S41" s="135" t="s">
        <v>151</v>
      </c>
      <c r="T41" s="136" t="s">
        <v>151</v>
      </c>
      <c r="U41" s="113">
        <v>5.2999999999999999E-2</v>
      </c>
      <c r="V41" s="113">
        <f>ROUND(E41*U41,2)</f>
        <v>74.27</v>
      </c>
      <c r="W41" s="113"/>
      <c r="X41" s="113" t="s">
        <v>152</v>
      </c>
      <c r="Y41" s="113" t="s">
        <v>153</v>
      </c>
      <c r="Z41" s="107"/>
      <c r="AA41" s="107"/>
      <c r="AB41" s="107"/>
      <c r="AC41" s="107"/>
      <c r="AD41" s="107"/>
      <c r="AE41" s="107"/>
      <c r="AF41" s="107"/>
      <c r="AG41" s="107" t="s">
        <v>154</v>
      </c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2">
      <c r="A42" s="110"/>
      <c r="B42" s="111"/>
      <c r="C42" s="147" t="s">
        <v>185</v>
      </c>
      <c r="D42" s="114"/>
      <c r="E42" s="115"/>
      <c r="F42" s="113"/>
      <c r="G42" s="113"/>
      <c r="H42" s="113"/>
      <c r="I42" s="113"/>
      <c r="J42" s="113"/>
      <c r="K42" s="113"/>
      <c r="L42" s="113"/>
      <c r="M42" s="113"/>
      <c r="N42" s="112"/>
      <c r="O42" s="112"/>
      <c r="P42" s="112"/>
      <c r="Q42" s="112"/>
      <c r="R42" s="113"/>
      <c r="S42" s="113"/>
      <c r="T42" s="113"/>
      <c r="U42" s="113"/>
      <c r="V42" s="113"/>
      <c r="W42" s="113"/>
      <c r="X42" s="113"/>
      <c r="Y42" s="113"/>
      <c r="Z42" s="107"/>
      <c r="AA42" s="107"/>
      <c r="AB42" s="107"/>
      <c r="AC42" s="107"/>
      <c r="AD42" s="107"/>
      <c r="AE42" s="107"/>
      <c r="AF42" s="107"/>
      <c r="AG42" s="107" t="s">
        <v>156</v>
      </c>
      <c r="AH42" s="107">
        <v>0</v>
      </c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outlineLevel="3">
      <c r="A43" s="110"/>
      <c r="B43" s="111"/>
      <c r="C43" s="147" t="s">
        <v>179</v>
      </c>
      <c r="D43" s="114"/>
      <c r="E43" s="115"/>
      <c r="F43" s="113"/>
      <c r="G43" s="113"/>
      <c r="H43" s="113"/>
      <c r="I43" s="113"/>
      <c r="J43" s="113"/>
      <c r="K43" s="113"/>
      <c r="L43" s="113"/>
      <c r="M43" s="113"/>
      <c r="N43" s="112"/>
      <c r="O43" s="112"/>
      <c r="P43" s="112"/>
      <c r="Q43" s="112"/>
      <c r="R43" s="113"/>
      <c r="S43" s="113"/>
      <c r="T43" s="113"/>
      <c r="U43" s="113"/>
      <c r="V43" s="113"/>
      <c r="W43" s="113"/>
      <c r="X43" s="113"/>
      <c r="Y43" s="113"/>
      <c r="Z43" s="107"/>
      <c r="AA43" s="107"/>
      <c r="AB43" s="107"/>
      <c r="AC43" s="107"/>
      <c r="AD43" s="107"/>
      <c r="AE43" s="107"/>
      <c r="AF43" s="107"/>
      <c r="AG43" s="107" t="s">
        <v>156</v>
      </c>
      <c r="AH43" s="107">
        <v>0</v>
      </c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3">
      <c r="A44" s="110"/>
      <c r="B44" s="111"/>
      <c r="C44" s="147" t="s">
        <v>180</v>
      </c>
      <c r="D44" s="114"/>
      <c r="E44" s="115">
        <v>1401.27</v>
      </c>
      <c r="F44" s="113"/>
      <c r="G44" s="113"/>
      <c r="H44" s="113"/>
      <c r="I44" s="113"/>
      <c r="J44" s="113"/>
      <c r="K44" s="113"/>
      <c r="L44" s="113"/>
      <c r="M44" s="113"/>
      <c r="N44" s="112"/>
      <c r="O44" s="112"/>
      <c r="P44" s="112"/>
      <c r="Q44" s="112"/>
      <c r="R44" s="113"/>
      <c r="S44" s="113"/>
      <c r="T44" s="113"/>
      <c r="U44" s="113"/>
      <c r="V44" s="113"/>
      <c r="W44" s="113"/>
      <c r="X44" s="113"/>
      <c r="Y44" s="113"/>
      <c r="Z44" s="107"/>
      <c r="AA44" s="107"/>
      <c r="AB44" s="107"/>
      <c r="AC44" s="107"/>
      <c r="AD44" s="107"/>
      <c r="AE44" s="107"/>
      <c r="AF44" s="107"/>
      <c r="AG44" s="107" t="s">
        <v>156</v>
      </c>
      <c r="AH44" s="107">
        <v>0</v>
      </c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3">
      <c r="A45" s="110"/>
      <c r="B45" s="111"/>
      <c r="C45" s="148" t="s">
        <v>164</v>
      </c>
      <c r="D45" s="116"/>
      <c r="E45" s="117">
        <v>1401.27</v>
      </c>
      <c r="F45" s="113"/>
      <c r="G45" s="113"/>
      <c r="H45" s="113"/>
      <c r="I45" s="113"/>
      <c r="J45" s="113"/>
      <c r="K45" s="113"/>
      <c r="L45" s="113"/>
      <c r="M45" s="113"/>
      <c r="N45" s="112"/>
      <c r="O45" s="112"/>
      <c r="P45" s="112"/>
      <c r="Q45" s="112"/>
      <c r="R45" s="113"/>
      <c r="S45" s="113"/>
      <c r="T45" s="113"/>
      <c r="U45" s="113"/>
      <c r="V45" s="113"/>
      <c r="W45" s="113"/>
      <c r="X45" s="113"/>
      <c r="Y45" s="113"/>
      <c r="Z45" s="107"/>
      <c r="AA45" s="107"/>
      <c r="AB45" s="107"/>
      <c r="AC45" s="107"/>
      <c r="AD45" s="107"/>
      <c r="AE45" s="107"/>
      <c r="AF45" s="107"/>
      <c r="AG45" s="107" t="s">
        <v>156</v>
      </c>
      <c r="AH45" s="107">
        <v>1</v>
      </c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1">
      <c r="A46" s="130">
        <v>6</v>
      </c>
      <c r="B46" s="131" t="s">
        <v>186</v>
      </c>
      <c r="C46" s="146" t="s">
        <v>187</v>
      </c>
      <c r="D46" s="132" t="s">
        <v>150</v>
      </c>
      <c r="E46" s="133">
        <v>1401.27</v>
      </c>
      <c r="F46" s="134"/>
      <c r="G46" s="135">
        <f>ROUND(E46*F46,2)</f>
        <v>0</v>
      </c>
      <c r="H46" s="134"/>
      <c r="I46" s="135">
        <f>ROUND(E46*H46,2)</f>
        <v>0</v>
      </c>
      <c r="J46" s="134"/>
      <c r="K46" s="135">
        <f>ROUND(E46*J46,2)</f>
        <v>0</v>
      </c>
      <c r="L46" s="135">
        <v>21</v>
      </c>
      <c r="M46" s="135">
        <f>G46*(1+L46/100)</f>
        <v>0</v>
      </c>
      <c r="N46" s="133">
        <v>0</v>
      </c>
      <c r="O46" s="133">
        <f>ROUND(E46*N46,2)</f>
        <v>0</v>
      </c>
      <c r="P46" s="133">
        <v>0</v>
      </c>
      <c r="Q46" s="133">
        <f>ROUND(E46*P46,2)</f>
        <v>0</v>
      </c>
      <c r="R46" s="135"/>
      <c r="S46" s="135" t="s">
        <v>151</v>
      </c>
      <c r="T46" s="136" t="s">
        <v>151</v>
      </c>
      <c r="U46" s="113">
        <v>0.20200000000000001</v>
      </c>
      <c r="V46" s="113">
        <f>ROUND(E46*U46,2)</f>
        <v>283.06</v>
      </c>
      <c r="W46" s="113"/>
      <c r="X46" s="113" t="s">
        <v>152</v>
      </c>
      <c r="Y46" s="113" t="s">
        <v>153</v>
      </c>
      <c r="Z46" s="107"/>
      <c r="AA46" s="107"/>
      <c r="AB46" s="107"/>
      <c r="AC46" s="107"/>
      <c r="AD46" s="107"/>
      <c r="AE46" s="107"/>
      <c r="AF46" s="107"/>
      <c r="AG46" s="107" t="s">
        <v>154</v>
      </c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2">
      <c r="A47" s="110"/>
      <c r="B47" s="111"/>
      <c r="C47" s="236" t="s">
        <v>188</v>
      </c>
      <c r="D47" s="237"/>
      <c r="E47" s="237"/>
      <c r="F47" s="237"/>
      <c r="G47" s="237"/>
      <c r="H47" s="113"/>
      <c r="I47" s="113"/>
      <c r="J47" s="113"/>
      <c r="K47" s="113"/>
      <c r="L47" s="113"/>
      <c r="M47" s="113"/>
      <c r="N47" s="112"/>
      <c r="O47" s="112"/>
      <c r="P47" s="112"/>
      <c r="Q47" s="112"/>
      <c r="R47" s="113"/>
      <c r="S47" s="113"/>
      <c r="T47" s="113"/>
      <c r="U47" s="113"/>
      <c r="V47" s="113"/>
      <c r="W47" s="113"/>
      <c r="X47" s="113"/>
      <c r="Y47" s="113"/>
      <c r="Z47" s="107"/>
      <c r="AA47" s="107"/>
      <c r="AB47" s="107"/>
      <c r="AC47" s="107"/>
      <c r="AD47" s="107"/>
      <c r="AE47" s="107"/>
      <c r="AF47" s="107"/>
      <c r="AG47" s="107" t="s">
        <v>189</v>
      </c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2">
      <c r="A48" s="110"/>
      <c r="B48" s="111"/>
      <c r="C48" s="147" t="s">
        <v>179</v>
      </c>
      <c r="D48" s="114"/>
      <c r="E48" s="115"/>
      <c r="F48" s="113"/>
      <c r="G48" s="113"/>
      <c r="H48" s="113"/>
      <c r="I48" s="113"/>
      <c r="J48" s="113"/>
      <c r="K48" s="113"/>
      <c r="L48" s="113"/>
      <c r="M48" s="113"/>
      <c r="N48" s="112"/>
      <c r="O48" s="112"/>
      <c r="P48" s="112"/>
      <c r="Q48" s="112"/>
      <c r="R48" s="113"/>
      <c r="S48" s="113"/>
      <c r="T48" s="113"/>
      <c r="U48" s="113"/>
      <c r="V48" s="113"/>
      <c r="W48" s="113"/>
      <c r="X48" s="113"/>
      <c r="Y48" s="113"/>
      <c r="Z48" s="107"/>
      <c r="AA48" s="107"/>
      <c r="AB48" s="107"/>
      <c r="AC48" s="107"/>
      <c r="AD48" s="107"/>
      <c r="AE48" s="107"/>
      <c r="AF48" s="107"/>
      <c r="AG48" s="107" t="s">
        <v>156</v>
      </c>
      <c r="AH48" s="107">
        <v>0</v>
      </c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outlineLevel="3">
      <c r="A49" s="110"/>
      <c r="B49" s="111"/>
      <c r="C49" s="147" t="s">
        <v>180</v>
      </c>
      <c r="D49" s="114"/>
      <c r="E49" s="115">
        <v>1401.27</v>
      </c>
      <c r="F49" s="113"/>
      <c r="G49" s="113"/>
      <c r="H49" s="113"/>
      <c r="I49" s="113"/>
      <c r="J49" s="113"/>
      <c r="K49" s="113"/>
      <c r="L49" s="113"/>
      <c r="M49" s="113"/>
      <c r="N49" s="112"/>
      <c r="O49" s="112"/>
      <c r="P49" s="112"/>
      <c r="Q49" s="112"/>
      <c r="R49" s="113"/>
      <c r="S49" s="113"/>
      <c r="T49" s="113"/>
      <c r="U49" s="113"/>
      <c r="V49" s="113"/>
      <c r="W49" s="113"/>
      <c r="X49" s="113"/>
      <c r="Y49" s="113"/>
      <c r="Z49" s="107"/>
      <c r="AA49" s="107"/>
      <c r="AB49" s="107"/>
      <c r="AC49" s="107"/>
      <c r="AD49" s="107"/>
      <c r="AE49" s="107"/>
      <c r="AF49" s="107"/>
      <c r="AG49" s="107" t="s">
        <v>156</v>
      </c>
      <c r="AH49" s="107">
        <v>0</v>
      </c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3">
      <c r="A50" s="110"/>
      <c r="B50" s="111"/>
      <c r="C50" s="148" t="s">
        <v>164</v>
      </c>
      <c r="D50" s="116"/>
      <c r="E50" s="117">
        <v>1401.27</v>
      </c>
      <c r="F50" s="113"/>
      <c r="G50" s="113"/>
      <c r="H50" s="113"/>
      <c r="I50" s="113"/>
      <c r="J50" s="113"/>
      <c r="K50" s="113"/>
      <c r="L50" s="113"/>
      <c r="M50" s="113"/>
      <c r="N50" s="112"/>
      <c r="O50" s="112"/>
      <c r="P50" s="112"/>
      <c r="Q50" s="112"/>
      <c r="R50" s="113"/>
      <c r="S50" s="113"/>
      <c r="T50" s="113"/>
      <c r="U50" s="113"/>
      <c r="V50" s="113"/>
      <c r="W50" s="113"/>
      <c r="X50" s="113"/>
      <c r="Y50" s="113"/>
      <c r="Z50" s="107"/>
      <c r="AA50" s="107"/>
      <c r="AB50" s="107"/>
      <c r="AC50" s="107"/>
      <c r="AD50" s="107"/>
      <c r="AE50" s="107"/>
      <c r="AF50" s="107"/>
      <c r="AG50" s="107" t="s">
        <v>156</v>
      </c>
      <c r="AH50" s="107">
        <v>1</v>
      </c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1">
      <c r="A51" s="130">
        <v>7</v>
      </c>
      <c r="B51" s="131" t="s">
        <v>190</v>
      </c>
      <c r="C51" s="146" t="s">
        <v>191</v>
      </c>
      <c r="D51" s="132" t="s">
        <v>150</v>
      </c>
      <c r="E51" s="133">
        <v>1169.58</v>
      </c>
      <c r="F51" s="134"/>
      <c r="G51" s="135">
        <f>ROUND(E51*F51,2)</f>
        <v>0</v>
      </c>
      <c r="H51" s="134"/>
      <c r="I51" s="135">
        <f>ROUND(E51*H51,2)</f>
        <v>0</v>
      </c>
      <c r="J51" s="134"/>
      <c r="K51" s="135">
        <f>ROUND(E51*J51,2)</f>
        <v>0</v>
      </c>
      <c r="L51" s="135">
        <v>21</v>
      </c>
      <c r="M51" s="135">
        <f>G51*(1+L51/100)</f>
        <v>0</v>
      </c>
      <c r="N51" s="133">
        <v>0</v>
      </c>
      <c r="O51" s="133">
        <f>ROUND(E51*N51,2)</f>
        <v>0</v>
      </c>
      <c r="P51" s="133">
        <v>0</v>
      </c>
      <c r="Q51" s="133">
        <f>ROUND(E51*P51,2)</f>
        <v>0</v>
      </c>
      <c r="R51" s="135"/>
      <c r="S51" s="135" t="s">
        <v>151</v>
      </c>
      <c r="T51" s="136" t="s">
        <v>151</v>
      </c>
      <c r="U51" s="113">
        <v>1.0999999999999999E-2</v>
      </c>
      <c r="V51" s="113">
        <f>ROUND(E51*U51,2)</f>
        <v>12.87</v>
      </c>
      <c r="W51" s="113"/>
      <c r="X51" s="113" t="s">
        <v>152</v>
      </c>
      <c r="Y51" s="113" t="s">
        <v>153</v>
      </c>
      <c r="Z51" s="107"/>
      <c r="AA51" s="107"/>
      <c r="AB51" s="107"/>
      <c r="AC51" s="107"/>
      <c r="AD51" s="107"/>
      <c r="AE51" s="107"/>
      <c r="AF51" s="107"/>
      <c r="AG51" s="107" t="s">
        <v>154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2">
      <c r="A52" s="110"/>
      <c r="B52" s="111"/>
      <c r="C52" s="147" t="s">
        <v>155</v>
      </c>
      <c r="D52" s="114"/>
      <c r="E52" s="115"/>
      <c r="F52" s="113"/>
      <c r="G52" s="113"/>
      <c r="H52" s="113"/>
      <c r="I52" s="113"/>
      <c r="J52" s="113"/>
      <c r="K52" s="113"/>
      <c r="L52" s="113"/>
      <c r="M52" s="113"/>
      <c r="N52" s="112"/>
      <c r="O52" s="112"/>
      <c r="P52" s="112"/>
      <c r="Q52" s="112"/>
      <c r="R52" s="113"/>
      <c r="S52" s="113"/>
      <c r="T52" s="113"/>
      <c r="U52" s="113"/>
      <c r="V52" s="113"/>
      <c r="W52" s="113"/>
      <c r="X52" s="113"/>
      <c r="Y52" s="113"/>
      <c r="Z52" s="107"/>
      <c r="AA52" s="107"/>
      <c r="AB52" s="107"/>
      <c r="AC52" s="107"/>
      <c r="AD52" s="107"/>
      <c r="AE52" s="107"/>
      <c r="AF52" s="107"/>
      <c r="AG52" s="107" t="s">
        <v>156</v>
      </c>
      <c r="AH52" s="107">
        <v>0</v>
      </c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3">
      <c r="A53" s="110"/>
      <c r="B53" s="111"/>
      <c r="C53" s="147" t="s">
        <v>192</v>
      </c>
      <c r="D53" s="114"/>
      <c r="E53" s="115"/>
      <c r="F53" s="113"/>
      <c r="G53" s="113"/>
      <c r="H53" s="113"/>
      <c r="I53" s="113"/>
      <c r="J53" s="113"/>
      <c r="K53" s="113"/>
      <c r="L53" s="113"/>
      <c r="M53" s="113"/>
      <c r="N53" s="112"/>
      <c r="O53" s="112"/>
      <c r="P53" s="112"/>
      <c r="Q53" s="112"/>
      <c r="R53" s="113"/>
      <c r="S53" s="113"/>
      <c r="T53" s="113"/>
      <c r="U53" s="113"/>
      <c r="V53" s="113"/>
      <c r="W53" s="113"/>
      <c r="X53" s="113"/>
      <c r="Y53" s="113"/>
      <c r="Z53" s="107"/>
      <c r="AA53" s="107"/>
      <c r="AB53" s="107"/>
      <c r="AC53" s="107"/>
      <c r="AD53" s="107"/>
      <c r="AE53" s="107"/>
      <c r="AF53" s="107"/>
      <c r="AG53" s="107" t="s">
        <v>156</v>
      </c>
      <c r="AH53" s="107">
        <v>0</v>
      </c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3">
      <c r="A54" s="110"/>
      <c r="B54" s="111"/>
      <c r="C54" s="147" t="s">
        <v>193</v>
      </c>
      <c r="D54" s="114"/>
      <c r="E54" s="115">
        <v>2570.85</v>
      </c>
      <c r="F54" s="113"/>
      <c r="G54" s="113"/>
      <c r="H54" s="113"/>
      <c r="I54" s="113"/>
      <c r="J54" s="113"/>
      <c r="K54" s="113"/>
      <c r="L54" s="113"/>
      <c r="M54" s="113"/>
      <c r="N54" s="112"/>
      <c r="O54" s="112"/>
      <c r="P54" s="112"/>
      <c r="Q54" s="112"/>
      <c r="R54" s="113"/>
      <c r="S54" s="113"/>
      <c r="T54" s="113"/>
      <c r="U54" s="113"/>
      <c r="V54" s="113"/>
      <c r="W54" s="113"/>
      <c r="X54" s="113"/>
      <c r="Y54" s="113"/>
      <c r="Z54" s="107"/>
      <c r="AA54" s="107"/>
      <c r="AB54" s="107"/>
      <c r="AC54" s="107"/>
      <c r="AD54" s="107"/>
      <c r="AE54" s="107"/>
      <c r="AF54" s="107"/>
      <c r="AG54" s="107" t="s">
        <v>156</v>
      </c>
      <c r="AH54" s="107">
        <v>5</v>
      </c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3">
      <c r="A55" s="110"/>
      <c r="B55" s="111"/>
      <c r="C55" s="148" t="s">
        <v>164</v>
      </c>
      <c r="D55" s="116"/>
      <c r="E55" s="117">
        <v>2570.85</v>
      </c>
      <c r="F55" s="113"/>
      <c r="G55" s="113"/>
      <c r="H55" s="113"/>
      <c r="I55" s="113"/>
      <c r="J55" s="113"/>
      <c r="K55" s="113"/>
      <c r="L55" s="113"/>
      <c r="M55" s="113"/>
      <c r="N55" s="112"/>
      <c r="O55" s="112"/>
      <c r="P55" s="112"/>
      <c r="Q55" s="112"/>
      <c r="R55" s="113"/>
      <c r="S55" s="113"/>
      <c r="T55" s="113"/>
      <c r="U55" s="113"/>
      <c r="V55" s="113"/>
      <c r="W55" s="113"/>
      <c r="X55" s="113"/>
      <c r="Y55" s="113"/>
      <c r="Z55" s="107"/>
      <c r="AA55" s="107"/>
      <c r="AB55" s="107"/>
      <c r="AC55" s="107"/>
      <c r="AD55" s="107"/>
      <c r="AE55" s="107"/>
      <c r="AF55" s="107"/>
      <c r="AG55" s="107" t="s">
        <v>156</v>
      </c>
      <c r="AH55" s="107">
        <v>1</v>
      </c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3">
      <c r="A56" s="110"/>
      <c r="B56" s="111"/>
      <c r="C56" s="147" t="s">
        <v>194</v>
      </c>
      <c r="D56" s="114"/>
      <c r="E56" s="115"/>
      <c r="F56" s="113"/>
      <c r="G56" s="113"/>
      <c r="H56" s="113"/>
      <c r="I56" s="113"/>
      <c r="J56" s="113"/>
      <c r="K56" s="113"/>
      <c r="L56" s="113"/>
      <c r="M56" s="113"/>
      <c r="N56" s="112"/>
      <c r="O56" s="112"/>
      <c r="P56" s="112"/>
      <c r="Q56" s="112"/>
      <c r="R56" s="113"/>
      <c r="S56" s="113"/>
      <c r="T56" s="113"/>
      <c r="U56" s="113"/>
      <c r="V56" s="113"/>
      <c r="W56" s="113"/>
      <c r="X56" s="113"/>
      <c r="Y56" s="113"/>
      <c r="Z56" s="107"/>
      <c r="AA56" s="107"/>
      <c r="AB56" s="107"/>
      <c r="AC56" s="107"/>
      <c r="AD56" s="107"/>
      <c r="AE56" s="107"/>
      <c r="AF56" s="107"/>
      <c r="AG56" s="107" t="s">
        <v>156</v>
      </c>
      <c r="AH56" s="107">
        <v>0</v>
      </c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3">
      <c r="A57" s="110"/>
      <c r="B57" s="111"/>
      <c r="C57" s="147" t="s">
        <v>195</v>
      </c>
      <c r="D57" s="114"/>
      <c r="E57" s="115"/>
      <c r="F57" s="113"/>
      <c r="G57" s="113"/>
      <c r="H57" s="113"/>
      <c r="I57" s="113"/>
      <c r="J57" s="113"/>
      <c r="K57" s="113"/>
      <c r="L57" s="113"/>
      <c r="M57" s="113"/>
      <c r="N57" s="112"/>
      <c r="O57" s="112"/>
      <c r="P57" s="112"/>
      <c r="Q57" s="112"/>
      <c r="R57" s="113"/>
      <c r="S57" s="113"/>
      <c r="T57" s="113"/>
      <c r="U57" s="113"/>
      <c r="V57" s="113"/>
      <c r="W57" s="113"/>
      <c r="X57" s="113"/>
      <c r="Y57" s="113"/>
      <c r="Z57" s="107"/>
      <c r="AA57" s="107"/>
      <c r="AB57" s="107"/>
      <c r="AC57" s="107"/>
      <c r="AD57" s="107"/>
      <c r="AE57" s="107"/>
      <c r="AF57" s="107"/>
      <c r="AG57" s="107" t="s">
        <v>156</v>
      </c>
      <c r="AH57" s="107">
        <v>0</v>
      </c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outlineLevel="3">
      <c r="A58" s="110"/>
      <c r="B58" s="111"/>
      <c r="C58" s="147" t="s">
        <v>196</v>
      </c>
      <c r="D58" s="114"/>
      <c r="E58" s="115">
        <v>-1401.27</v>
      </c>
      <c r="F58" s="113"/>
      <c r="G58" s="113"/>
      <c r="H58" s="113"/>
      <c r="I58" s="113"/>
      <c r="J58" s="113"/>
      <c r="K58" s="113"/>
      <c r="L58" s="113"/>
      <c r="M58" s="113"/>
      <c r="N58" s="112"/>
      <c r="O58" s="112"/>
      <c r="P58" s="112"/>
      <c r="Q58" s="112"/>
      <c r="R58" s="113"/>
      <c r="S58" s="113"/>
      <c r="T58" s="113"/>
      <c r="U58" s="113"/>
      <c r="V58" s="113"/>
      <c r="W58" s="113"/>
      <c r="X58" s="113"/>
      <c r="Y58" s="113"/>
      <c r="Z58" s="107"/>
      <c r="AA58" s="107"/>
      <c r="AB58" s="107"/>
      <c r="AC58" s="107"/>
      <c r="AD58" s="107"/>
      <c r="AE58" s="107"/>
      <c r="AF58" s="107"/>
      <c r="AG58" s="107" t="s">
        <v>156</v>
      </c>
      <c r="AH58" s="107">
        <v>5</v>
      </c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outlineLevel="3">
      <c r="A59" s="110"/>
      <c r="B59" s="111"/>
      <c r="C59" s="148" t="s">
        <v>164</v>
      </c>
      <c r="D59" s="116"/>
      <c r="E59" s="117">
        <v>-1401.27</v>
      </c>
      <c r="F59" s="113"/>
      <c r="G59" s="113"/>
      <c r="H59" s="113"/>
      <c r="I59" s="113"/>
      <c r="J59" s="113"/>
      <c r="K59" s="113"/>
      <c r="L59" s="113"/>
      <c r="M59" s="113"/>
      <c r="N59" s="112"/>
      <c r="O59" s="112"/>
      <c r="P59" s="112"/>
      <c r="Q59" s="112"/>
      <c r="R59" s="113"/>
      <c r="S59" s="113"/>
      <c r="T59" s="113"/>
      <c r="U59" s="113"/>
      <c r="V59" s="113"/>
      <c r="W59" s="113"/>
      <c r="X59" s="113"/>
      <c r="Y59" s="113"/>
      <c r="Z59" s="107"/>
      <c r="AA59" s="107"/>
      <c r="AB59" s="107"/>
      <c r="AC59" s="107"/>
      <c r="AD59" s="107"/>
      <c r="AE59" s="107"/>
      <c r="AF59" s="107"/>
      <c r="AG59" s="107" t="s">
        <v>156</v>
      </c>
      <c r="AH59" s="107">
        <v>1</v>
      </c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1">
      <c r="A60" s="130">
        <v>8</v>
      </c>
      <c r="B60" s="131" t="s">
        <v>197</v>
      </c>
      <c r="C60" s="146" t="s">
        <v>198</v>
      </c>
      <c r="D60" s="132" t="s">
        <v>150</v>
      </c>
      <c r="E60" s="133">
        <v>1169.58</v>
      </c>
      <c r="F60" s="134"/>
      <c r="G60" s="135">
        <f>ROUND(E60*F60,2)</f>
        <v>0</v>
      </c>
      <c r="H60" s="134"/>
      <c r="I60" s="135">
        <f>ROUND(E60*H60,2)</f>
        <v>0</v>
      </c>
      <c r="J60" s="134"/>
      <c r="K60" s="135">
        <f>ROUND(E60*J60,2)</f>
        <v>0</v>
      </c>
      <c r="L60" s="135">
        <v>21</v>
      </c>
      <c r="M60" s="135">
        <f>G60*(1+L60/100)</f>
        <v>0</v>
      </c>
      <c r="N60" s="133">
        <v>0</v>
      </c>
      <c r="O60" s="133">
        <f>ROUND(E60*N60,2)</f>
        <v>0</v>
      </c>
      <c r="P60" s="133">
        <v>0</v>
      </c>
      <c r="Q60" s="133">
        <f>ROUND(E60*P60,2)</f>
        <v>0</v>
      </c>
      <c r="R60" s="135"/>
      <c r="S60" s="135" t="s">
        <v>151</v>
      </c>
      <c r="T60" s="136" t="s">
        <v>151</v>
      </c>
      <c r="U60" s="113">
        <v>0</v>
      </c>
      <c r="V60" s="113">
        <f>ROUND(E60*U60,2)</f>
        <v>0</v>
      </c>
      <c r="W60" s="113"/>
      <c r="X60" s="113" t="s">
        <v>152</v>
      </c>
      <c r="Y60" s="113" t="s">
        <v>153</v>
      </c>
      <c r="Z60" s="107"/>
      <c r="AA60" s="107"/>
      <c r="AB60" s="107"/>
      <c r="AC60" s="107"/>
      <c r="AD60" s="107"/>
      <c r="AE60" s="107"/>
      <c r="AF60" s="107"/>
      <c r="AG60" s="107" t="s">
        <v>154</v>
      </c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2">
      <c r="A61" s="110"/>
      <c r="B61" s="111"/>
      <c r="C61" s="147" t="s">
        <v>155</v>
      </c>
      <c r="D61" s="114"/>
      <c r="E61" s="115"/>
      <c r="F61" s="113"/>
      <c r="G61" s="113"/>
      <c r="H61" s="113"/>
      <c r="I61" s="113"/>
      <c r="J61" s="113"/>
      <c r="K61" s="113"/>
      <c r="L61" s="113"/>
      <c r="M61" s="113"/>
      <c r="N61" s="112"/>
      <c r="O61" s="112"/>
      <c r="P61" s="112"/>
      <c r="Q61" s="112"/>
      <c r="R61" s="113"/>
      <c r="S61" s="113"/>
      <c r="T61" s="113"/>
      <c r="U61" s="113"/>
      <c r="V61" s="113"/>
      <c r="W61" s="113"/>
      <c r="X61" s="113"/>
      <c r="Y61" s="113"/>
      <c r="Z61" s="107"/>
      <c r="AA61" s="107"/>
      <c r="AB61" s="107"/>
      <c r="AC61" s="107"/>
      <c r="AD61" s="107"/>
      <c r="AE61" s="107"/>
      <c r="AF61" s="107"/>
      <c r="AG61" s="107" t="s">
        <v>156</v>
      </c>
      <c r="AH61" s="107">
        <v>0</v>
      </c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outlineLevel="3">
      <c r="A62" s="110"/>
      <c r="B62" s="111"/>
      <c r="C62" s="147" t="s">
        <v>199</v>
      </c>
      <c r="D62" s="114"/>
      <c r="E62" s="115">
        <v>1169.58</v>
      </c>
      <c r="F62" s="113"/>
      <c r="G62" s="113"/>
      <c r="H62" s="113"/>
      <c r="I62" s="113"/>
      <c r="J62" s="113"/>
      <c r="K62" s="113"/>
      <c r="L62" s="113"/>
      <c r="M62" s="113"/>
      <c r="N62" s="112"/>
      <c r="O62" s="112"/>
      <c r="P62" s="112"/>
      <c r="Q62" s="112"/>
      <c r="R62" s="113"/>
      <c r="S62" s="113"/>
      <c r="T62" s="113"/>
      <c r="U62" s="113"/>
      <c r="V62" s="113"/>
      <c r="W62" s="113"/>
      <c r="X62" s="113"/>
      <c r="Y62" s="113"/>
      <c r="Z62" s="107"/>
      <c r="AA62" s="107"/>
      <c r="AB62" s="107"/>
      <c r="AC62" s="107"/>
      <c r="AD62" s="107"/>
      <c r="AE62" s="107"/>
      <c r="AF62" s="107"/>
      <c r="AG62" s="107" t="s">
        <v>156</v>
      </c>
      <c r="AH62" s="107">
        <v>5</v>
      </c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</row>
    <row r="63" spans="1:60" outlineLevel="3">
      <c r="A63" s="110"/>
      <c r="B63" s="111"/>
      <c r="C63" s="148" t="s">
        <v>164</v>
      </c>
      <c r="D63" s="116"/>
      <c r="E63" s="117">
        <v>1169.58</v>
      </c>
      <c r="F63" s="113"/>
      <c r="G63" s="113"/>
      <c r="H63" s="113"/>
      <c r="I63" s="113"/>
      <c r="J63" s="113"/>
      <c r="K63" s="113"/>
      <c r="L63" s="113"/>
      <c r="M63" s="113"/>
      <c r="N63" s="112"/>
      <c r="O63" s="112"/>
      <c r="P63" s="112"/>
      <c r="Q63" s="112"/>
      <c r="R63" s="113"/>
      <c r="S63" s="113"/>
      <c r="T63" s="113"/>
      <c r="U63" s="113"/>
      <c r="V63" s="113"/>
      <c r="W63" s="113"/>
      <c r="X63" s="113"/>
      <c r="Y63" s="113"/>
      <c r="Z63" s="107"/>
      <c r="AA63" s="107"/>
      <c r="AB63" s="107"/>
      <c r="AC63" s="107"/>
      <c r="AD63" s="107"/>
      <c r="AE63" s="107"/>
      <c r="AF63" s="107"/>
      <c r="AG63" s="107" t="s">
        <v>156</v>
      </c>
      <c r="AH63" s="107">
        <v>1</v>
      </c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outlineLevel="1">
      <c r="A64" s="130">
        <v>9</v>
      </c>
      <c r="B64" s="131" t="s">
        <v>200</v>
      </c>
      <c r="C64" s="146" t="s">
        <v>201</v>
      </c>
      <c r="D64" s="132" t="s">
        <v>202</v>
      </c>
      <c r="E64" s="133">
        <v>720</v>
      </c>
      <c r="F64" s="134"/>
      <c r="G64" s="135">
        <f>ROUND(E64*F64,2)</f>
        <v>0</v>
      </c>
      <c r="H64" s="134"/>
      <c r="I64" s="135">
        <f>ROUND(E64*H64,2)</f>
        <v>0</v>
      </c>
      <c r="J64" s="134"/>
      <c r="K64" s="135">
        <f>ROUND(E64*J64,2)</f>
        <v>0</v>
      </c>
      <c r="L64" s="135">
        <v>21</v>
      </c>
      <c r="M64" s="135">
        <f>G64*(1+L64/100)</f>
        <v>0</v>
      </c>
      <c r="N64" s="133">
        <v>0</v>
      </c>
      <c r="O64" s="133">
        <f>ROUND(E64*N64,2)</f>
        <v>0</v>
      </c>
      <c r="P64" s="133">
        <v>0</v>
      </c>
      <c r="Q64" s="133">
        <f>ROUND(E64*P64,2)</f>
        <v>0</v>
      </c>
      <c r="R64" s="135"/>
      <c r="S64" s="135" t="s">
        <v>151</v>
      </c>
      <c r="T64" s="136" t="s">
        <v>151</v>
      </c>
      <c r="U64" s="113">
        <v>0.40500000000000003</v>
      </c>
      <c r="V64" s="113">
        <f>ROUND(E64*U64,2)</f>
        <v>291.60000000000002</v>
      </c>
      <c r="W64" s="113"/>
      <c r="X64" s="113" t="s">
        <v>152</v>
      </c>
      <c r="Y64" s="113" t="s">
        <v>153</v>
      </c>
      <c r="Z64" s="107"/>
      <c r="AA64" s="107"/>
      <c r="AB64" s="107"/>
      <c r="AC64" s="107"/>
      <c r="AD64" s="107"/>
      <c r="AE64" s="107"/>
      <c r="AF64" s="107"/>
      <c r="AG64" s="107" t="s">
        <v>154</v>
      </c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</row>
    <row r="65" spans="1:60" ht="20.45" outlineLevel="2">
      <c r="A65" s="110"/>
      <c r="B65" s="111"/>
      <c r="C65" s="236" t="s">
        <v>203</v>
      </c>
      <c r="D65" s="237"/>
      <c r="E65" s="237"/>
      <c r="F65" s="237"/>
      <c r="G65" s="237"/>
      <c r="H65" s="113"/>
      <c r="I65" s="113"/>
      <c r="J65" s="113"/>
      <c r="K65" s="113"/>
      <c r="L65" s="113"/>
      <c r="M65" s="113"/>
      <c r="N65" s="112"/>
      <c r="O65" s="112"/>
      <c r="P65" s="112"/>
      <c r="Q65" s="112"/>
      <c r="R65" s="113"/>
      <c r="S65" s="113"/>
      <c r="T65" s="113"/>
      <c r="U65" s="113"/>
      <c r="V65" s="113"/>
      <c r="W65" s="113"/>
      <c r="X65" s="113"/>
      <c r="Y65" s="113"/>
      <c r="Z65" s="107"/>
      <c r="AA65" s="107"/>
      <c r="AB65" s="107"/>
      <c r="AC65" s="107"/>
      <c r="AD65" s="107"/>
      <c r="AE65" s="107"/>
      <c r="AF65" s="107"/>
      <c r="AG65" s="107" t="s">
        <v>189</v>
      </c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37" t="str">
        <f>C65</f>
        <v>Množství měrných jednotek je doba, po kterou je čerpadlo v provozu. Množství m.j. je uvedeno dle předpokladu, celková cena této práce se stanoví podle skutečnosti při provádění stavebních prací.</v>
      </c>
      <c r="BB65" s="107"/>
      <c r="BC65" s="107"/>
      <c r="BD65" s="107"/>
      <c r="BE65" s="107"/>
      <c r="BF65" s="107"/>
      <c r="BG65" s="107"/>
      <c r="BH65" s="107"/>
    </row>
    <row r="66" spans="1:60" outlineLevel="3">
      <c r="A66" s="110"/>
      <c r="B66" s="111"/>
      <c r="C66" s="149" t="s">
        <v>163</v>
      </c>
      <c r="D66" s="118"/>
      <c r="E66" s="119"/>
      <c r="F66" s="120"/>
      <c r="G66" s="120"/>
      <c r="H66" s="113"/>
      <c r="I66" s="113"/>
      <c r="J66" s="113"/>
      <c r="K66" s="113"/>
      <c r="L66" s="113"/>
      <c r="M66" s="113"/>
      <c r="N66" s="112"/>
      <c r="O66" s="112"/>
      <c r="P66" s="112"/>
      <c r="Q66" s="112"/>
      <c r="R66" s="113"/>
      <c r="S66" s="113"/>
      <c r="T66" s="113"/>
      <c r="U66" s="113"/>
      <c r="V66" s="113"/>
      <c r="W66" s="113"/>
      <c r="X66" s="113"/>
      <c r="Y66" s="113"/>
      <c r="Z66" s="107"/>
      <c r="AA66" s="107"/>
      <c r="AB66" s="107"/>
      <c r="AC66" s="107"/>
      <c r="AD66" s="107"/>
      <c r="AE66" s="107"/>
      <c r="AF66" s="107"/>
      <c r="AG66" s="107" t="s">
        <v>189</v>
      </c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</row>
    <row r="67" spans="1:60" outlineLevel="3">
      <c r="A67" s="110"/>
      <c r="B67" s="111"/>
      <c r="C67" s="238" t="s">
        <v>204</v>
      </c>
      <c r="D67" s="239"/>
      <c r="E67" s="239"/>
      <c r="F67" s="239"/>
      <c r="G67" s="239"/>
      <c r="H67" s="113"/>
      <c r="I67" s="113"/>
      <c r="J67" s="113"/>
      <c r="K67" s="113"/>
      <c r="L67" s="113"/>
      <c r="M67" s="113"/>
      <c r="N67" s="112"/>
      <c r="O67" s="112"/>
      <c r="P67" s="112"/>
      <c r="Q67" s="112"/>
      <c r="R67" s="113"/>
      <c r="S67" s="113"/>
      <c r="T67" s="113"/>
      <c r="U67" s="113"/>
      <c r="V67" s="113"/>
      <c r="W67" s="113"/>
      <c r="X67" s="113"/>
      <c r="Y67" s="113"/>
      <c r="Z67" s="107"/>
      <c r="AA67" s="107"/>
      <c r="AB67" s="107"/>
      <c r="AC67" s="107"/>
      <c r="AD67" s="107"/>
      <c r="AE67" s="107"/>
      <c r="AF67" s="107"/>
      <c r="AG67" s="107" t="s">
        <v>189</v>
      </c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outlineLevel="2">
      <c r="A68" s="110"/>
      <c r="B68" s="111"/>
      <c r="C68" s="147" t="s">
        <v>205</v>
      </c>
      <c r="D68" s="114"/>
      <c r="E68" s="115"/>
      <c r="F68" s="113"/>
      <c r="G68" s="113"/>
      <c r="H68" s="113"/>
      <c r="I68" s="113"/>
      <c r="J68" s="113"/>
      <c r="K68" s="113"/>
      <c r="L68" s="113"/>
      <c r="M68" s="113"/>
      <c r="N68" s="112"/>
      <c r="O68" s="112"/>
      <c r="P68" s="112"/>
      <c r="Q68" s="112"/>
      <c r="R68" s="113"/>
      <c r="S68" s="113"/>
      <c r="T68" s="113"/>
      <c r="U68" s="113"/>
      <c r="V68" s="113"/>
      <c r="W68" s="113"/>
      <c r="X68" s="113"/>
      <c r="Y68" s="113"/>
      <c r="Z68" s="107"/>
      <c r="AA68" s="107"/>
      <c r="AB68" s="107"/>
      <c r="AC68" s="107"/>
      <c r="AD68" s="107"/>
      <c r="AE68" s="107"/>
      <c r="AF68" s="107"/>
      <c r="AG68" s="107" t="s">
        <v>156</v>
      </c>
      <c r="AH68" s="107">
        <v>0</v>
      </c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</row>
    <row r="69" spans="1:60" outlineLevel="3">
      <c r="A69" s="110"/>
      <c r="B69" s="111"/>
      <c r="C69" s="147" t="s">
        <v>206</v>
      </c>
      <c r="D69" s="114"/>
      <c r="E69" s="115"/>
      <c r="F69" s="113"/>
      <c r="G69" s="113"/>
      <c r="H69" s="113"/>
      <c r="I69" s="113"/>
      <c r="J69" s="113"/>
      <c r="K69" s="113"/>
      <c r="L69" s="113"/>
      <c r="M69" s="113"/>
      <c r="N69" s="112"/>
      <c r="O69" s="112"/>
      <c r="P69" s="112"/>
      <c r="Q69" s="112"/>
      <c r="R69" s="113"/>
      <c r="S69" s="113"/>
      <c r="T69" s="113"/>
      <c r="U69" s="113"/>
      <c r="V69" s="113"/>
      <c r="W69" s="113"/>
      <c r="X69" s="113"/>
      <c r="Y69" s="113"/>
      <c r="Z69" s="107"/>
      <c r="AA69" s="107"/>
      <c r="AB69" s="107"/>
      <c r="AC69" s="107"/>
      <c r="AD69" s="107"/>
      <c r="AE69" s="107"/>
      <c r="AF69" s="107"/>
      <c r="AG69" s="107" t="s">
        <v>156</v>
      </c>
      <c r="AH69" s="107">
        <v>0</v>
      </c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3">
      <c r="A70" s="110"/>
      <c r="B70" s="111"/>
      <c r="C70" s="147" t="s">
        <v>207</v>
      </c>
      <c r="D70" s="114"/>
      <c r="E70" s="115">
        <v>720</v>
      </c>
      <c r="F70" s="113"/>
      <c r="G70" s="113"/>
      <c r="H70" s="113"/>
      <c r="I70" s="113"/>
      <c r="J70" s="113"/>
      <c r="K70" s="113"/>
      <c r="L70" s="113"/>
      <c r="M70" s="113"/>
      <c r="N70" s="112"/>
      <c r="O70" s="112"/>
      <c r="P70" s="112"/>
      <c r="Q70" s="112"/>
      <c r="R70" s="113"/>
      <c r="S70" s="113"/>
      <c r="T70" s="113"/>
      <c r="U70" s="113"/>
      <c r="V70" s="113"/>
      <c r="W70" s="113"/>
      <c r="X70" s="113"/>
      <c r="Y70" s="113"/>
      <c r="Z70" s="107"/>
      <c r="AA70" s="107"/>
      <c r="AB70" s="107"/>
      <c r="AC70" s="107"/>
      <c r="AD70" s="107"/>
      <c r="AE70" s="107"/>
      <c r="AF70" s="107"/>
      <c r="AG70" s="107" t="s">
        <v>156</v>
      </c>
      <c r="AH70" s="107">
        <v>0</v>
      </c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outlineLevel="3">
      <c r="A71" s="110"/>
      <c r="B71" s="111"/>
      <c r="C71" s="148" t="s">
        <v>164</v>
      </c>
      <c r="D71" s="116"/>
      <c r="E71" s="117">
        <v>720</v>
      </c>
      <c r="F71" s="113"/>
      <c r="G71" s="113"/>
      <c r="H71" s="113"/>
      <c r="I71" s="113"/>
      <c r="J71" s="113"/>
      <c r="K71" s="113"/>
      <c r="L71" s="113"/>
      <c r="M71" s="113"/>
      <c r="N71" s="112"/>
      <c r="O71" s="112"/>
      <c r="P71" s="112"/>
      <c r="Q71" s="112"/>
      <c r="R71" s="113"/>
      <c r="S71" s="113"/>
      <c r="T71" s="113"/>
      <c r="U71" s="113"/>
      <c r="V71" s="113"/>
      <c r="W71" s="113"/>
      <c r="X71" s="113"/>
      <c r="Y71" s="113"/>
      <c r="Z71" s="107"/>
      <c r="AA71" s="107"/>
      <c r="AB71" s="107"/>
      <c r="AC71" s="107"/>
      <c r="AD71" s="107"/>
      <c r="AE71" s="107"/>
      <c r="AF71" s="107"/>
      <c r="AG71" s="107" t="s">
        <v>156</v>
      </c>
      <c r="AH71" s="107">
        <v>1</v>
      </c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outlineLevel="1">
      <c r="A72" s="130">
        <v>10</v>
      </c>
      <c r="B72" s="131" t="s">
        <v>208</v>
      </c>
      <c r="C72" s="146" t="s">
        <v>209</v>
      </c>
      <c r="D72" s="132" t="s">
        <v>210</v>
      </c>
      <c r="E72" s="133">
        <v>30</v>
      </c>
      <c r="F72" s="134"/>
      <c r="G72" s="135">
        <f>ROUND(E72*F72,2)</f>
        <v>0</v>
      </c>
      <c r="H72" s="134"/>
      <c r="I72" s="135">
        <f>ROUND(E72*H72,2)</f>
        <v>0</v>
      </c>
      <c r="J72" s="134"/>
      <c r="K72" s="135">
        <f>ROUND(E72*J72,2)</f>
        <v>0</v>
      </c>
      <c r="L72" s="135">
        <v>21</v>
      </c>
      <c r="M72" s="135">
        <f>G72*(1+L72/100)</f>
        <v>0</v>
      </c>
      <c r="N72" s="133">
        <v>0</v>
      </c>
      <c r="O72" s="133">
        <f>ROUND(E72*N72,2)</f>
        <v>0</v>
      </c>
      <c r="P72" s="133">
        <v>0</v>
      </c>
      <c r="Q72" s="133">
        <f>ROUND(E72*P72,2)</f>
        <v>0</v>
      </c>
      <c r="R72" s="135"/>
      <c r="S72" s="135" t="s">
        <v>151</v>
      </c>
      <c r="T72" s="136" t="s">
        <v>151</v>
      </c>
      <c r="U72" s="113">
        <v>0</v>
      </c>
      <c r="V72" s="113">
        <f>ROUND(E72*U72,2)</f>
        <v>0</v>
      </c>
      <c r="W72" s="113"/>
      <c r="X72" s="113" t="s">
        <v>152</v>
      </c>
      <c r="Y72" s="113" t="s">
        <v>153</v>
      </c>
      <c r="Z72" s="107"/>
      <c r="AA72" s="107"/>
      <c r="AB72" s="107"/>
      <c r="AC72" s="107"/>
      <c r="AD72" s="107"/>
      <c r="AE72" s="107"/>
      <c r="AF72" s="107"/>
      <c r="AG72" s="107" t="s">
        <v>154</v>
      </c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2">
      <c r="A73" s="110"/>
      <c r="B73" s="111"/>
      <c r="C73" s="236" t="s">
        <v>211</v>
      </c>
      <c r="D73" s="237"/>
      <c r="E73" s="237"/>
      <c r="F73" s="237"/>
      <c r="G73" s="237"/>
      <c r="H73" s="113"/>
      <c r="I73" s="113"/>
      <c r="J73" s="113"/>
      <c r="K73" s="113"/>
      <c r="L73" s="113"/>
      <c r="M73" s="113"/>
      <c r="N73" s="112"/>
      <c r="O73" s="112"/>
      <c r="P73" s="112"/>
      <c r="Q73" s="112"/>
      <c r="R73" s="113"/>
      <c r="S73" s="113"/>
      <c r="T73" s="113"/>
      <c r="U73" s="113"/>
      <c r="V73" s="113"/>
      <c r="W73" s="113"/>
      <c r="X73" s="113"/>
      <c r="Y73" s="113"/>
      <c r="Z73" s="107"/>
      <c r="AA73" s="107"/>
      <c r="AB73" s="107"/>
      <c r="AC73" s="107"/>
      <c r="AD73" s="107"/>
      <c r="AE73" s="107"/>
      <c r="AF73" s="107"/>
      <c r="AG73" s="107" t="s">
        <v>189</v>
      </c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 outlineLevel="2">
      <c r="A74" s="110"/>
      <c r="B74" s="111"/>
      <c r="C74" s="147" t="s">
        <v>205</v>
      </c>
      <c r="D74" s="114"/>
      <c r="E74" s="115"/>
      <c r="F74" s="113"/>
      <c r="G74" s="113"/>
      <c r="H74" s="113"/>
      <c r="I74" s="113"/>
      <c r="J74" s="113"/>
      <c r="K74" s="113"/>
      <c r="L74" s="113"/>
      <c r="M74" s="113"/>
      <c r="N74" s="112"/>
      <c r="O74" s="112"/>
      <c r="P74" s="112"/>
      <c r="Q74" s="112"/>
      <c r="R74" s="113"/>
      <c r="S74" s="113"/>
      <c r="T74" s="113"/>
      <c r="U74" s="113"/>
      <c r="V74" s="113"/>
      <c r="W74" s="113"/>
      <c r="X74" s="113"/>
      <c r="Y74" s="113"/>
      <c r="Z74" s="107"/>
      <c r="AA74" s="107"/>
      <c r="AB74" s="107"/>
      <c r="AC74" s="107"/>
      <c r="AD74" s="107"/>
      <c r="AE74" s="107"/>
      <c r="AF74" s="107"/>
      <c r="AG74" s="107" t="s">
        <v>156</v>
      </c>
      <c r="AH74" s="107">
        <v>0</v>
      </c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3">
      <c r="A75" s="110"/>
      <c r="B75" s="111"/>
      <c r="C75" s="147" t="s">
        <v>206</v>
      </c>
      <c r="D75" s="114"/>
      <c r="E75" s="115"/>
      <c r="F75" s="113"/>
      <c r="G75" s="113"/>
      <c r="H75" s="113"/>
      <c r="I75" s="113"/>
      <c r="J75" s="113"/>
      <c r="K75" s="113"/>
      <c r="L75" s="113"/>
      <c r="M75" s="113"/>
      <c r="N75" s="112"/>
      <c r="O75" s="112"/>
      <c r="P75" s="112"/>
      <c r="Q75" s="112"/>
      <c r="R75" s="113"/>
      <c r="S75" s="113"/>
      <c r="T75" s="113"/>
      <c r="U75" s="113"/>
      <c r="V75" s="113"/>
      <c r="W75" s="113"/>
      <c r="X75" s="113"/>
      <c r="Y75" s="113"/>
      <c r="Z75" s="107"/>
      <c r="AA75" s="107"/>
      <c r="AB75" s="107"/>
      <c r="AC75" s="107"/>
      <c r="AD75" s="107"/>
      <c r="AE75" s="107"/>
      <c r="AF75" s="107"/>
      <c r="AG75" s="107" t="s">
        <v>156</v>
      </c>
      <c r="AH75" s="107">
        <v>0</v>
      </c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3">
      <c r="A76" s="110"/>
      <c r="B76" s="111"/>
      <c r="C76" s="147" t="s">
        <v>212</v>
      </c>
      <c r="D76" s="114"/>
      <c r="E76" s="115">
        <v>30</v>
      </c>
      <c r="F76" s="113"/>
      <c r="G76" s="113"/>
      <c r="H76" s="113"/>
      <c r="I76" s="113"/>
      <c r="J76" s="113"/>
      <c r="K76" s="113"/>
      <c r="L76" s="113"/>
      <c r="M76" s="113"/>
      <c r="N76" s="112"/>
      <c r="O76" s="112"/>
      <c r="P76" s="112"/>
      <c r="Q76" s="112"/>
      <c r="R76" s="113"/>
      <c r="S76" s="113"/>
      <c r="T76" s="113"/>
      <c r="U76" s="113"/>
      <c r="V76" s="113"/>
      <c r="W76" s="113"/>
      <c r="X76" s="113"/>
      <c r="Y76" s="113"/>
      <c r="Z76" s="107"/>
      <c r="AA76" s="107"/>
      <c r="AB76" s="107"/>
      <c r="AC76" s="107"/>
      <c r="AD76" s="107"/>
      <c r="AE76" s="107"/>
      <c r="AF76" s="107"/>
      <c r="AG76" s="107" t="s">
        <v>156</v>
      </c>
      <c r="AH76" s="107">
        <v>0</v>
      </c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 outlineLevel="3">
      <c r="A77" s="110"/>
      <c r="B77" s="111"/>
      <c r="C77" s="148" t="s">
        <v>164</v>
      </c>
      <c r="D77" s="116"/>
      <c r="E77" s="117">
        <v>30</v>
      </c>
      <c r="F77" s="113"/>
      <c r="G77" s="113"/>
      <c r="H77" s="113"/>
      <c r="I77" s="113"/>
      <c r="J77" s="113"/>
      <c r="K77" s="113"/>
      <c r="L77" s="113"/>
      <c r="M77" s="113"/>
      <c r="N77" s="112"/>
      <c r="O77" s="112"/>
      <c r="P77" s="112"/>
      <c r="Q77" s="112"/>
      <c r="R77" s="113"/>
      <c r="S77" s="113"/>
      <c r="T77" s="113"/>
      <c r="U77" s="113"/>
      <c r="V77" s="113"/>
      <c r="W77" s="113"/>
      <c r="X77" s="113"/>
      <c r="Y77" s="113"/>
      <c r="Z77" s="107"/>
      <c r="AA77" s="107"/>
      <c r="AB77" s="107"/>
      <c r="AC77" s="107"/>
      <c r="AD77" s="107"/>
      <c r="AE77" s="107"/>
      <c r="AF77" s="107"/>
      <c r="AG77" s="107" t="s">
        <v>156</v>
      </c>
      <c r="AH77" s="107">
        <v>1</v>
      </c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</row>
    <row r="78" spans="1:60" ht="12.95">
      <c r="A78" s="124" t="s">
        <v>146</v>
      </c>
      <c r="B78" s="125" t="s">
        <v>101</v>
      </c>
      <c r="C78" s="145" t="s">
        <v>102</v>
      </c>
      <c r="D78" s="126"/>
      <c r="E78" s="127"/>
      <c r="F78" s="128"/>
      <c r="G78" s="128">
        <f>SUMIF(AG79:AG143,"&lt;&gt;NOR",G79:G143)</f>
        <v>0</v>
      </c>
      <c r="H78" s="128"/>
      <c r="I78" s="128">
        <f>SUM(I79:I143)</f>
        <v>0</v>
      </c>
      <c r="J78" s="128"/>
      <c r="K78" s="128">
        <f>SUM(K79:K143)</f>
        <v>0</v>
      </c>
      <c r="L78" s="128"/>
      <c r="M78" s="128">
        <f>SUM(M79:M143)</f>
        <v>0</v>
      </c>
      <c r="N78" s="127"/>
      <c r="O78" s="127">
        <f>SUM(O79:O143)</f>
        <v>3437.93</v>
      </c>
      <c r="P78" s="127"/>
      <c r="Q78" s="127">
        <f>SUM(Q79:Q143)</f>
        <v>0</v>
      </c>
      <c r="R78" s="128"/>
      <c r="S78" s="128"/>
      <c r="T78" s="129"/>
      <c r="U78" s="123"/>
      <c r="V78" s="123">
        <f>SUM(V79:V143)</f>
        <v>4229.4599999999991</v>
      </c>
      <c r="W78" s="123"/>
      <c r="X78" s="123"/>
      <c r="Y78" s="123"/>
      <c r="AG78" t="s">
        <v>147</v>
      </c>
    </row>
    <row r="79" spans="1:60" outlineLevel="1">
      <c r="A79" s="130">
        <v>11</v>
      </c>
      <c r="B79" s="131" t="s">
        <v>213</v>
      </c>
      <c r="C79" s="146" t="s">
        <v>214</v>
      </c>
      <c r="D79" s="132" t="s">
        <v>150</v>
      </c>
      <c r="E79" s="133">
        <v>79.805000000000007</v>
      </c>
      <c r="F79" s="134"/>
      <c r="G79" s="135">
        <f>ROUND(E79*F79,2)</f>
        <v>0</v>
      </c>
      <c r="H79" s="134"/>
      <c r="I79" s="135">
        <f>ROUND(E79*H79,2)</f>
        <v>0</v>
      </c>
      <c r="J79" s="134"/>
      <c r="K79" s="135">
        <f>ROUND(E79*J79,2)</f>
        <v>0</v>
      </c>
      <c r="L79" s="135">
        <v>21</v>
      </c>
      <c r="M79" s="135">
        <f>G79*(1+L79/100)</f>
        <v>0</v>
      </c>
      <c r="N79" s="133">
        <v>2.5249999999999999</v>
      </c>
      <c r="O79" s="133">
        <f>ROUND(E79*N79,2)</f>
        <v>201.51</v>
      </c>
      <c r="P79" s="133">
        <v>0</v>
      </c>
      <c r="Q79" s="133">
        <f>ROUND(E79*P79,2)</f>
        <v>0</v>
      </c>
      <c r="R79" s="135"/>
      <c r="S79" s="135" t="s">
        <v>151</v>
      </c>
      <c r="T79" s="136" t="s">
        <v>151</v>
      </c>
      <c r="U79" s="113">
        <v>0.47699999999999998</v>
      </c>
      <c r="V79" s="113">
        <f>ROUND(E79*U79,2)</f>
        <v>38.07</v>
      </c>
      <c r="W79" s="113"/>
      <c r="X79" s="113" t="s">
        <v>152</v>
      </c>
      <c r="Y79" s="113" t="s">
        <v>215</v>
      </c>
      <c r="Z79" s="107"/>
      <c r="AA79" s="107"/>
      <c r="AB79" s="107"/>
      <c r="AC79" s="107"/>
      <c r="AD79" s="107"/>
      <c r="AE79" s="107"/>
      <c r="AF79" s="107"/>
      <c r="AG79" s="107" t="s">
        <v>154</v>
      </c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outlineLevel="2">
      <c r="A80" s="110"/>
      <c r="B80" s="111"/>
      <c r="C80" s="147" t="s">
        <v>155</v>
      </c>
      <c r="D80" s="114"/>
      <c r="E80" s="115"/>
      <c r="F80" s="113"/>
      <c r="G80" s="113"/>
      <c r="H80" s="113"/>
      <c r="I80" s="113"/>
      <c r="J80" s="113"/>
      <c r="K80" s="113"/>
      <c r="L80" s="113"/>
      <c r="M80" s="113"/>
      <c r="N80" s="112"/>
      <c r="O80" s="112"/>
      <c r="P80" s="112"/>
      <c r="Q80" s="112"/>
      <c r="R80" s="113"/>
      <c r="S80" s="113"/>
      <c r="T80" s="113"/>
      <c r="U80" s="113"/>
      <c r="V80" s="113"/>
      <c r="W80" s="113"/>
      <c r="X80" s="113"/>
      <c r="Y80" s="113"/>
      <c r="Z80" s="107"/>
      <c r="AA80" s="107"/>
      <c r="AB80" s="107"/>
      <c r="AC80" s="107"/>
      <c r="AD80" s="107"/>
      <c r="AE80" s="107"/>
      <c r="AF80" s="107"/>
      <c r="AG80" s="107" t="s">
        <v>156</v>
      </c>
      <c r="AH80" s="107">
        <v>0</v>
      </c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</row>
    <row r="81" spans="1:60" outlineLevel="3">
      <c r="A81" s="110"/>
      <c r="B81" s="111"/>
      <c r="C81" s="147" t="s">
        <v>216</v>
      </c>
      <c r="D81" s="114"/>
      <c r="E81" s="115"/>
      <c r="F81" s="113"/>
      <c r="G81" s="113"/>
      <c r="H81" s="113"/>
      <c r="I81" s="113"/>
      <c r="J81" s="113"/>
      <c r="K81" s="113"/>
      <c r="L81" s="113"/>
      <c r="M81" s="113"/>
      <c r="N81" s="112"/>
      <c r="O81" s="112"/>
      <c r="P81" s="112"/>
      <c r="Q81" s="112"/>
      <c r="R81" s="113"/>
      <c r="S81" s="113"/>
      <c r="T81" s="113"/>
      <c r="U81" s="113"/>
      <c r="V81" s="113"/>
      <c r="W81" s="113"/>
      <c r="X81" s="113"/>
      <c r="Y81" s="113"/>
      <c r="Z81" s="107"/>
      <c r="AA81" s="107"/>
      <c r="AB81" s="107"/>
      <c r="AC81" s="107"/>
      <c r="AD81" s="107"/>
      <c r="AE81" s="107"/>
      <c r="AF81" s="107"/>
      <c r="AG81" s="107" t="s">
        <v>156</v>
      </c>
      <c r="AH81" s="107">
        <v>0</v>
      </c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 ht="20.100000000000001" outlineLevel="3">
      <c r="A82" s="110"/>
      <c r="B82" s="111"/>
      <c r="C82" s="147" t="s">
        <v>217</v>
      </c>
      <c r="D82" s="114"/>
      <c r="E82" s="115"/>
      <c r="F82" s="113"/>
      <c r="G82" s="113"/>
      <c r="H82" s="113"/>
      <c r="I82" s="113"/>
      <c r="J82" s="113"/>
      <c r="K82" s="113"/>
      <c r="L82" s="113"/>
      <c r="M82" s="113"/>
      <c r="N82" s="112"/>
      <c r="O82" s="112"/>
      <c r="P82" s="112"/>
      <c r="Q82" s="112"/>
      <c r="R82" s="113"/>
      <c r="S82" s="113"/>
      <c r="T82" s="113"/>
      <c r="U82" s="113"/>
      <c r="V82" s="113"/>
      <c r="W82" s="113"/>
      <c r="X82" s="113"/>
      <c r="Y82" s="113"/>
      <c r="Z82" s="107"/>
      <c r="AA82" s="107"/>
      <c r="AB82" s="107"/>
      <c r="AC82" s="107"/>
      <c r="AD82" s="107"/>
      <c r="AE82" s="107"/>
      <c r="AF82" s="107"/>
      <c r="AG82" s="107" t="s">
        <v>156</v>
      </c>
      <c r="AH82" s="107">
        <v>0</v>
      </c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</row>
    <row r="83" spans="1:60" outlineLevel="3">
      <c r="A83" s="110"/>
      <c r="B83" s="111"/>
      <c r="C83" s="147" t="s">
        <v>218</v>
      </c>
      <c r="D83" s="114"/>
      <c r="E83" s="115">
        <v>72.55</v>
      </c>
      <c r="F83" s="113"/>
      <c r="G83" s="113"/>
      <c r="H83" s="113"/>
      <c r="I83" s="113"/>
      <c r="J83" s="113"/>
      <c r="K83" s="113"/>
      <c r="L83" s="113"/>
      <c r="M83" s="113"/>
      <c r="N83" s="112"/>
      <c r="O83" s="112"/>
      <c r="P83" s="112"/>
      <c r="Q83" s="112"/>
      <c r="R83" s="113"/>
      <c r="S83" s="113"/>
      <c r="T83" s="113"/>
      <c r="U83" s="113"/>
      <c r="V83" s="113"/>
      <c r="W83" s="113"/>
      <c r="X83" s="113"/>
      <c r="Y83" s="113"/>
      <c r="Z83" s="107"/>
      <c r="AA83" s="107"/>
      <c r="AB83" s="107"/>
      <c r="AC83" s="107"/>
      <c r="AD83" s="107"/>
      <c r="AE83" s="107"/>
      <c r="AF83" s="107"/>
      <c r="AG83" s="107" t="s">
        <v>156</v>
      </c>
      <c r="AH83" s="107">
        <v>0</v>
      </c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</row>
    <row r="84" spans="1:60" outlineLevel="3">
      <c r="A84" s="110"/>
      <c r="B84" s="111"/>
      <c r="C84" s="148" t="s">
        <v>164</v>
      </c>
      <c r="D84" s="116"/>
      <c r="E84" s="117">
        <v>72.55</v>
      </c>
      <c r="F84" s="113"/>
      <c r="G84" s="113"/>
      <c r="H84" s="113"/>
      <c r="I84" s="113"/>
      <c r="J84" s="113"/>
      <c r="K84" s="113"/>
      <c r="L84" s="113"/>
      <c r="M84" s="113"/>
      <c r="N84" s="112"/>
      <c r="O84" s="112"/>
      <c r="P84" s="112"/>
      <c r="Q84" s="112"/>
      <c r="R84" s="113"/>
      <c r="S84" s="113"/>
      <c r="T84" s="113"/>
      <c r="U84" s="113"/>
      <c r="V84" s="113"/>
      <c r="W84" s="113"/>
      <c r="X84" s="113"/>
      <c r="Y84" s="113"/>
      <c r="Z84" s="107"/>
      <c r="AA84" s="107"/>
      <c r="AB84" s="107"/>
      <c r="AC84" s="107"/>
      <c r="AD84" s="107"/>
      <c r="AE84" s="107"/>
      <c r="AF84" s="107"/>
      <c r="AG84" s="107" t="s">
        <v>156</v>
      </c>
      <c r="AH84" s="107">
        <v>1</v>
      </c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</row>
    <row r="85" spans="1:60" outlineLevel="3">
      <c r="A85" s="110"/>
      <c r="B85" s="111"/>
      <c r="C85" s="150" t="s">
        <v>219</v>
      </c>
      <c r="D85" s="121"/>
      <c r="E85" s="122">
        <v>7.2549999999999999</v>
      </c>
      <c r="F85" s="113"/>
      <c r="G85" s="113"/>
      <c r="H85" s="113"/>
      <c r="I85" s="113"/>
      <c r="J85" s="113"/>
      <c r="K85" s="113"/>
      <c r="L85" s="113"/>
      <c r="M85" s="113"/>
      <c r="N85" s="112"/>
      <c r="O85" s="112"/>
      <c r="P85" s="112"/>
      <c r="Q85" s="112"/>
      <c r="R85" s="113"/>
      <c r="S85" s="113"/>
      <c r="T85" s="113"/>
      <c r="U85" s="113"/>
      <c r="V85" s="113"/>
      <c r="W85" s="113"/>
      <c r="X85" s="113"/>
      <c r="Y85" s="113"/>
      <c r="Z85" s="107"/>
      <c r="AA85" s="107"/>
      <c r="AB85" s="107"/>
      <c r="AC85" s="107"/>
      <c r="AD85" s="107"/>
      <c r="AE85" s="107"/>
      <c r="AF85" s="107"/>
      <c r="AG85" s="107" t="s">
        <v>156</v>
      </c>
      <c r="AH85" s="107">
        <v>4</v>
      </c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</row>
    <row r="86" spans="1:60" ht="20.100000000000001" outlineLevel="1">
      <c r="A86" s="130">
        <v>12</v>
      </c>
      <c r="B86" s="131" t="s">
        <v>220</v>
      </c>
      <c r="C86" s="165" t="s">
        <v>221</v>
      </c>
      <c r="D86" s="166" t="s">
        <v>150</v>
      </c>
      <c r="E86" s="167">
        <v>1170</v>
      </c>
      <c r="F86" s="134"/>
      <c r="G86" s="135">
        <f>ROUND(E86*F86,2)</f>
        <v>0</v>
      </c>
      <c r="H86" s="134"/>
      <c r="I86" s="135">
        <f>ROUND(E86*H86,2)</f>
        <v>0</v>
      </c>
      <c r="J86" s="134"/>
      <c r="K86" s="135">
        <f>ROUND(E86*J86,2)</f>
        <v>0</v>
      </c>
      <c r="L86" s="135">
        <v>21</v>
      </c>
      <c r="M86" s="135">
        <f>G86*(1+L86/100)</f>
        <v>0</v>
      </c>
      <c r="N86" s="133">
        <v>2.5249999999999999</v>
      </c>
      <c r="O86" s="133">
        <f>ROUND(E86*N86,2)</f>
        <v>2954.25</v>
      </c>
      <c r="P86" s="133">
        <v>0</v>
      </c>
      <c r="Q86" s="133">
        <f>ROUND(E86*P86,2)</f>
        <v>0</v>
      </c>
      <c r="R86" s="135"/>
      <c r="S86" s="135" t="s">
        <v>222</v>
      </c>
      <c r="T86" s="136" t="s">
        <v>223</v>
      </c>
      <c r="U86" s="113">
        <v>0.48</v>
      </c>
      <c r="V86" s="113">
        <f>ROUND(E86*U86,2)</f>
        <v>561.6</v>
      </c>
      <c r="W86" s="113"/>
      <c r="X86" s="113" t="s">
        <v>152</v>
      </c>
      <c r="Y86" s="113" t="s">
        <v>215</v>
      </c>
      <c r="Z86" s="107"/>
      <c r="AA86" s="107"/>
      <c r="AB86" s="107"/>
      <c r="AC86" s="107"/>
      <c r="AD86" s="107"/>
      <c r="AE86" s="107"/>
      <c r="AF86" s="107"/>
      <c r="AG86" s="107" t="s">
        <v>154</v>
      </c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</row>
    <row r="87" spans="1:60" outlineLevel="2">
      <c r="A87" s="110"/>
      <c r="B87" s="111"/>
      <c r="C87" s="154" t="s">
        <v>155</v>
      </c>
      <c r="D87" s="168"/>
      <c r="E87" s="169"/>
      <c r="F87" s="113"/>
      <c r="G87" s="113"/>
      <c r="H87" s="113"/>
      <c r="I87" s="113"/>
      <c r="J87" s="113"/>
      <c r="K87" s="113"/>
      <c r="L87" s="113"/>
      <c r="M87" s="113"/>
      <c r="N87" s="112"/>
      <c r="O87" s="112"/>
      <c r="P87" s="112"/>
      <c r="Q87" s="112"/>
      <c r="R87" s="113"/>
      <c r="S87" s="113"/>
      <c r="T87" s="113"/>
      <c r="U87" s="113"/>
      <c r="V87" s="113"/>
      <c r="W87" s="113"/>
      <c r="X87" s="113"/>
      <c r="Y87" s="113"/>
      <c r="Z87" s="107"/>
      <c r="AA87" s="107"/>
      <c r="AB87" s="107"/>
      <c r="AC87" s="107"/>
      <c r="AD87" s="107"/>
      <c r="AE87" s="107"/>
      <c r="AF87" s="107"/>
      <c r="AG87" s="107" t="s">
        <v>156</v>
      </c>
      <c r="AH87" s="107">
        <v>0</v>
      </c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</row>
    <row r="88" spans="1:60" outlineLevel="3">
      <c r="A88" s="110"/>
      <c r="B88" s="111"/>
      <c r="C88" s="154" t="s">
        <v>216</v>
      </c>
      <c r="D88" s="168"/>
      <c r="E88" s="169"/>
      <c r="F88" s="113"/>
      <c r="G88" s="113"/>
      <c r="H88" s="113"/>
      <c r="I88" s="113"/>
      <c r="J88" s="113"/>
      <c r="K88" s="113"/>
      <c r="L88" s="113"/>
      <c r="M88" s="113"/>
      <c r="N88" s="112"/>
      <c r="O88" s="112"/>
      <c r="P88" s="112"/>
      <c r="Q88" s="112"/>
      <c r="R88" s="113"/>
      <c r="S88" s="113"/>
      <c r="T88" s="113"/>
      <c r="U88" s="113"/>
      <c r="V88" s="113"/>
      <c r="W88" s="113"/>
      <c r="X88" s="113"/>
      <c r="Y88" s="113"/>
      <c r="Z88" s="107"/>
      <c r="AA88" s="107"/>
      <c r="AB88" s="107"/>
      <c r="AC88" s="107"/>
      <c r="AD88" s="107"/>
      <c r="AE88" s="107"/>
      <c r="AF88" s="107"/>
      <c r="AG88" s="107" t="s">
        <v>156</v>
      </c>
      <c r="AH88" s="107">
        <v>0</v>
      </c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</row>
    <row r="89" spans="1:60" outlineLevel="3">
      <c r="A89" s="110"/>
      <c r="B89" s="111"/>
      <c r="C89" s="154" t="s">
        <v>224</v>
      </c>
      <c r="D89" s="168"/>
      <c r="E89" s="169"/>
      <c r="F89" s="113"/>
      <c r="G89" s="113"/>
      <c r="H89" s="113"/>
      <c r="I89" s="113"/>
      <c r="J89" s="113"/>
      <c r="K89" s="113"/>
      <c r="L89" s="113"/>
      <c r="M89" s="113"/>
      <c r="N89" s="112"/>
      <c r="O89" s="112"/>
      <c r="P89" s="112"/>
      <c r="Q89" s="112"/>
      <c r="R89" s="113"/>
      <c r="S89" s="113"/>
      <c r="T89" s="113"/>
      <c r="U89" s="113"/>
      <c r="V89" s="113"/>
      <c r="W89" s="113"/>
      <c r="X89" s="113"/>
      <c r="Y89" s="113"/>
      <c r="Z89" s="107"/>
      <c r="AA89" s="107"/>
      <c r="AB89" s="107"/>
      <c r="AC89" s="107"/>
      <c r="AD89" s="107"/>
      <c r="AE89" s="107"/>
      <c r="AF89" s="107"/>
      <c r="AG89" s="107" t="s">
        <v>156</v>
      </c>
      <c r="AH89" s="107">
        <v>0</v>
      </c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</row>
    <row r="90" spans="1:60" outlineLevel="3">
      <c r="A90" s="110"/>
      <c r="B90" s="111"/>
      <c r="C90" s="154" t="s">
        <v>225</v>
      </c>
      <c r="D90" s="168"/>
      <c r="E90" s="169"/>
      <c r="F90" s="113"/>
      <c r="G90" s="113"/>
      <c r="H90" s="113"/>
      <c r="I90" s="113"/>
      <c r="J90" s="113"/>
      <c r="K90" s="113"/>
      <c r="L90" s="113"/>
      <c r="M90" s="113"/>
      <c r="N90" s="112"/>
      <c r="O90" s="112"/>
      <c r="P90" s="112"/>
      <c r="Q90" s="112"/>
      <c r="R90" s="113"/>
      <c r="S90" s="113"/>
      <c r="T90" s="113"/>
      <c r="U90" s="113"/>
      <c r="V90" s="113"/>
      <c r="W90" s="113"/>
      <c r="X90" s="113"/>
      <c r="Y90" s="113"/>
      <c r="Z90" s="107"/>
      <c r="AA90" s="107"/>
      <c r="AB90" s="107"/>
      <c r="AC90" s="107"/>
      <c r="AD90" s="107"/>
      <c r="AE90" s="107"/>
      <c r="AF90" s="107"/>
      <c r="AG90" s="107" t="s">
        <v>156</v>
      </c>
      <c r="AH90" s="107">
        <v>0</v>
      </c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</row>
    <row r="91" spans="1:60" outlineLevel="3">
      <c r="A91" s="110"/>
      <c r="B91" s="111"/>
      <c r="C91" s="154">
        <v>1170</v>
      </c>
      <c r="D91" s="168"/>
      <c r="E91" s="169">
        <v>1170</v>
      </c>
      <c r="F91" s="113"/>
      <c r="G91" s="113"/>
      <c r="H91" s="113"/>
      <c r="I91" s="113"/>
      <c r="J91" s="113"/>
      <c r="K91" s="113"/>
      <c r="L91" s="113"/>
      <c r="M91" s="113"/>
      <c r="N91" s="112"/>
      <c r="O91" s="112"/>
      <c r="P91" s="112"/>
      <c r="Q91" s="112"/>
      <c r="R91" s="113"/>
      <c r="S91" s="113"/>
      <c r="T91" s="113"/>
      <c r="U91" s="113"/>
      <c r="V91" s="113"/>
      <c r="W91" s="113"/>
      <c r="X91" s="113"/>
      <c r="Y91" s="113"/>
      <c r="Z91" s="107"/>
      <c r="AA91" s="107"/>
      <c r="AB91" s="107"/>
      <c r="AC91" s="107"/>
      <c r="AD91" s="107"/>
      <c r="AE91" s="107"/>
      <c r="AF91" s="107"/>
      <c r="AG91" s="107" t="s">
        <v>156</v>
      </c>
      <c r="AH91" s="107">
        <v>0</v>
      </c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</row>
    <row r="92" spans="1:60" outlineLevel="3">
      <c r="A92" s="110"/>
      <c r="B92" s="111"/>
      <c r="C92" s="155" t="s">
        <v>164</v>
      </c>
      <c r="D92" s="170"/>
      <c r="E92" s="171">
        <v>1170</v>
      </c>
      <c r="F92" s="113"/>
      <c r="G92" s="113"/>
      <c r="H92" s="113"/>
      <c r="I92" s="113"/>
      <c r="J92" s="113"/>
      <c r="K92" s="113"/>
      <c r="L92" s="113"/>
      <c r="M92" s="113"/>
      <c r="N92" s="112"/>
      <c r="O92" s="112"/>
      <c r="P92" s="112"/>
      <c r="Q92" s="112"/>
      <c r="R92" s="113"/>
      <c r="S92" s="113"/>
      <c r="T92" s="113"/>
      <c r="U92" s="113"/>
      <c r="V92" s="113"/>
      <c r="W92" s="113"/>
      <c r="X92" s="113"/>
      <c r="Y92" s="113"/>
      <c r="Z92" s="107"/>
      <c r="AA92" s="107"/>
      <c r="AB92" s="107"/>
      <c r="AC92" s="107"/>
      <c r="AD92" s="107"/>
      <c r="AE92" s="107"/>
      <c r="AF92" s="107"/>
      <c r="AG92" s="107" t="s">
        <v>156</v>
      </c>
      <c r="AH92" s="107">
        <v>1</v>
      </c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</row>
    <row r="93" spans="1:60" ht="20.100000000000001" outlineLevel="1">
      <c r="A93" s="130">
        <v>13</v>
      </c>
      <c r="B93" s="131" t="s">
        <v>226</v>
      </c>
      <c r="C93" s="165" t="s">
        <v>227</v>
      </c>
      <c r="D93" s="166" t="s">
        <v>150</v>
      </c>
      <c r="E93" s="167">
        <v>50</v>
      </c>
      <c r="F93" s="134"/>
      <c r="G93" s="135">
        <f>ROUND(E93*F93,2)</f>
        <v>0</v>
      </c>
      <c r="H93" s="134"/>
      <c r="I93" s="135">
        <f>ROUND(E93*H93,2)</f>
        <v>0</v>
      </c>
      <c r="J93" s="134"/>
      <c r="K93" s="135">
        <f>ROUND(E93*J93,2)</f>
        <v>0</v>
      </c>
      <c r="L93" s="135">
        <v>21</v>
      </c>
      <c r="M93" s="135">
        <f>G93*(1+L93/100)</f>
        <v>0</v>
      </c>
      <c r="N93" s="133">
        <v>2.5249999999999999</v>
      </c>
      <c r="O93" s="133">
        <f>ROUND(E93*N93,2)</f>
        <v>126.25</v>
      </c>
      <c r="P93" s="133">
        <v>0</v>
      </c>
      <c r="Q93" s="133">
        <f>ROUND(E93*P93,2)</f>
        <v>0</v>
      </c>
      <c r="R93" s="135"/>
      <c r="S93" s="135" t="s">
        <v>222</v>
      </c>
      <c r="T93" s="136" t="s">
        <v>223</v>
      </c>
      <c r="U93" s="113">
        <v>0.48</v>
      </c>
      <c r="V93" s="113">
        <f>ROUND(E93*U93,2)</f>
        <v>24</v>
      </c>
      <c r="W93" s="113"/>
      <c r="X93" s="113" t="s">
        <v>152</v>
      </c>
      <c r="Y93" s="113" t="s">
        <v>215</v>
      </c>
      <c r="Z93" s="107"/>
      <c r="AA93" s="107"/>
      <c r="AB93" s="107"/>
      <c r="AC93" s="107"/>
      <c r="AD93" s="107"/>
      <c r="AE93" s="107"/>
      <c r="AF93" s="107"/>
      <c r="AG93" s="107" t="s">
        <v>154</v>
      </c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</row>
    <row r="94" spans="1:60" outlineLevel="2">
      <c r="A94" s="110"/>
      <c r="B94" s="111"/>
      <c r="C94" s="154" t="s">
        <v>155</v>
      </c>
      <c r="D94" s="168"/>
      <c r="E94" s="169"/>
      <c r="F94" s="113"/>
      <c r="G94" s="113"/>
      <c r="H94" s="113"/>
      <c r="I94" s="113"/>
      <c r="J94" s="113"/>
      <c r="K94" s="113"/>
      <c r="L94" s="113"/>
      <c r="M94" s="113"/>
      <c r="N94" s="112"/>
      <c r="O94" s="112"/>
      <c r="P94" s="112"/>
      <c r="Q94" s="112"/>
      <c r="R94" s="113"/>
      <c r="S94" s="113"/>
      <c r="T94" s="113"/>
      <c r="U94" s="113"/>
      <c r="V94" s="113"/>
      <c r="W94" s="113"/>
      <c r="X94" s="113"/>
      <c r="Y94" s="113"/>
      <c r="Z94" s="107"/>
      <c r="AA94" s="107"/>
      <c r="AB94" s="107"/>
      <c r="AC94" s="107"/>
      <c r="AD94" s="107"/>
      <c r="AE94" s="107"/>
      <c r="AF94" s="107"/>
      <c r="AG94" s="107" t="s">
        <v>156</v>
      </c>
      <c r="AH94" s="107">
        <v>0</v>
      </c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</row>
    <row r="95" spans="1:60" outlineLevel="3">
      <c r="A95" s="110"/>
      <c r="B95" s="111"/>
      <c r="C95" s="154" t="s">
        <v>216</v>
      </c>
      <c r="D95" s="168"/>
      <c r="E95" s="169"/>
      <c r="F95" s="113"/>
      <c r="G95" s="113"/>
      <c r="H95" s="113"/>
      <c r="I95" s="113"/>
      <c r="J95" s="113"/>
      <c r="K95" s="113"/>
      <c r="L95" s="113"/>
      <c r="M95" s="113"/>
      <c r="N95" s="112"/>
      <c r="O95" s="112"/>
      <c r="P95" s="112"/>
      <c r="Q95" s="112"/>
      <c r="R95" s="113"/>
      <c r="S95" s="113"/>
      <c r="T95" s="113"/>
      <c r="U95" s="113"/>
      <c r="V95" s="113"/>
      <c r="W95" s="113"/>
      <c r="X95" s="113"/>
      <c r="Y95" s="113"/>
      <c r="Z95" s="107"/>
      <c r="AA95" s="107"/>
      <c r="AB95" s="107"/>
      <c r="AC95" s="107"/>
      <c r="AD95" s="107"/>
      <c r="AE95" s="107"/>
      <c r="AF95" s="107"/>
      <c r="AG95" s="107" t="s">
        <v>156</v>
      </c>
      <c r="AH95" s="107">
        <v>0</v>
      </c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</row>
    <row r="96" spans="1:60" outlineLevel="3">
      <c r="A96" s="110"/>
      <c r="B96" s="111"/>
      <c r="C96" s="154" t="s">
        <v>224</v>
      </c>
      <c r="D96" s="168"/>
      <c r="E96" s="169"/>
      <c r="F96" s="113"/>
      <c r="G96" s="113"/>
      <c r="H96" s="113"/>
      <c r="I96" s="113"/>
      <c r="J96" s="113"/>
      <c r="K96" s="113"/>
      <c r="L96" s="113"/>
      <c r="M96" s="113"/>
      <c r="N96" s="112"/>
      <c r="O96" s="112"/>
      <c r="P96" s="112"/>
      <c r="Q96" s="112"/>
      <c r="R96" s="113"/>
      <c r="S96" s="113"/>
      <c r="T96" s="113"/>
      <c r="U96" s="113"/>
      <c r="V96" s="113"/>
      <c r="W96" s="113"/>
      <c r="X96" s="113"/>
      <c r="Y96" s="113"/>
      <c r="Z96" s="107"/>
      <c r="AA96" s="107"/>
      <c r="AB96" s="107"/>
      <c r="AC96" s="107"/>
      <c r="AD96" s="107"/>
      <c r="AE96" s="107"/>
      <c r="AF96" s="107"/>
      <c r="AG96" s="107" t="s">
        <v>156</v>
      </c>
      <c r="AH96" s="107">
        <v>0</v>
      </c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</row>
    <row r="97" spans="1:60" outlineLevel="3">
      <c r="A97" s="110"/>
      <c r="B97" s="111"/>
      <c r="C97" s="154" t="s">
        <v>225</v>
      </c>
      <c r="D97" s="168"/>
      <c r="E97" s="169"/>
      <c r="F97" s="113"/>
      <c r="G97" s="113"/>
      <c r="H97" s="113"/>
      <c r="I97" s="113"/>
      <c r="J97" s="113"/>
      <c r="K97" s="113"/>
      <c r="L97" s="113"/>
      <c r="M97" s="113"/>
      <c r="N97" s="112"/>
      <c r="O97" s="112"/>
      <c r="P97" s="112"/>
      <c r="Q97" s="112"/>
      <c r="R97" s="113"/>
      <c r="S97" s="113"/>
      <c r="T97" s="113"/>
      <c r="U97" s="113"/>
      <c r="V97" s="113"/>
      <c r="W97" s="113"/>
      <c r="X97" s="113"/>
      <c r="Y97" s="113"/>
      <c r="Z97" s="107"/>
      <c r="AA97" s="107"/>
      <c r="AB97" s="107"/>
      <c r="AC97" s="107"/>
      <c r="AD97" s="107"/>
      <c r="AE97" s="107"/>
      <c r="AF97" s="107"/>
      <c r="AG97" s="107" t="s">
        <v>156</v>
      </c>
      <c r="AH97" s="107">
        <v>0</v>
      </c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</row>
    <row r="98" spans="1:60" outlineLevel="3">
      <c r="A98" s="110"/>
      <c r="B98" s="111"/>
      <c r="C98" s="154">
        <v>50</v>
      </c>
      <c r="D98" s="168"/>
      <c r="E98" s="169">
        <v>50</v>
      </c>
      <c r="F98" s="113"/>
      <c r="G98" s="113"/>
      <c r="H98" s="113"/>
      <c r="I98" s="113"/>
      <c r="J98" s="113"/>
      <c r="K98" s="113"/>
      <c r="L98" s="113"/>
      <c r="M98" s="113"/>
      <c r="N98" s="112"/>
      <c r="O98" s="112"/>
      <c r="P98" s="112"/>
      <c r="Q98" s="112"/>
      <c r="R98" s="113"/>
      <c r="S98" s="113"/>
      <c r="T98" s="113"/>
      <c r="U98" s="113"/>
      <c r="V98" s="113"/>
      <c r="W98" s="113"/>
      <c r="X98" s="113"/>
      <c r="Y98" s="113"/>
      <c r="Z98" s="107"/>
      <c r="AA98" s="107"/>
      <c r="AB98" s="107"/>
      <c r="AC98" s="107"/>
      <c r="AD98" s="107"/>
      <c r="AE98" s="107"/>
      <c r="AF98" s="107"/>
      <c r="AG98" s="107" t="s">
        <v>156</v>
      </c>
      <c r="AH98" s="107">
        <v>0</v>
      </c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</row>
    <row r="99" spans="1:60" outlineLevel="3">
      <c r="A99" s="110"/>
      <c r="B99" s="111"/>
      <c r="C99" s="155" t="s">
        <v>164</v>
      </c>
      <c r="D99" s="170"/>
      <c r="E99" s="171">
        <v>50</v>
      </c>
      <c r="F99" s="113"/>
      <c r="G99" s="113"/>
      <c r="H99" s="113"/>
      <c r="I99" s="113"/>
      <c r="J99" s="113"/>
      <c r="K99" s="113"/>
      <c r="L99" s="113"/>
      <c r="M99" s="113"/>
      <c r="N99" s="112"/>
      <c r="O99" s="112"/>
      <c r="P99" s="112"/>
      <c r="Q99" s="112"/>
      <c r="R99" s="113"/>
      <c r="S99" s="113"/>
      <c r="T99" s="113"/>
      <c r="U99" s="113"/>
      <c r="V99" s="113"/>
      <c r="W99" s="113"/>
      <c r="X99" s="113"/>
      <c r="Y99" s="113"/>
      <c r="Z99" s="107"/>
      <c r="AA99" s="107"/>
      <c r="AB99" s="107"/>
      <c r="AC99" s="107"/>
      <c r="AD99" s="107"/>
      <c r="AE99" s="107"/>
      <c r="AF99" s="107"/>
      <c r="AG99" s="107" t="s">
        <v>156</v>
      </c>
      <c r="AH99" s="107">
        <v>1</v>
      </c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</row>
    <row r="100" spans="1:60" ht="20.100000000000001" outlineLevel="1">
      <c r="A100" s="130">
        <v>14</v>
      </c>
      <c r="B100" s="131" t="s">
        <v>228</v>
      </c>
      <c r="C100" s="156" t="s">
        <v>229</v>
      </c>
      <c r="D100" s="157" t="s">
        <v>150</v>
      </c>
      <c r="E100" s="158">
        <v>0</v>
      </c>
      <c r="F100" s="134"/>
      <c r="G100" s="135">
        <f>ROUND(E100*F100,2)</f>
        <v>0</v>
      </c>
      <c r="H100" s="134"/>
      <c r="I100" s="135">
        <f>ROUND(E100*H100,2)</f>
        <v>0</v>
      </c>
      <c r="J100" s="134"/>
      <c r="K100" s="135">
        <f>ROUND(E100*J100,2)</f>
        <v>0</v>
      </c>
      <c r="L100" s="135">
        <v>21</v>
      </c>
      <c r="M100" s="135">
        <f>G100*(1+L100/100)</f>
        <v>0</v>
      </c>
      <c r="N100" s="133">
        <v>2.5249999999999999</v>
      </c>
      <c r="O100" s="133">
        <f>ROUND(E100*N100,2)</f>
        <v>0</v>
      </c>
      <c r="P100" s="133">
        <v>0</v>
      </c>
      <c r="Q100" s="133">
        <f>ROUND(E100*P100,2)</f>
        <v>0</v>
      </c>
      <c r="R100" s="135"/>
      <c r="S100" s="135" t="s">
        <v>222</v>
      </c>
      <c r="T100" s="136" t="s">
        <v>223</v>
      </c>
      <c r="U100" s="113">
        <v>0.48</v>
      </c>
      <c r="V100" s="113">
        <f>ROUND(E100*U100,2)</f>
        <v>0</v>
      </c>
      <c r="W100" s="113"/>
      <c r="X100" s="113" t="s">
        <v>152</v>
      </c>
      <c r="Y100" s="113" t="s">
        <v>215</v>
      </c>
      <c r="Z100" s="107"/>
      <c r="AA100" s="107"/>
      <c r="AB100" s="107"/>
      <c r="AC100" s="107"/>
      <c r="AD100" s="107"/>
      <c r="AE100" s="107"/>
      <c r="AF100" s="107"/>
      <c r="AG100" s="107" t="s">
        <v>154</v>
      </c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</row>
    <row r="101" spans="1:60" outlineLevel="2">
      <c r="A101" s="110"/>
      <c r="B101" s="111"/>
      <c r="C101" s="159" t="s">
        <v>155</v>
      </c>
      <c r="D101" s="160"/>
      <c r="E101" s="161"/>
      <c r="F101" s="113"/>
      <c r="G101" s="113"/>
      <c r="H101" s="113"/>
      <c r="I101" s="113"/>
      <c r="J101" s="113"/>
      <c r="K101" s="113"/>
      <c r="L101" s="113"/>
      <c r="M101" s="113"/>
      <c r="N101" s="112"/>
      <c r="O101" s="112"/>
      <c r="P101" s="112"/>
      <c r="Q101" s="112"/>
      <c r="R101" s="113"/>
      <c r="S101" s="113"/>
      <c r="T101" s="113"/>
      <c r="U101" s="113"/>
      <c r="V101" s="113"/>
      <c r="W101" s="113"/>
      <c r="X101" s="113"/>
      <c r="Y101" s="113"/>
      <c r="Z101" s="107"/>
      <c r="AA101" s="107"/>
      <c r="AB101" s="107"/>
      <c r="AC101" s="107"/>
      <c r="AD101" s="107"/>
      <c r="AE101" s="107"/>
      <c r="AF101" s="107"/>
      <c r="AG101" s="107" t="s">
        <v>156</v>
      </c>
      <c r="AH101" s="107">
        <v>0</v>
      </c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</row>
    <row r="102" spans="1:60" outlineLevel="3">
      <c r="A102" s="110"/>
      <c r="B102" s="111"/>
      <c r="C102" s="159" t="s">
        <v>216</v>
      </c>
      <c r="D102" s="160"/>
      <c r="E102" s="161"/>
      <c r="F102" s="113"/>
      <c r="G102" s="113"/>
      <c r="H102" s="113"/>
      <c r="I102" s="113"/>
      <c r="J102" s="113"/>
      <c r="K102" s="113"/>
      <c r="L102" s="113"/>
      <c r="M102" s="113"/>
      <c r="N102" s="112"/>
      <c r="O102" s="112"/>
      <c r="P102" s="112"/>
      <c r="Q102" s="112"/>
      <c r="R102" s="113"/>
      <c r="S102" s="113"/>
      <c r="T102" s="113"/>
      <c r="U102" s="113"/>
      <c r="V102" s="113"/>
      <c r="W102" s="113"/>
      <c r="X102" s="113"/>
      <c r="Y102" s="113"/>
      <c r="Z102" s="107"/>
      <c r="AA102" s="107"/>
      <c r="AB102" s="107"/>
      <c r="AC102" s="107"/>
      <c r="AD102" s="107"/>
      <c r="AE102" s="107"/>
      <c r="AF102" s="107"/>
      <c r="AG102" s="107" t="s">
        <v>156</v>
      </c>
      <c r="AH102" s="107">
        <v>0</v>
      </c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</row>
    <row r="103" spans="1:60" ht="20.100000000000001" outlineLevel="3">
      <c r="A103" s="110"/>
      <c r="B103" s="111"/>
      <c r="C103" s="159" t="s">
        <v>230</v>
      </c>
      <c r="D103" s="160"/>
      <c r="E103" s="161"/>
      <c r="F103" s="113"/>
      <c r="G103" s="113"/>
      <c r="H103" s="113"/>
      <c r="I103" s="113"/>
      <c r="J103" s="113"/>
      <c r="K103" s="113"/>
      <c r="L103" s="113"/>
      <c r="M103" s="113"/>
      <c r="N103" s="112"/>
      <c r="O103" s="112"/>
      <c r="P103" s="112"/>
      <c r="Q103" s="112"/>
      <c r="R103" s="113"/>
      <c r="S103" s="113"/>
      <c r="T103" s="113"/>
      <c r="U103" s="113"/>
      <c r="V103" s="113"/>
      <c r="W103" s="113"/>
      <c r="X103" s="113"/>
      <c r="Y103" s="113"/>
      <c r="Z103" s="107"/>
      <c r="AA103" s="107"/>
      <c r="AB103" s="107"/>
      <c r="AC103" s="107"/>
      <c r="AD103" s="107"/>
      <c r="AE103" s="107"/>
      <c r="AF103" s="107"/>
      <c r="AG103" s="107" t="s">
        <v>156</v>
      </c>
      <c r="AH103" s="107">
        <v>0</v>
      </c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</row>
    <row r="104" spans="1:60" outlineLevel="3">
      <c r="A104" s="110"/>
      <c r="B104" s="111"/>
      <c r="C104" s="159" t="s">
        <v>231</v>
      </c>
      <c r="D104" s="160"/>
      <c r="E104" s="161"/>
      <c r="F104" s="113"/>
      <c r="G104" s="113"/>
      <c r="H104" s="113"/>
      <c r="I104" s="113"/>
      <c r="J104" s="113"/>
      <c r="K104" s="113"/>
      <c r="L104" s="113"/>
      <c r="M104" s="113"/>
      <c r="N104" s="112"/>
      <c r="O104" s="112"/>
      <c r="P104" s="112"/>
      <c r="Q104" s="112"/>
      <c r="R104" s="113"/>
      <c r="S104" s="113"/>
      <c r="T104" s="113"/>
      <c r="U104" s="113"/>
      <c r="V104" s="113"/>
      <c r="W104" s="113"/>
      <c r="X104" s="113"/>
      <c r="Y104" s="113"/>
      <c r="Z104" s="107"/>
      <c r="AA104" s="107"/>
      <c r="AB104" s="107"/>
      <c r="AC104" s="107"/>
      <c r="AD104" s="107"/>
      <c r="AE104" s="107"/>
      <c r="AF104" s="107"/>
      <c r="AG104" s="107" t="s">
        <v>156</v>
      </c>
      <c r="AH104" s="107">
        <v>0</v>
      </c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</row>
    <row r="105" spans="1:60" outlineLevel="3">
      <c r="A105" s="110"/>
      <c r="B105" s="111"/>
      <c r="C105" s="162" t="s">
        <v>164</v>
      </c>
      <c r="D105" s="163"/>
      <c r="E105" s="164"/>
      <c r="F105" s="113"/>
      <c r="G105" s="113"/>
      <c r="H105" s="113"/>
      <c r="I105" s="113"/>
      <c r="J105" s="113"/>
      <c r="K105" s="113"/>
      <c r="L105" s="113"/>
      <c r="M105" s="113"/>
      <c r="N105" s="112"/>
      <c r="O105" s="112"/>
      <c r="P105" s="112"/>
      <c r="Q105" s="112"/>
      <c r="R105" s="113"/>
      <c r="S105" s="113"/>
      <c r="T105" s="113"/>
      <c r="U105" s="113"/>
      <c r="V105" s="113"/>
      <c r="W105" s="113"/>
      <c r="X105" s="113"/>
      <c r="Y105" s="113"/>
      <c r="Z105" s="107"/>
      <c r="AA105" s="107"/>
      <c r="AB105" s="107"/>
      <c r="AC105" s="107"/>
      <c r="AD105" s="107"/>
      <c r="AE105" s="107"/>
      <c r="AF105" s="107"/>
      <c r="AG105" s="107" t="s">
        <v>156</v>
      </c>
      <c r="AH105" s="107">
        <v>1</v>
      </c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  <c r="AW105" s="107"/>
      <c r="AX105" s="107"/>
      <c r="AY105" s="107"/>
      <c r="AZ105" s="107"/>
      <c r="BA105" s="107"/>
      <c r="BB105" s="107"/>
      <c r="BC105" s="107"/>
      <c r="BD105" s="107"/>
      <c r="BE105" s="107"/>
      <c r="BF105" s="107"/>
      <c r="BG105" s="107"/>
      <c r="BH105" s="107"/>
    </row>
    <row r="106" spans="1:60" outlineLevel="1">
      <c r="A106" s="130">
        <v>15</v>
      </c>
      <c r="B106" s="131" t="s">
        <v>232</v>
      </c>
      <c r="C106" s="146" t="s">
        <v>233</v>
      </c>
      <c r="D106" s="132" t="s">
        <v>234</v>
      </c>
      <c r="E106" s="133">
        <v>56.55</v>
      </c>
      <c r="F106" s="134"/>
      <c r="G106" s="135">
        <f>ROUND(E106*F106,2)</f>
        <v>0</v>
      </c>
      <c r="H106" s="134"/>
      <c r="I106" s="135">
        <f>ROUND(E106*H106,2)</f>
        <v>0</v>
      </c>
      <c r="J106" s="134"/>
      <c r="K106" s="135">
        <f>ROUND(E106*J106,2)</f>
        <v>0</v>
      </c>
      <c r="L106" s="135">
        <v>21</v>
      </c>
      <c r="M106" s="135">
        <f>G106*(1+L106/100)</f>
        <v>0</v>
      </c>
      <c r="N106" s="133">
        <v>3.9190000000000003E-2</v>
      </c>
      <c r="O106" s="133">
        <f>ROUND(E106*N106,2)</f>
        <v>2.2200000000000002</v>
      </c>
      <c r="P106" s="133">
        <v>0</v>
      </c>
      <c r="Q106" s="133">
        <f>ROUND(E106*P106,2)</f>
        <v>0</v>
      </c>
      <c r="R106" s="135"/>
      <c r="S106" s="135" t="s">
        <v>151</v>
      </c>
      <c r="T106" s="136" t="s">
        <v>151</v>
      </c>
      <c r="U106" s="113">
        <v>1.05</v>
      </c>
      <c r="V106" s="113">
        <f>ROUND(E106*U106,2)</f>
        <v>59.38</v>
      </c>
      <c r="W106" s="113"/>
      <c r="X106" s="113" t="s">
        <v>152</v>
      </c>
      <c r="Y106" s="113" t="s">
        <v>153</v>
      </c>
      <c r="Z106" s="107"/>
      <c r="AA106" s="107"/>
      <c r="AB106" s="107"/>
      <c r="AC106" s="107"/>
      <c r="AD106" s="107"/>
      <c r="AE106" s="107"/>
      <c r="AF106" s="107"/>
      <c r="AG106" s="107" t="s">
        <v>154</v>
      </c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</row>
    <row r="107" spans="1:60" outlineLevel="2">
      <c r="A107" s="110"/>
      <c r="B107" s="111"/>
      <c r="C107" s="147" t="s">
        <v>155</v>
      </c>
      <c r="D107" s="114"/>
      <c r="E107" s="115"/>
      <c r="F107" s="113"/>
      <c r="G107" s="113"/>
      <c r="H107" s="113"/>
      <c r="I107" s="113"/>
      <c r="J107" s="113"/>
      <c r="K107" s="113"/>
      <c r="L107" s="113"/>
      <c r="M107" s="113"/>
      <c r="N107" s="112"/>
      <c r="O107" s="112"/>
      <c r="P107" s="112"/>
      <c r="Q107" s="112"/>
      <c r="R107" s="113"/>
      <c r="S107" s="113"/>
      <c r="T107" s="113"/>
      <c r="U107" s="113"/>
      <c r="V107" s="113"/>
      <c r="W107" s="113"/>
      <c r="X107" s="113"/>
      <c r="Y107" s="113"/>
      <c r="Z107" s="107"/>
      <c r="AA107" s="107"/>
      <c r="AB107" s="107"/>
      <c r="AC107" s="107"/>
      <c r="AD107" s="107"/>
      <c r="AE107" s="107"/>
      <c r="AF107" s="107"/>
      <c r="AG107" s="107" t="s">
        <v>156</v>
      </c>
      <c r="AH107" s="107">
        <v>0</v>
      </c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</row>
    <row r="108" spans="1:60" outlineLevel="3">
      <c r="A108" s="110"/>
      <c r="B108" s="111"/>
      <c r="C108" s="147" t="s">
        <v>216</v>
      </c>
      <c r="D108" s="114"/>
      <c r="E108" s="115"/>
      <c r="F108" s="113"/>
      <c r="G108" s="113"/>
      <c r="H108" s="113"/>
      <c r="I108" s="113"/>
      <c r="J108" s="113"/>
      <c r="K108" s="113"/>
      <c r="L108" s="113"/>
      <c r="M108" s="113"/>
      <c r="N108" s="112"/>
      <c r="O108" s="112"/>
      <c r="P108" s="112"/>
      <c r="Q108" s="112"/>
      <c r="R108" s="113"/>
      <c r="S108" s="113"/>
      <c r="T108" s="113"/>
      <c r="U108" s="113"/>
      <c r="V108" s="113"/>
      <c r="W108" s="113"/>
      <c r="X108" s="113"/>
      <c r="Y108" s="113"/>
      <c r="Z108" s="107"/>
      <c r="AA108" s="107"/>
      <c r="AB108" s="107"/>
      <c r="AC108" s="107"/>
      <c r="AD108" s="107"/>
      <c r="AE108" s="107"/>
      <c r="AF108" s="107"/>
      <c r="AG108" s="107" t="s">
        <v>156</v>
      </c>
      <c r="AH108" s="107">
        <v>0</v>
      </c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</row>
    <row r="109" spans="1:60" outlineLevel="3">
      <c r="A109" s="110"/>
      <c r="B109" s="111"/>
      <c r="C109" s="147" t="s">
        <v>235</v>
      </c>
      <c r="D109" s="114"/>
      <c r="E109" s="115"/>
      <c r="F109" s="113"/>
      <c r="G109" s="113"/>
      <c r="H109" s="113"/>
      <c r="I109" s="113"/>
      <c r="J109" s="113"/>
      <c r="K109" s="113"/>
      <c r="L109" s="113"/>
      <c r="M109" s="113"/>
      <c r="N109" s="112"/>
      <c r="O109" s="112"/>
      <c r="P109" s="112"/>
      <c r="Q109" s="112"/>
      <c r="R109" s="113"/>
      <c r="S109" s="113"/>
      <c r="T109" s="113"/>
      <c r="U109" s="113"/>
      <c r="V109" s="113"/>
      <c r="W109" s="113"/>
      <c r="X109" s="113"/>
      <c r="Y109" s="113"/>
      <c r="Z109" s="107"/>
      <c r="AA109" s="107"/>
      <c r="AB109" s="107"/>
      <c r="AC109" s="107"/>
      <c r="AD109" s="107"/>
      <c r="AE109" s="107"/>
      <c r="AF109" s="107"/>
      <c r="AG109" s="107" t="s">
        <v>156</v>
      </c>
      <c r="AH109" s="107">
        <v>0</v>
      </c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  <c r="AW109" s="107"/>
      <c r="AX109" s="107"/>
      <c r="AY109" s="107"/>
      <c r="AZ109" s="107"/>
      <c r="BA109" s="107"/>
      <c r="BB109" s="107"/>
      <c r="BC109" s="107"/>
      <c r="BD109" s="107"/>
      <c r="BE109" s="107"/>
      <c r="BF109" s="107"/>
      <c r="BG109" s="107"/>
      <c r="BH109" s="107"/>
    </row>
    <row r="110" spans="1:60" outlineLevel="3">
      <c r="A110" s="110"/>
      <c r="B110" s="111"/>
      <c r="C110" s="147" t="s">
        <v>236</v>
      </c>
      <c r="D110" s="114"/>
      <c r="E110" s="115"/>
      <c r="F110" s="113"/>
      <c r="G110" s="113"/>
      <c r="H110" s="113"/>
      <c r="I110" s="113"/>
      <c r="J110" s="113"/>
      <c r="K110" s="113"/>
      <c r="L110" s="113"/>
      <c r="M110" s="113"/>
      <c r="N110" s="112"/>
      <c r="O110" s="112"/>
      <c r="P110" s="112"/>
      <c r="Q110" s="112"/>
      <c r="R110" s="113"/>
      <c r="S110" s="113"/>
      <c r="T110" s="113"/>
      <c r="U110" s="113"/>
      <c r="V110" s="113"/>
      <c r="W110" s="113"/>
      <c r="X110" s="113"/>
      <c r="Y110" s="113"/>
      <c r="Z110" s="107"/>
      <c r="AA110" s="107"/>
      <c r="AB110" s="107"/>
      <c r="AC110" s="107"/>
      <c r="AD110" s="107"/>
      <c r="AE110" s="107"/>
      <c r="AF110" s="107"/>
      <c r="AG110" s="107" t="s">
        <v>156</v>
      </c>
      <c r="AH110" s="107">
        <v>0</v>
      </c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  <c r="AW110" s="107"/>
      <c r="AX110" s="107"/>
      <c r="AY110" s="107"/>
      <c r="AZ110" s="107"/>
      <c r="BA110" s="107"/>
      <c r="BB110" s="107"/>
      <c r="BC110" s="107"/>
      <c r="BD110" s="107"/>
      <c r="BE110" s="107"/>
      <c r="BF110" s="107"/>
      <c r="BG110" s="107"/>
      <c r="BH110" s="107"/>
    </row>
    <row r="111" spans="1:60" outlineLevel="3">
      <c r="A111" s="110"/>
      <c r="B111" s="111"/>
      <c r="C111" s="147" t="s">
        <v>237</v>
      </c>
      <c r="D111" s="114"/>
      <c r="E111" s="115">
        <v>56.55</v>
      </c>
      <c r="F111" s="113"/>
      <c r="G111" s="113"/>
      <c r="H111" s="113"/>
      <c r="I111" s="113"/>
      <c r="J111" s="113"/>
      <c r="K111" s="113"/>
      <c r="L111" s="113"/>
      <c r="M111" s="113"/>
      <c r="N111" s="112"/>
      <c r="O111" s="112"/>
      <c r="P111" s="112"/>
      <c r="Q111" s="112"/>
      <c r="R111" s="113"/>
      <c r="S111" s="113"/>
      <c r="T111" s="113"/>
      <c r="U111" s="113"/>
      <c r="V111" s="113"/>
      <c r="W111" s="113"/>
      <c r="X111" s="113"/>
      <c r="Y111" s="113"/>
      <c r="Z111" s="107"/>
      <c r="AA111" s="107"/>
      <c r="AB111" s="107"/>
      <c r="AC111" s="107"/>
      <c r="AD111" s="107"/>
      <c r="AE111" s="107"/>
      <c r="AF111" s="107"/>
      <c r="AG111" s="107" t="s">
        <v>156</v>
      </c>
      <c r="AH111" s="107">
        <v>0</v>
      </c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</row>
    <row r="112" spans="1:60" outlineLevel="3">
      <c r="A112" s="110"/>
      <c r="B112" s="111"/>
      <c r="C112" s="148" t="s">
        <v>164</v>
      </c>
      <c r="D112" s="116"/>
      <c r="E112" s="117">
        <v>56.55</v>
      </c>
      <c r="F112" s="113"/>
      <c r="G112" s="113"/>
      <c r="H112" s="113"/>
      <c r="I112" s="113"/>
      <c r="J112" s="113"/>
      <c r="K112" s="113"/>
      <c r="L112" s="113"/>
      <c r="M112" s="113"/>
      <c r="N112" s="112"/>
      <c r="O112" s="112"/>
      <c r="P112" s="112"/>
      <c r="Q112" s="112"/>
      <c r="R112" s="113"/>
      <c r="S112" s="113"/>
      <c r="T112" s="113"/>
      <c r="U112" s="113"/>
      <c r="V112" s="113"/>
      <c r="W112" s="113"/>
      <c r="X112" s="113"/>
      <c r="Y112" s="113"/>
      <c r="Z112" s="107"/>
      <c r="AA112" s="107"/>
      <c r="AB112" s="107"/>
      <c r="AC112" s="107"/>
      <c r="AD112" s="107"/>
      <c r="AE112" s="107"/>
      <c r="AF112" s="107"/>
      <c r="AG112" s="107" t="s">
        <v>156</v>
      </c>
      <c r="AH112" s="107">
        <v>1</v>
      </c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</row>
    <row r="113" spans="1:60" outlineLevel="1">
      <c r="A113" s="130">
        <v>16</v>
      </c>
      <c r="B113" s="131" t="s">
        <v>238</v>
      </c>
      <c r="C113" s="146" t="s">
        <v>239</v>
      </c>
      <c r="D113" s="132" t="s">
        <v>234</v>
      </c>
      <c r="E113" s="133">
        <v>56.55</v>
      </c>
      <c r="F113" s="134"/>
      <c r="G113" s="135">
        <f>ROUND(E113*F113,2)</f>
        <v>0</v>
      </c>
      <c r="H113" s="134"/>
      <c r="I113" s="135">
        <f>ROUND(E113*H113,2)</f>
        <v>0</v>
      </c>
      <c r="J113" s="134"/>
      <c r="K113" s="135">
        <f>ROUND(E113*J113,2)</f>
        <v>0</v>
      </c>
      <c r="L113" s="135">
        <v>21</v>
      </c>
      <c r="M113" s="135">
        <f>G113*(1+L113/100)</f>
        <v>0</v>
      </c>
      <c r="N113" s="133">
        <v>0</v>
      </c>
      <c r="O113" s="133">
        <f>ROUND(E113*N113,2)</f>
        <v>0</v>
      </c>
      <c r="P113" s="133">
        <v>0</v>
      </c>
      <c r="Q113" s="133">
        <f>ROUND(E113*P113,2)</f>
        <v>0</v>
      </c>
      <c r="R113" s="135"/>
      <c r="S113" s="135" t="s">
        <v>151</v>
      </c>
      <c r="T113" s="136" t="s">
        <v>151</v>
      </c>
      <c r="U113" s="113">
        <v>0.32</v>
      </c>
      <c r="V113" s="113">
        <f>ROUND(E113*U113,2)</f>
        <v>18.100000000000001</v>
      </c>
      <c r="W113" s="113"/>
      <c r="X113" s="113" t="s">
        <v>152</v>
      </c>
      <c r="Y113" s="113" t="s">
        <v>153</v>
      </c>
      <c r="Z113" s="107"/>
      <c r="AA113" s="107"/>
      <c r="AB113" s="107"/>
      <c r="AC113" s="107"/>
      <c r="AD113" s="107"/>
      <c r="AE113" s="107"/>
      <c r="AF113" s="107"/>
      <c r="AG113" s="107" t="s">
        <v>154</v>
      </c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</row>
    <row r="114" spans="1:60" outlineLevel="2">
      <c r="A114" s="110"/>
      <c r="B114" s="111"/>
      <c r="C114" s="236" t="s">
        <v>240</v>
      </c>
      <c r="D114" s="237"/>
      <c r="E114" s="237"/>
      <c r="F114" s="237"/>
      <c r="G114" s="237"/>
      <c r="H114" s="113"/>
      <c r="I114" s="113"/>
      <c r="J114" s="113"/>
      <c r="K114" s="113"/>
      <c r="L114" s="113"/>
      <c r="M114" s="113"/>
      <c r="N114" s="112"/>
      <c r="O114" s="112"/>
      <c r="P114" s="112"/>
      <c r="Q114" s="112"/>
      <c r="R114" s="113"/>
      <c r="S114" s="113"/>
      <c r="T114" s="113"/>
      <c r="U114" s="113"/>
      <c r="V114" s="113"/>
      <c r="W114" s="113"/>
      <c r="X114" s="113"/>
      <c r="Y114" s="113"/>
      <c r="Z114" s="107"/>
      <c r="AA114" s="107"/>
      <c r="AB114" s="107"/>
      <c r="AC114" s="107"/>
      <c r="AD114" s="107"/>
      <c r="AE114" s="107"/>
      <c r="AF114" s="107"/>
      <c r="AG114" s="107" t="s">
        <v>189</v>
      </c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</row>
    <row r="115" spans="1:60" outlineLevel="2">
      <c r="A115" s="110"/>
      <c r="B115" s="111"/>
      <c r="C115" s="147" t="s">
        <v>155</v>
      </c>
      <c r="D115" s="114"/>
      <c r="E115" s="115"/>
      <c r="F115" s="113"/>
      <c r="G115" s="113"/>
      <c r="H115" s="113"/>
      <c r="I115" s="113"/>
      <c r="J115" s="113"/>
      <c r="K115" s="113"/>
      <c r="L115" s="113"/>
      <c r="M115" s="113"/>
      <c r="N115" s="112"/>
      <c r="O115" s="112"/>
      <c r="P115" s="112"/>
      <c r="Q115" s="112"/>
      <c r="R115" s="113"/>
      <c r="S115" s="113"/>
      <c r="T115" s="113"/>
      <c r="U115" s="113"/>
      <c r="V115" s="113"/>
      <c r="W115" s="113"/>
      <c r="X115" s="113"/>
      <c r="Y115" s="113"/>
      <c r="Z115" s="107"/>
      <c r="AA115" s="107"/>
      <c r="AB115" s="107"/>
      <c r="AC115" s="107"/>
      <c r="AD115" s="107"/>
      <c r="AE115" s="107"/>
      <c r="AF115" s="107"/>
      <c r="AG115" s="107" t="s">
        <v>156</v>
      </c>
      <c r="AH115" s="107">
        <v>0</v>
      </c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</row>
    <row r="116" spans="1:60" outlineLevel="3">
      <c r="A116" s="110"/>
      <c r="B116" s="111"/>
      <c r="C116" s="147" t="s">
        <v>216</v>
      </c>
      <c r="D116" s="114"/>
      <c r="E116" s="115"/>
      <c r="F116" s="113"/>
      <c r="G116" s="113"/>
      <c r="H116" s="113"/>
      <c r="I116" s="113"/>
      <c r="J116" s="113"/>
      <c r="K116" s="113"/>
      <c r="L116" s="113"/>
      <c r="M116" s="113"/>
      <c r="N116" s="112"/>
      <c r="O116" s="112"/>
      <c r="P116" s="112"/>
      <c r="Q116" s="112"/>
      <c r="R116" s="113"/>
      <c r="S116" s="113"/>
      <c r="T116" s="113"/>
      <c r="U116" s="113"/>
      <c r="V116" s="113"/>
      <c r="W116" s="113"/>
      <c r="X116" s="113"/>
      <c r="Y116" s="113"/>
      <c r="Z116" s="107"/>
      <c r="AA116" s="107"/>
      <c r="AB116" s="107"/>
      <c r="AC116" s="107"/>
      <c r="AD116" s="107"/>
      <c r="AE116" s="107"/>
      <c r="AF116" s="107"/>
      <c r="AG116" s="107" t="s">
        <v>156</v>
      </c>
      <c r="AH116" s="107">
        <v>0</v>
      </c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</row>
    <row r="117" spans="1:60" outlineLevel="3">
      <c r="A117" s="110"/>
      <c r="B117" s="111"/>
      <c r="C117" s="147" t="s">
        <v>235</v>
      </c>
      <c r="D117" s="114"/>
      <c r="E117" s="115"/>
      <c r="F117" s="113"/>
      <c r="G117" s="113"/>
      <c r="H117" s="113"/>
      <c r="I117" s="113"/>
      <c r="J117" s="113"/>
      <c r="K117" s="113"/>
      <c r="L117" s="113"/>
      <c r="M117" s="113"/>
      <c r="N117" s="112"/>
      <c r="O117" s="112"/>
      <c r="P117" s="112"/>
      <c r="Q117" s="112"/>
      <c r="R117" s="113"/>
      <c r="S117" s="113"/>
      <c r="T117" s="113"/>
      <c r="U117" s="113"/>
      <c r="V117" s="113"/>
      <c r="W117" s="113"/>
      <c r="X117" s="113"/>
      <c r="Y117" s="113"/>
      <c r="Z117" s="107"/>
      <c r="AA117" s="107"/>
      <c r="AB117" s="107"/>
      <c r="AC117" s="107"/>
      <c r="AD117" s="107"/>
      <c r="AE117" s="107"/>
      <c r="AF117" s="107"/>
      <c r="AG117" s="107" t="s">
        <v>156</v>
      </c>
      <c r="AH117" s="107">
        <v>0</v>
      </c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</row>
    <row r="118" spans="1:60" outlineLevel="3">
      <c r="A118" s="110"/>
      <c r="B118" s="111"/>
      <c r="C118" s="147" t="s">
        <v>236</v>
      </c>
      <c r="D118" s="114"/>
      <c r="E118" s="115"/>
      <c r="F118" s="113"/>
      <c r="G118" s="113"/>
      <c r="H118" s="113"/>
      <c r="I118" s="113"/>
      <c r="J118" s="113"/>
      <c r="K118" s="113"/>
      <c r="L118" s="113"/>
      <c r="M118" s="113"/>
      <c r="N118" s="112"/>
      <c r="O118" s="112"/>
      <c r="P118" s="112"/>
      <c r="Q118" s="112"/>
      <c r="R118" s="113"/>
      <c r="S118" s="113"/>
      <c r="T118" s="113"/>
      <c r="U118" s="113"/>
      <c r="V118" s="113"/>
      <c r="W118" s="113"/>
      <c r="X118" s="113"/>
      <c r="Y118" s="113"/>
      <c r="Z118" s="107"/>
      <c r="AA118" s="107"/>
      <c r="AB118" s="107"/>
      <c r="AC118" s="107"/>
      <c r="AD118" s="107"/>
      <c r="AE118" s="107"/>
      <c r="AF118" s="107"/>
      <c r="AG118" s="107" t="s">
        <v>156</v>
      </c>
      <c r="AH118" s="107">
        <v>0</v>
      </c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</row>
    <row r="119" spans="1:60" outlineLevel="3">
      <c r="A119" s="110"/>
      <c r="B119" s="111"/>
      <c r="C119" s="147" t="s">
        <v>237</v>
      </c>
      <c r="D119" s="114"/>
      <c r="E119" s="115">
        <v>56.55</v>
      </c>
      <c r="F119" s="113"/>
      <c r="G119" s="113"/>
      <c r="H119" s="113"/>
      <c r="I119" s="113"/>
      <c r="J119" s="113"/>
      <c r="K119" s="113"/>
      <c r="L119" s="113"/>
      <c r="M119" s="113"/>
      <c r="N119" s="112"/>
      <c r="O119" s="112"/>
      <c r="P119" s="112"/>
      <c r="Q119" s="112"/>
      <c r="R119" s="113"/>
      <c r="S119" s="113"/>
      <c r="T119" s="113"/>
      <c r="U119" s="113"/>
      <c r="V119" s="113"/>
      <c r="W119" s="113"/>
      <c r="X119" s="113"/>
      <c r="Y119" s="113"/>
      <c r="Z119" s="107"/>
      <c r="AA119" s="107"/>
      <c r="AB119" s="107"/>
      <c r="AC119" s="107"/>
      <c r="AD119" s="107"/>
      <c r="AE119" s="107"/>
      <c r="AF119" s="107"/>
      <c r="AG119" s="107" t="s">
        <v>156</v>
      </c>
      <c r="AH119" s="107">
        <v>0</v>
      </c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  <c r="AW119" s="107"/>
      <c r="AX119" s="107"/>
      <c r="AY119" s="107"/>
      <c r="AZ119" s="107"/>
      <c r="BA119" s="107"/>
      <c r="BB119" s="107"/>
      <c r="BC119" s="107"/>
      <c r="BD119" s="107"/>
      <c r="BE119" s="107"/>
      <c r="BF119" s="107"/>
      <c r="BG119" s="107"/>
      <c r="BH119" s="107"/>
    </row>
    <row r="120" spans="1:60" outlineLevel="3">
      <c r="A120" s="110"/>
      <c r="B120" s="111"/>
      <c r="C120" s="148" t="s">
        <v>164</v>
      </c>
      <c r="D120" s="116"/>
      <c r="E120" s="117">
        <v>56.55</v>
      </c>
      <c r="F120" s="113"/>
      <c r="G120" s="113"/>
      <c r="H120" s="113"/>
      <c r="I120" s="113"/>
      <c r="J120" s="113"/>
      <c r="K120" s="113"/>
      <c r="L120" s="113"/>
      <c r="M120" s="113"/>
      <c r="N120" s="112"/>
      <c r="O120" s="112"/>
      <c r="P120" s="112"/>
      <c r="Q120" s="112"/>
      <c r="R120" s="113"/>
      <c r="S120" s="113"/>
      <c r="T120" s="113"/>
      <c r="U120" s="113"/>
      <c r="V120" s="113"/>
      <c r="W120" s="113"/>
      <c r="X120" s="113"/>
      <c r="Y120" s="113"/>
      <c r="Z120" s="107"/>
      <c r="AA120" s="107"/>
      <c r="AB120" s="107"/>
      <c r="AC120" s="107"/>
      <c r="AD120" s="107"/>
      <c r="AE120" s="107"/>
      <c r="AF120" s="107"/>
      <c r="AG120" s="107" t="s">
        <v>156</v>
      </c>
      <c r="AH120" s="107">
        <v>1</v>
      </c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</row>
    <row r="121" spans="1:60" ht="20.100000000000001" outlineLevel="1">
      <c r="A121" s="130">
        <v>17</v>
      </c>
      <c r="B121" s="131" t="s">
        <v>241</v>
      </c>
      <c r="C121" s="146" t="s">
        <v>242</v>
      </c>
      <c r="D121" s="132" t="s">
        <v>243</v>
      </c>
      <c r="E121" s="133">
        <v>149.09200000000001</v>
      </c>
      <c r="F121" s="134"/>
      <c r="G121" s="135">
        <f>ROUND(E121*F121,2)</f>
        <v>0</v>
      </c>
      <c r="H121" s="134"/>
      <c r="I121" s="135">
        <f>ROUND(E121*H121,2)</f>
        <v>0</v>
      </c>
      <c r="J121" s="134"/>
      <c r="K121" s="135">
        <f>ROUND(E121*J121,2)</f>
        <v>0</v>
      </c>
      <c r="L121" s="135">
        <v>21</v>
      </c>
      <c r="M121" s="135">
        <f>G121*(1+L121/100)</f>
        <v>0</v>
      </c>
      <c r="N121" s="133">
        <v>1.0249299999999999</v>
      </c>
      <c r="O121" s="133">
        <f>ROUND(E121*N121,2)</f>
        <v>152.81</v>
      </c>
      <c r="P121" s="133">
        <v>0</v>
      </c>
      <c r="Q121" s="133">
        <f>ROUND(E121*P121,2)</f>
        <v>0</v>
      </c>
      <c r="R121" s="135"/>
      <c r="S121" s="135" t="s">
        <v>151</v>
      </c>
      <c r="T121" s="136" t="s">
        <v>151</v>
      </c>
      <c r="U121" s="113">
        <v>23.530999999999999</v>
      </c>
      <c r="V121" s="113">
        <f>ROUND(E121*U121,2)</f>
        <v>3508.28</v>
      </c>
      <c r="W121" s="113"/>
      <c r="X121" s="113" t="s">
        <v>152</v>
      </c>
      <c r="Y121" s="113" t="s">
        <v>153</v>
      </c>
      <c r="Z121" s="107"/>
      <c r="AA121" s="107"/>
      <c r="AB121" s="107"/>
      <c r="AC121" s="107"/>
      <c r="AD121" s="107"/>
      <c r="AE121" s="107"/>
      <c r="AF121" s="107"/>
      <c r="AG121" s="107" t="s">
        <v>154</v>
      </c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  <c r="BH121" s="107"/>
    </row>
    <row r="122" spans="1:60" outlineLevel="2">
      <c r="A122" s="110"/>
      <c r="B122" s="111"/>
      <c r="C122" s="147" t="s">
        <v>244</v>
      </c>
      <c r="D122" s="114"/>
      <c r="E122" s="115"/>
      <c r="F122" s="113"/>
      <c r="G122" s="113"/>
      <c r="H122" s="113"/>
      <c r="I122" s="113"/>
      <c r="J122" s="113"/>
      <c r="K122" s="113"/>
      <c r="L122" s="113"/>
      <c r="M122" s="113"/>
      <c r="N122" s="112"/>
      <c r="O122" s="112"/>
      <c r="P122" s="112"/>
      <c r="Q122" s="112"/>
      <c r="R122" s="113"/>
      <c r="S122" s="113"/>
      <c r="T122" s="113"/>
      <c r="U122" s="113"/>
      <c r="V122" s="113"/>
      <c r="W122" s="113"/>
      <c r="X122" s="113"/>
      <c r="Y122" s="113"/>
      <c r="Z122" s="107"/>
      <c r="AA122" s="107"/>
      <c r="AB122" s="107"/>
      <c r="AC122" s="107"/>
      <c r="AD122" s="107"/>
      <c r="AE122" s="107"/>
      <c r="AF122" s="107"/>
      <c r="AG122" s="107" t="s">
        <v>156</v>
      </c>
      <c r="AH122" s="107">
        <v>0</v>
      </c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</row>
    <row r="123" spans="1:60" outlineLevel="3">
      <c r="A123" s="110"/>
      <c r="B123" s="111"/>
      <c r="C123" s="147" t="s">
        <v>245</v>
      </c>
      <c r="D123" s="114"/>
      <c r="E123" s="115"/>
      <c r="F123" s="113"/>
      <c r="G123" s="113"/>
      <c r="H123" s="113"/>
      <c r="I123" s="113"/>
      <c r="J123" s="113"/>
      <c r="K123" s="113"/>
      <c r="L123" s="113"/>
      <c r="M123" s="113"/>
      <c r="N123" s="112"/>
      <c r="O123" s="112"/>
      <c r="P123" s="112"/>
      <c r="Q123" s="112"/>
      <c r="R123" s="113"/>
      <c r="S123" s="113"/>
      <c r="T123" s="113"/>
      <c r="U123" s="113"/>
      <c r="V123" s="113"/>
      <c r="W123" s="113"/>
      <c r="X123" s="113"/>
      <c r="Y123" s="113"/>
      <c r="Z123" s="107"/>
      <c r="AA123" s="107"/>
      <c r="AB123" s="107"/>
      <c r="AC123" s="107"/>
      <c r="AD123" s="107"/>
      <c r="AE123" s="107"/>
      <c r="AF123" s="107"/>
      <c r="AG123" s="107" t="s">
        <v>156</v>
      </c>
      <c r="AH123" s="107">
        <v>0</v>
      </c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</row>
    <row r="124" spans="1:60" outlineLevel="3">
      <c r="A124" s="110"/>
      <c r="B124" s="111"/>
      <c r="C124" s="147" t="s">
        <v>246</v>
      </c>
      <c r="D124" s="114"/>
      <c r="E124" s="115">
        <v>149.09200000000001</v>
      </c>
      <c r="F124" s="113"/>
      <c r="G124" s="113"/>
      <c r="H124" s="113"/>
      <c r="I124" s="113"/>
      <c r="J124" s="113"/>
      <c r="K124" s="113"/>
      <c r="L124" s="113"/>
      <c r="M124" s="113"/>
      <c r="N124" s="112"/>
      <c r="O124" s="112"/>
      <c r="P124" s="112"/>
      <c r="Q124" s="112"/>
      <c r="R124" s="113"/>
      <c r="S124" s="113"/>
      <c r="T124" s="113"/>
      <c r="U124" s="113"/>
      <c r="V124" s="113"/>
      <c r="W124" s="113"/>
      <c r="X124" s="113"/>
      <c r="Y124" s="113"/>
      <c r="Z124" s="107"/>
      <c r="AA124" s="107"/>
      <c r="AB124" s="107"/>
      <c r="AC124" s="107"/>
      <c r="AD124" s="107"/>
      <c r="AE124" s="107"/>
      <c r="AF124" s="107"/>
      <c r="AG124" s="107" t="s">
        <v>156</v>
      </c>
      <c r="AH124" s="107">
        <v>0</v>
      </c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</row>
    <row r="125" spans="1:60" outlineLevel="3">
      <c r="A125" s="110"/>
      <c r="B125" s="111"/>
      <c r="C125" s="148" t="s">
        <v>164</v>
      </c>
      <c r="D125" s="116"/>
      <c r="E125" s="117">
        <v>149.09200000000001</v>
      </c>
      <c r="F125" s="113"/>
      <c r="G125" s="113"/>
      <c r="H125" s="113"/>
      <c r="I125" s="113"/>
      <c r="J125" s="113"/>
      <c r="K125" s="113"/>
      <c r="L125" s="113"/>
      <c r="M125" s="113"/>
      <c r="N125" s="112"/>
      <c r="O125" s="112"/>
      <c r="P125" s="112"/>
      <c r="Q125" s="112"/>
      <c r="R125" s="113"/>
      <c r="S125" s="113"/>
      <c r="T125" s="113"/>
      <c r="U125" s="113"/>
      <c r="V125" s="113"/>
      <c r="W125" s="113"/>
      <c r="X125" s="113"/>
      <c r="Y125" s="113"/>
      <c r="Z125" s="107"/>
      <c r="AA125" s="107"/>
      <c r="AB125" s="107"/>
      <c r="AC125" s="107"/>
      <c r="AD125" s="107"/>
      <c r="AE125" s="107"/>
      <c r="AF125" s="107"/>
      <c r="AG125" s="107" t="s">
        <v>156</v>
      </c>
      <c r="AH125" s="107">
        <v>1</v>
      </c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/>
      <c r="AX125" s="107"/>
      <c r="AY125" s="107"/>
      <c r="AZ125" s="107"/>
      <c r="BA125" s="107"/>
      <c r="BB125" s="107"/>
      <c r="BC125" s="107"/>
      <c r="BD125" s="107"/>
      <c r="BE125" s="107"/>
      <c r="BF125" s="107"/>
      <c r="BG125" s="107"/>
      <c r="BH125" s="107"/>
    </row>
    <row r="126" spans="1:60" outlineLevel="1">
      <c r="A126" s="130">
        <v>18</v>
      </c>
      <c r="B126" s="131" t="s">
        <v>247</v>
      </c>
      <c r="C126" s="146" t="s">
        <v>248</v>
      </c>
      <c r="D126" s="132" t="s">
        <v>243</v>
      </c>
      <c r="E126" s="133">
        <v>0.84370000000000001</v>
      </c>
      <c r="F126" s="134"/>
      <c r="G126" s="135">
        <f>ROUND(E126*F126,2)</f>
        <v>0</v>
      </c>
      <c r="H126" s="134"/>
      <c r="I126" s="135">
        <f>ROUND(E126*H126,2)</f>
        <v>0</v>
      </c>
      <c r="J126" s="134"/>
      <c r="K126" s="135">
        <f>ROUND(E126*J126,2)</f>
        <v>0</v>
      </c>
      <c r="L126" s="135">
        <v>21</v>
      </c>
      <c r="M126" s="135">
        <f>G126*(1+L126/100)</f>
        <v>0</v>
      </c>
      <c r="N126" s="133">
        <v>1.05294</v>
      </c>
      <c r="O126" s="133">
        <f>ROUND(E126*N126,2)</f>
        <v>0.89</v>
      </c>
      <c r="P126" s="133">
        <v>0</v>
      </c>
      <c r="Q126" s="133">
        <f>ROUND(E126*P126,2)</f>
        <v>0</v>
      </c>
      <c r="R126" s="135"/>
      <c r="S126" s="135" t="s">
        <v>151</v>
      </c>
      <c r="T126" s="136" t="s">
        <v>151</v>
      </c>
      <c r="U126" s="113">
        <v>12.368</v>
      </c>
      <c r="V126" s="113">
        <f>ROUND(E126*U126,2)</f>
        <v>10.43</v>
      </c>
      <c r="W126" s="113"/>
      <c r="X126" s="113" t="s">
        <v>152</v>
      </c>
      <c r="Y126" s="113" t="s">
        <v>153</v>
      </c>
      <c r="Z126" s="107"/>
      <c r="AA126" s="107"/>
      <c r="AB126" s="107"/>
      <c r="AC126" s="107"/>
      <c r="AD126" s="107"/>
      <c r="AE126" s="107"/>
      <c r="AF126" s="107"/>
      <c r="AG126" s="107" t="s">
        <v>154</v>
      </c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07"/>
      <c r="BC126" s="107"/>
      <c r="BD126" s="107"/>
      <c r="BE126" s="107"/>
      <c r="BF126" s="107"/>
      <c r="BG126" s="107"/>
      <c r="BH126" s="107"/>
    </row>
    <row r="127" spans="1:60" outlineLevel="2">
      <c r="A127" s="110"/>
      <c r="B127" s="111"/>
      <c r="C127" s="147" t="s">
        <v>244</v>
      </c>
      <c r="D127" s="114"/>
      <c r="E127" s="115"/>
      <c r="F127" s="113"/>
      <c r="G127" s="113"/>
      <c r="H127" s="113"/>
      <c r="I127" s="113"/>
      <c r="J127" s="113"/>
      <c r="K127" s="113"/>
      <c r="L127" s="113"/>
      <c r="M127" s="113"/>
      <c r="N127" s="112"/>
      <c r="O127" s="112"/>
      <c r="P127" s="112"/>
      <c r="Q127" s="112"/>
      <c r="R127" s="113"/>
      <c r="S127" s="113"/>
      <c r="T127" s="113"/>
      <c r="U127" s="113"/>
      <c r="V127" s="113"/>
      <c r="W127" s="113"/>
      <c r="X127" s="113"/>
      <c r="Y127" s="113"/>
      <c r="Z127" s="107"/>
      <c r="AA127" s="107"/>
      <c r="AB127" s="107"/>
      <c r="AC127" s="107"/>
      <c r="AD127" s="107"/>
      <c r="AE127" s="107"/>
      <c r="AF127" s="107"/>
      <c r="AG127" s="107" t="s">
        <v>156</v>
      </c>
      <c r="AH127" s="107">
        <v>0</v>
      </c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</row>
    <row r="128" spans="1:60" outlineLevel="3">
      <c r="A128" s="110"/>
      <c r="B128" s="111"/>
      <c r="C128" s="147" t="s">
        <v>249</v>
      </c>
      <c r="D128" s="114"/>
      <c r="E128" s="115"/>
      <c r="F128" s="113"/>
      <c r="G128" s="113"/>
      <c r="H128" s="113"/>
      <c r="I128" s="113"/>
      <c r="J128" s="113"/>
      <c r="K128" s="113"/>
      <c r="L128" s="113"/>
      <c r="M128" s="113"/>
      <c r="N128" s="112"/>
      <c r="O128" s="112"/>
      <c r="P128" s="112"/>
      <c r="Q128" s="112"/>
      <c r="R128" s="113"/>
      <c r="S128" s="113"/>
      <c r="T128" s="113"/>
      <c r="U128" s="113"/>
      <c r="V128" s="113"/>
      <c r="W128" s="113"/>
      <c r="X128" s="113"/>
      <c r="Y128" s="113"/>
      <c r="Z128" s="107"/>
      <c r="AA128" s="107"/>
      <c r="AB128" s="107"/>
      <c r="AC128" s="107"/>
      <c r="AD128" s="107"/>
      <c r="AE128" s="107"/>
      <c r="AF128" s="107"/>
      <c r="AG128" s="107" t="s">
        <v>156</v>
      </c>
      <c r="AH128" s="107">
        <v>0</v>
      </c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</row>
    <row r="129" spans="1:60" outlineLevel="3">
      <c r="A129" s="110"/>
      <c r="B129" s="111"/>
      <c r="C129" s="147" t="s">
        <v>250</v>
      </c>
      <c r="D129" s="114"/>
      <c r="E129" s="115">
        <v>0.84370000000000001</v>
      </c>
      <c r="F129" s="113"/>
      <c r="G129" s="113"/>
      <c r="H129" s="113"/>
      <c r="I129" s="113"/>
      <c r="J129" s="113"/>
      <c r="K129" s="113"/>
      <c r="L129" s="113"/>
      <c r="M129" s="113"/>
      <c r="N129" s="112"/>
      <c r="O129" s="112"/>
      <c r="P129" s="112"/>
      <c r="Q129" s="112"/>
      <c r="R129" s="113"/>
      <c r="S129" s="113"/>
      <c r="T129" s="113"/>
      <c r="U129" s="113"/>
      <c r="V129" s="113"/>
      <c r="W129" s="113"/>
      <c r="X129" s="113"/>
      <c r="Y129" s="113"/>
      <c r="Z129" s="107"/>
      <c r="AA129" s="107"/>
      <c r="AB129" s="107"/>
      <c r="AC129" s="107"/>
      <c r="AD129" s="107"/>
      <c r="AE129" s="107"/>
      <c r="AF129" s="107"/>
      <c r="AG129" s="107" t="s">
        <v>156</v>
      </c>
      <c r="AH129" s="107">
        <v>0</v>
      </c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</row>
    <row r="130" spans="1:60" outlineLevel="3">
      <c r="A130" s="110"/>
      <c r="B130" s="111"/>
      <c r="C130" s="148" t="s">
        <v>164</v>
      </c>
      <c r="D130" s="116"/>
      <c r="E130" s="117">
        <v>0.84370000000000001</v>
      </c>
      <c r="F130" s="113"/>
      <c r="G130" s="113"/>
      <c r="H130" s="113"/>
      <c r="I130" s="113"/>
      <c r="J130" s="113"/>
      <c r="K130" s="113"/>
      <c r="L130" s="113"/>
      <c r="M130" s="113"/>
      <c r="N130" s="112"/>
      <c r="O130" s="112"/>
      <c r="P130" s="112"/>
      <c r="Q130" s="112"/>
      <c r="R130" s="113"/>
      <c r="S130" s="113"/>
      <c r="T130" s="113"/>
      <c r="U130" s="113"/>
      <c r="V130" s="113"/>
      <c r="W130" s="113"/>
      <c r="X130" s="113"/>
      <c r="Y130" s="113"/>
      <c r="Z130" s="107"/>
      <c r="AA130" s="107"/>
      <c r="AB130" s="107"/>
      <c r="AC130" s="107"/>
      <c r="AD130" s="107"/>
      <c r="AE130" s="107"/>
      <c r="AF130" s="107"/>
      <c r="AG130" s="107" t="s">
        <v>156</v>
      </c>
      <c r="AH130" s="107">
        <v>1</v>
      </c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</row>
    <row r="131" spans="1:60" ht="39.950000000000003" outlineLevel="1">
      <c r="A131" s="138">
        <v>19</v>
      </c>
      <c r="B131" s="139" t="s">
        <v>251</v>
      </c>
      <c r="C131" s="151" t="s">
        <v>252</v>
      </c>
      <c r="D131" s="140" t="s">
        <v>253</v>
      </c>
      <c r="E131" s="141">
        <v>1</v>
      </c>
      <c r="F131" s="142"/>
      <c r="G131" s="143">
        <f>ROUND(E131*F131,2)</f>
        <v>0</v>
      </c>
      <c r="H131" s="142"/>
      <c r="I131" s="143">
        <f>ROUND(E131*H131,2)</f>
        <v>0</v>
      </c>
      <c r="J131" s="142"/>
      <c r="K131" s="143">
        <f>ROUND(E131*J131,2)</f>
        <v>0</v>
      </c>
      <c r="L131" s="143">
        <v>21</v>
      </c>
      <c r="M131" s="143">
        <f>G131*(1+L131/100)</f>
        <v>0</v>
      </c>
      <c r="N131" s="141">
        <v>0</v>
      </c>
      <c r="O131" s="141">
        <f>ROUND(E131*N131,2)</f>
        <v>0</v>
      </c>
      <c r="P131" s="141">
        <v>0</v>
      </c>
      <c r="Q131" s="141">
        <f>ROUND(E131*P131,2)</f>
        <v>0</v>
      </c>
      <c r="R131" s="143"/>
      <c r="S131" s="143" t="s">
        <v>222</v>
      </c>
      <c r="T131" s="144" t="s">
        <v>223</v>
      </c>
      <c r="U131" s="113">
        <v>0.48</v>
      </c>
      <c r="V131" s="113">
        <f>ROUND(E131*U131,2)</f>
        <v>0.48</v>
      </c>
      <c r="W131" s="113"/>
      <c r="X131" s="113" t="s">
        <v>152</v>
      </c>
      <c r="Y131" s="113" t="s">
        <v>215</v>
      </c>
      <c r="Z131" s="107"/>
      <c r="AA131" s="107"/>
      <c r="AB131" s="107"/>
      <c r="AC131" s="107"/>
      <c r="AD131" s="107"/>
      <c r="AE131" s="107"/>
      <c r="AF131" s="107"/>
      <c r="AG131" s="107" t="s">
        <v>154</v>
      </c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</row>
    <row r="132" spans="1:60" outlineLevel="1">
      <c r="A132" s="130">
        <v>20</v>
      </c>
      <c r="B132" s="131" t="s">
        <v>254</v>
      </c>
      <c r="C132" s="146" t="s">
        <v>255</v>
      </c>
      <c r="D132" s="132" t="s">
        <v>256</v>
      </c>
      <c r="E132" s="133">
        <v>15</v>
      </c>
      <c r="F132" s="134"/>
      <c r="G132" s="135">
        <f>ROUND(E132*F132,2)</f>
        <v>0</v>
      </c>
      <c r="H132" s="134"/>
      <c r="I132" s="135">
        <f>ROUND(E132*H132,2)</f>
        <v>0</v>
      </c>
      <c r="J132" s="134"/>
      <c r="K132" s="135">
        <f>ROUND(E132*J132,2)</f>
        <v>0</v>
      </c>
      <c r="L132" s="135">
        <v>21</v>
      </c>
      <c r="M132" s="135">
        <f>G132*(1+L132/100)</f>
        <v>0</v>
      </c>
      <c r="N132" s="133">
        <v>0</v>
      </c>
      <c r="O132" s="133">
        <f>ROUND(E132*N132,2)</f>
        <v>0</v>
      </c>
      <c r="P132" s="133">
        <v>0</v>
      </c>
      <c r="Q132" s="133">
        <f>ROUND(E132*P132,2)</f>
        <v>0</v>
      </c>
      <c r="R132" s="135"/>
      <c r="S132" s="135" t="s">
        <v>222</v>
      </c>
      <c r="T132" s="136" t="s">
        <v>223</v>
      </c>
      <c r="U132" s="113">
        <v>0.48</v>
      </c>
      <c r="V132" s="113">
        <f>ROUND(E132*U132,2)</f>
        <v>7.2</v>
      </c>
      <c r="W132" s="113"/>
      <c r="X132" s="113" t="s">
        <v>152</v>
      </c>
      <c r="Y132" s="113" t="s">
        <v>215</v>
      </c>
      <c r="Z132" s="107"/>
      <c r="AA132" s="107"/>
      <c r="AB132" s="107"/>
      <c r="AC132" s="107"/>
      <c r="AD132" s="107"/>
      <c r="AE132" s="107"/>
      <c r="AF132" s="107"/>
      <c r="AG132" s="107" t="s">
        <v>154</v>
      </c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</row>
    <row r="133" spans="1:60" outlineLevel="2">
      <c r="A133" s="110"/>
      <c r="B133" s="111"/>
      <c r="C133" s="147" t="s">
        <v>257</v>
      </c>
      <c r="D133" s="114"/>
      <c r="E133" s="115"/>
      <c r="F133" s="113"/>
      <c r="G133" s="113"/>
      <c r="H133" s="113"/>
      <c r="I133" s="113"/>
      <c r="J133" s="113"/>
      <c r="K133" s="113"/>
      <c r="L133" s="113"/>
      <c r="M133" s="113"/>
      <c r="N133" s="112"/>
      <c r="O133" s="112"/>
      <c r="P133" s="112"/>
      <c r="Q133" s="112"/>
      <c r="R133" s="113"/>
      <c r="S133" s="113"/>
      <c r="T133" s="113"/>
      <c r="U133" s="113"/>
      <c r="V133" s="113"/>
      <c r="W133" s="113"/>
      <c r="X133" s="113"/>
      <c r="Y133" s="113"/>
      <c r="Z133" s="107"/>
      <c r="AA133" s="107"/>
      <c r="AB133" s="107"/>
      <c r="AC133" s="107"/>
      <c r="AD133" s="107"/>
      <c r="AE133" s="107"/>
      <c r="AF133" s="107"/>
      <c r="AG133" s="107" t="s">
        <v>156</v>
      </c>
      <c r="AH133" s="107">
        <v>0</v>
      </c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7"/>
      <c r="AV133" s="107"/>
      <c r="AW133" s="107"/>
      <c r="AX133" s="107"/>
      <c r="AY133" s="107"/>
      <c r="AZ133" s="107"/>
      <c r="BA133" s="107"/>
      <c r="BB133" s="107"/>
      <c r="BC133" s="107"/>
      <c r="BD133" s="107"/>
      <c r="BE133" s="107"/>
      <c r="BF133" s="107"/>
      <c r="BG133" s="107"/>
      <c r="BH133" s="107"/>
    </row>
    <row r="134" spans="1:60" outlineLevel="3">
      <c r="A134" s="110"/>
      <c r="B134" s="111"/>
      <c r="C134" s="147" t="s">
        <v>258</v>
      </c>
      <c r="D134" s="114"/>
      <c r="E134" s="115"/>
      <c r="F134" s="113"/>
      <c r="G134" s="113"/>
      <c r="H134" s="113"/>
      <c r="I134" s="113"/>
      <c r="J134" s="113"/>
      <c r="K134" s="113"/>
      <c r="L134" s="113"/>
      <c r="M134" s="113"/>
      <c r="N134" s="112"/>
      <c r="O134" s="112"/>
      <c r="P134" s="112"/>
      <c r="Q134" s="112"/>
      <c r="R134" s="113"/>
      <c r="S134" s="113"/>
      <c r="T134" s="113"/>
      <c r="U134" s="113"/>
      <c r="V134" s="113"/>
      <c r="W134" s="113"/>
      <c r="X134" s="113"/>
      <c r="Y134" s="113"/>
      <c r="Z134" s="107"/>
      <c r="AA134" s="107"/>
      <c r="AB134" s="107"/>
      <c r="AC134" s="107"/>
      <c r="AD134" s="107"/>
      <c r="AE134" s="107"/>
      <c r="AF134" s="107"/>
      <c r="AG134" s="107" t="s">
        <v>156</v>
      </c>
      <c r="AH134" s="107">
        <v>0</v>
      </c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7"/>
      <c r="AV134" s="107"/>
      <c r="AW134" s="107"/>
      <c r="AX134" s="107"/>
      <c r="AY134" s="107"/>
      <c r="AZ134" s="107"/>
      <c r="BA134" s="107"/>
      <c r="BB134" s="107"/>
      <c r="BC134" s="107"/>
      <c r="BD134" s="107"/>
      <c r="BE134" s="107"/>
      <c r="BF134" s="107"/>
      <c r="BG134" s="107"/>
      <c r="BH134" s="107"/>
    </row>
    <row r="135" spans="1:60" outlineLevel="3">
      <c r="A135" s="110"/>
      <c r="B135" s="111"/>
      <c r="C135" s="147" t="s">
        <v>259</v>
      </c>
      <c r="D135" s="114"/>
      <c r="E135" s="115">
        <v>15</v>
      </c>
      <c r="F135" s="113"/>
      <c r="G135" s="113"/>
      <c r="H135" s="113"/>
      <c r="I135" s="113"/>
      <c r="J135" s="113"/>
      <c r="K135" s="113"/>
      <c r="L135" s="113"/>
      <c r="M135" s="113"/>
      <c r="N135" s="112"/>
      <c r="O135" s="112"/>
      <c r="P135" s="112"/>
      <c r="Q135" s="112"/>
      <c r="R135" s="113"/>
      <c r="S135" s="113"/>
      <c r="T135" s="113"/>
      <c r="U135" s="113"/>
      <c r="V135" s="113"/>
      <c r="W135" s="113"/>
      <c r="X135" s="113"/>
      <c r="Y135" s="113"/>
      <c r="Z135" s="107"/>
      <c r="AA135" s="107"/>
      <c r="AB135" s="107"/>
      <c r="AC135" s="107"/>
      <c r="AD135" s="107"/>
      <c r="AE135" s="107"/>
      <c r="AF135" s="107"/>
      <c r="AG135" s="107" t="s">
        <v>156</v>
      </c>
      <c r="AH135" s="107">
        <v>0</v>
      </c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7"/>
      <c r="AV135" s="107"/>
      <c r="AW135" s="107"/>
      <c r="AX135" s="107"/>
      <c r="AY135" s="107"/>
      <c r="AZ135" s="107"/>
      <c r="BA135" s="107"/>
      <c r="BB135" s="107"/>
      <c r="BC135" s="107"/>
      <c r="BD135" s="107"/>
      <c r="BE135" s="107"/>
      <c r="BF135" s="107"/>
      <c r="BG135" s="107"/>
      <c r="BH135" s="107"/>
    </row>
    <row r="136" spans="1:60" outlineLevel="1">
      <c r="A136" s="130">
        <v>21</v>
      </c>
      <c r="B136" s="131" t="s">
        <v>260</v>
      </c>
      <c r="C136" s="146" t="s">
        <v>261</v>
      </c>
      <c r="D136" s="132" t="s">
        <v>262</v>
      </c>
      <c r="E136" s="133">
        <v>3</v>
      </c>
      <c r="F136" s="134"/>
      <c r="G136" s="135">
        <f>ROUND(E136*F136,2)</f>
        <v>0</v>
      </c>
      <c r="H136" s="134"/>
      <c r="I136" s="135">
        <f>ROUND(E136*H136,2)</f>
        <v>0</v>
      </c>
      <c r="J136" s="134"/>
      <c r="K136" s="135">
        <f>ROUND(E136*J136,2)</f>
        <v>0</v>
      </c>
      <c r="L136" s="135">
        <v>21</v>
      </c>
      <c r="M136" s="135">
        <f>G136*(1+L136/100)</f>
        <v>0</v>
      </c>
      <c r="N136" s="133">
        <v>0</v>
      </c>
      <c r="O136" s="133">
        <f>ROUND(E136*N136,2)</f>
        <v>0</v>
      </c>
      <c r="P136" s="133">
        <v>0</v>
      </c>
      <c r="Q136" s="133">
        <f>ROUND(E136*P136,2)</f>
        <v>0</v>
      </c>
      <c r="R136" s="135"/>
      <c r="S136" s="135" t="s">
        <v>222</v>
      </c>
      <c r="T136" s="136" t="s">
        <v>223</v>
      </c>
      <c r="U136" s="113">
        <v>0.48</v>
      </c>
      <c r="V136" s="113">
        <f>ROUND(E136*U136,2)</f>
        <v>1.44</v>
      </c>
      <c r="W136" s="113"/>
      <c r="X136" s="113" t="s">
        <v>152</v>
      </c>
      <c r="Y136" s="113" t="s">
        <v>215</v>
      </c>
      <c r="Z136" s="107"/>
      <c r="AA136" s="107"/>
      <c r="AB136" s="107"/>
      <c r="AC136" s="107"/>
      <c r="AD136" s="107"/>
      <c r="AE136" s="107"/>
      <c r="AF136" s="107"/>
      <c r="AG136" s="107" t="s">
        <v>154</v>
      </c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7"/>
      <c r="AV136" s="107"/>
      <c r="AW136" s="107"/>
      <c r="AX136" s="107"/>
      <c r="AY136" s="107"/>
      <c r="AZ136" s="107"/>
      <c r="BA136" s="107"/>
      <c r="BB136" s="107"/>
      <c r="BC136" s="107"/>
      <c r="BD136" s="107"/>
      <c r="BE136" s="107"/>
      <c r="BF136" s="107"/>
      <c r="BG136" s="107"/>
      <c r="BH136" s="107"/>
    </row>
    <row r="137" spans="1:60" outlineLevel="2">
      <c r="A137" s="110"/>
      <c r="B137" s="111"/>
      <c r="C137" s="147" t="s">
        <v>257</v>
      </c>
      <c r="D137" s="114"/>
      <c r="E137" s="115"/>
      <c r="F137" s="113"/>
      <c r="G137" s="113"/>
      <c r="H137" s="113"/>
      <c r="I137" s="113"/>
      <c r="J137" s="113"/>
      <c r="K137" s="113"/>
      <c r="L137" s="113"/>
      <c r="M137" s="113"/>
      <c r="N137" s="112"/>
      <c r="O137" s="112"/>
      <c r="P137" s="112"/>
      <c r="Q137" s="112"/>
      <c r="R137" s="113"/>
      <c r="S137" s="113"/>
      <c r="T137" s="113"/>
      <c r="U137" s="113"/>
      <c r="V137" s="113"/>
      <c r="W137" s="113"/>
      <c r="X137" s="113"/>
      <c r="Y137" s="113"/>
      <c r="Z137" s="107"/>
      <c r="AA137" s="107"/>
      <c r="AB137" s="107"/>
      <c r="AC137" s="107"/>
      <c r="AD137" s="107"/>
      <c r="AE137" s="107"/>
      <c r="AF137" s="107"/>
      <c r="AG137" s="107" t="s">
        <v>156</v>
      </c>
      <c r="AH137" s="107">
        <v>0</v>
      </c>
      <c r="AI137" s="107"/>
      <c r="AJ137" s="107"/>
      <c r="AK137" s="107"/>
      <c r="AL137" s="107"/>
      <c r="AM137" s="107"/>
      <c r="AN137" s="107"/>
      <c r="AO137" s="107"/>
      <c r="AP137" s="107"/>
      <c r="AQ137" s="107"/>
      <c r="AR137" s="107"/>
      <c r="AS137" s="107"/>
      <c r="AT137" s="107"/>
      <c r="AU137" s="107"/>
      <c r="AV137" s="107"/>
      <c r="AW137" s="107"/>
      <c r="AX137" s="107"/>
      <c r="AY137" s="107"/>
      <c r="AZ137" s="107"/>
      <c r="BA137" s="107"/>
      <c r="BB137" s="107"/>
      <c r="BC137" s="107"/>
      <c r="BD137" s="107"/>
      <c r="BE137" s="107"/>
      <c r="BF137" s="107"/>
      <c r="BG137" s="107"/>
      <c r="BH137" s="107"/>
    </row>
    <row r="138" spans="1:60" outlineLevel="3">
      <c r="A138" s="110"/>
      <c r="B138" s="111"/>
      <c r="C138" s="147" t="s">
        <v>263</v>
      </c>
      <c r="D138" s="114"/>
      <c r="E138" s="115"/>
      <c r="F138" s="113"/>
      <c r="G138" s="113"/>
      <c r="H138" s="113"/>
      <c r="I138" s="113"/>
      <c r="J138" s="113"/>
      <c r="K138" s="113"/>
      <c r="L138" s="113"/>
      <c r="M138" s="113"/>
      <c r="N138" s="112"/>
      <c r="O138" s="112"/>
      <c r="P138" s="112"/>
      <c r="Q138" s="112"/>
      <c r="R138" s="113"/>
      <c r="S138" s="113"/>
      <c r="T138" s="113"/>
      <c r="U138" s="113"/>
      <c r="V138" s="113"/>
      <c r="W138" s="113"/>
      <c r="X138" s="113"/>
      <c r="Y138" s="113"/>
      <c r="Z138" s="107"/>
      <c r="AA138" s="107"/>
      <c r="AB138" s="107"/>
      <c r="AC138" s="107"/>
      <c r="AD138" s="107"/>
      <c r="AE138" s="107"/>
      <c r="AF138" s="107"/>
      <c r="AG138" s="107" t="s">
        <v>156</v>
      </c>
      <c r="AH138" s="107">
        <v>0</v>
      </c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7"/>
      <c r="AV138" s="107"/>
      <c r="AW138" s="107"/>
      <c r="AX138" s="107"/>
      <c r="AY138" s="107"/>
      <c r="AZ138" s="107"/>
      <c r="BA138" s="107"/>
      <c r="BB138" s="107"/>
      <c r="BC138" s="107"/>
      <c r="BD138" s="107"/>
      <c r="BE138" s="107"/>
      <c r="BF138" s="107"/>
      <c r="BG138" s="107"/>
      <c r="BH138" s="107"/>
    </row>
    <row r="139" spans="1:60" outlineLevel="3">
      <c r="A139" s="110"/>
      <c r="B139" s="111"/>
      <c r="C139" s="147" t="s">
        <v>264</v>
      </c>
      <c r="D139" s="114"/>
      <c r="E139" s="115">
        <v>3</v>
      </c>
      <c r="F139" s="113"/>
      <c r="G139" s="113"/>
      <c r="H139" s="113"/>
      <c r="I139" s="113"/>
      <c r="J139" s="113"/>
      <c r="K139" s="113"/>
      <c r="L139" s="113"/>
      <c r="M139" s="113"/>
      <c r="N139" s="112"/>
      <c r="O139" s="112"/>
      <c r="P139" s="112"/>
      <c r="Q139" s="112"/>
      <c r="R139" s="113"/>
      <c r="S139" s="113"/>
      <c r="T139" s="113"/>
      <c r="U139" s="113"/>
      <c r="V139" s="113"/>
      <c r="W139" s="113"/>
      <c r="X139" s="113"/>
      <c r="Y139" s="113"/>
      <c r="Z139" s="107"/>
      <c r="AA139" s="107"/>
      <c r="AB139" s="107"/>
      <c r="AC139" s="107"/>
      <c r="AD139" s="107"/>
      <c r="AE139" s="107"/>
      <c r="AF139" s="107"/>
      <c r="AG139" s="107" t="s">
        <v>156</v>
      </c>
      <c r="AH139" s="107">
        <v>0</v>
      </c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7"/>
      <c r="AV139" s="107"/>
      <c r="AW139" s="107"/>
      <c r="AX139" s="107"/>
      <c r="AY139" s="107"/>
      <c r="AZ139" s="107"/>
      <c r="BA139" s="107"/>
      <c r="BB139" s="107"/>
      <c r="BC139" s="107"/>
      <c r="BD139" s="107"/>
      <c r="BE139" s="107"/>
      <c r="BF139" s="107"/>
      <c r="BG139" s="107"/>
      <c r="BH139" s="107"/>
    </row>
    <row r="140" spans="1:60" outlineLevel="1">
      <c r="A140" s="130">
        <v>22</v>
      </c>
      <c r="B140" s="131" t="s">
        <v>265</v>
      </c>
      <c r="C140" s="146" t="s">
        <v>266</v>
      </c>
      <c r="D140" s="132" t="s">
        <v>262</v>
      </c>
      <c r="E140" s="133">
        <v>1</v>
      </c>
      <c r="F140" s="134"/>
      <c r="G140" s="135">
        <f>ROUND(E140*F140,2)</f>
        <v>0</v>
      </c>
      <c r="H140" s="134"/>
      <c r="I140" s="135">
        <f>ROUND(E140*H140,2)</f>
        <v>0</v>
      </c>
      <c r="J140" s="134"/>
      <c r="K140" s="135">
        <f>ROUND(E140*J140,2)</f>
        <v>0</v>
      </c>
      <c r="L140" s="135">
        <v>21</v>
      </c>
      <c r="M140" s="135">
        <f>G140*(1+L140/100)</f>
        <v>0</v>
      </c>
      <c r="N140" s="133">
        <v>0</v>
      </c>
      <c r="O140" s="133">
        <f>ROUND(E140*N140,2)</f>
        <v>0</v>
      </c>
      <c r="P140" s="133">
        <v>0</v>
      </c>
      <c r="Q140" s="133">
        <f>ROUND(E140*P140,2)</f>
        <v>0</v>
      </c>
      <c r="R140" s="135"/>
      <c r="S140" s="135" t="s">
        <v>222</v>
      </c>
      <c r="T140" s="136" t="s">
        <v>223</v>
      </c>
      <c r="U140" s="113">
        <v>0.48</v>
      </c>
      <c r="V140" s="113">
        <f>ROUND(E140*U140,2)</f>
        <v>0.48</v>
      </c>
      <c r="W140" s="113"/>
      <c r="X140" s="113" t="s">
        <v>152</v>
      </c>
      <c r="Y140" s="113" t="s">
        <v>215</v>
      </c>
      <c r="Z140" s="107"/>
      <c r="AA140" s="107"/>
      <c r="AB140" s="107"/>
      <c r="AC140" s="107"/>
      <c r="AD140" s="107"/>
      <c r="AE140" s="107"/>
      <c r="AF140" s="107"/>
      <c r="AG140" s="107" t="s">
        <v>154</v>
      </c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7"/>
      <c r="AZ140" s="107"/>
      <c r="BA140" s="107"/>
      <c r="BB140" s="107"/>
      <c r="BC140" s="107"/>
      <c r="BD140" s="107"/>
      <c r="BE140" s="107"/>
      <c r="BF140" s="107"/>
      <c r="BG140" s="107"/>
      <c r="BH140" s="107"/>
    </row>
    <row r="141" spans="1:60" outlineLevel="2">
      <c r="A141" s="110"/>
      <c r="B141" s="111"/>
      <c r="C141" s="147" t="s">
        <v>257</v>
      </c>
      <c r="D141" s="114"/>
      <c r="E141" s="115"/>
      <c r="F141" s="113"/>
      <c r="G141" s="113"/>
      <c r="H141" s="113"/>
      <c r="I141" s="113"/>
      <c r="J141" s="113"/>
      <c r="K141" s="113"/>
      <c r="L141" s="113"/>
      <c r="M141" s="113"/>
      <c r="N141" s="112"/>
      <c r="O141" s="112"/>
      <c r="P141" s="112"/>
      <c r="Q141" s="112"/>
      <c r="R141" s="113"/>
      <c r="S141" s="113"/>
      <c r="T141" s="113"/>
      <c r="U141" s="113"/>
      <c r="V141" s="113"/>
      <c r="W141" s="113"/>
      <c r="X141" s="113"/>
      <c r="Y141" s="113"/>
      <c r="Z141" s="107"/>
      <c r="AA141" s="107"/>
      <c r="AB141" s="107"/>
      <c r="AC141" s="107"/>
      <c r="AD141" s="107"/>
      <c r="AE141" s="107"/>
      <c r="AF141" s="107"/>
      <c r="AG141" s="107" t="s">
        <v>156</v>
      </c>
      <c r="AH141" s="107">
        <v>0</v>
      </c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7"/>
      <c r="AV141" s="10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</row>
    <row r="142" spans="1:60" outlineLevel="3">
      <c r="A142" s="110"/>
      <c r="B142" s="111"/>
      <c r="C142" s="147" t="s">
        <v>267</v>
      </c>
      <c r="D142" s="114"/>
      <c r="E142" s="115"/>
      <c r="F142" s="113"/>
      <c r="G142" s="113"/>
      <c r="H142" s="113"/>
      <c r="I142" s="113"/>
      <c r="J142" s="113"/>
      <c r="K142" s="113"/>
      <c r="L142" s="113"/>
      <c r="M142" s="113"/>
      <c r="N142" s="112"/>
      <c r="O142" s="112"/>
      <c r="P142" s="112"/>
      <c r="Q142" s="112"/>
      <c r="R142" s="113"/>
      <c r="S142" s="113"/>
      <c r="T142" s="113"/>
      <c r="U142" s="113"/>
      <c r="V142" s="113"/>
      <c r="W142" s="113"/>
      <c r="X142" s="113"/>
      <c r="Y142" s="113"/>
      <c r="Z142" s="107"/>
      <c r="AA142" s="107"/>
      <c r="AB142" s="107"/>
      <c r="AC142" s="107"/>
      <c r="AD142" s="107"/>
      <c r="AE142" s="107"/>
      <c r="AF142" s="107"/>
      <c r="AG142" s="107" t="s">
        <v>156</v>
      </c>
      <c r="AH142" s="107">
        <v>0</v>
      </c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7"/>
      <c r="BC142" s="107"/>
      <c r="BD142" s="107"/>
      <c r="BE142" s="107"/>
      <c r="BF142" s="107"/>
      <c r="BG142" s="107"/>
      <c r="BH142" s="107"/>
    </row>
    <row r="143" spans="1:60" outlineLevel="3">
      <c r="A143" s="110"/>
      <c r="B143" s="111"/>
      <c r="C143" s="147" t="s">
        <v>99</v>
      </c>
      <c r="D143" s="114"/>
      <c r="E143" s="115">
        <v>1</v>
      </c>
      <c r="F143" s="113"/>
      <c r="G143" s="113"/>
      <c r="H143" s="113"/>
      <c r="I143" s="113"/>
      <c r="J143" s="113"/>
      <c r="K143" s="113"/>
      <c r="L143" s="113"/>
      <c r="M143" s="113"/>
      <c r="N143" s="112"/>
      <c r="O143" s="112"/>
      <c r="P143" s="112"/>
      <c r="Q143" s="112"/>
      <c r="R143" s="113"/>
      <c r="S143" s="113"/>
      <c r="T143" s="113"/>
      <c r="U143" s="113"/>
      <c r="V143" s="113"/>
      <c r="W143" s="113"/>
      <c r="X143" s="113"/>
      <c r="Y143" s="113"/>
      <c r="Z143" s="107"/>
      <c r="AA143" s="107"/>
      <c r="AB143" s="107"/>
      <c r="AC143" s="107"/>
      <c r="AD143" s="107"/>
      <c r="AE143" s="107"/>
      <c r="AF143" s="107"/>
      <c r="AG143" s="107" t="s">
        <v>156</v>
      </c>
      <c r="AH143" s="107">
        <v>0</v>
      </c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7"/>
      <c r="AV143" s="107"/>
      <c r="AW143" s="107"/>
      <c r="AX143" s="107"/>
      <c r="AY143" s="107"/>
      <c r="AZ143" s="107"/>
      <c r="BA143" s="107"/>
      <c r="BB143" s="107"/>
      <c r="BC143" s="107"/>
      <c r="BD143" s="107"/>
      <c r="BE143" s="107"/>
      <c r="BF143" s="107"/>
      <c r="BG143" s="107"/>
      <c r="BH143" s="107"/>
    </row>
    <row r="144" spans="1:60">
      <c r="A144" s="3"/>
      <c r="B144" s="4"/>
      <c r="C144" s="152"/>
      <c r="D144" s="6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AE144">
        <v>12</v>
      </c>
      <c r="AF144">
        <v>21</v>
      </c>
      <c r="AG144" t="s">
        <v>132</v>
      </c>
    </row>
    <row r="145" spans="1:33" ht="12.95">
      <c r="A145" s="305"/>
      <c r="B145" s="306" t="s">
        <v>26</v>
      </c>
      <c r="C145" s="307"/>
      <c r="D145" s="308"/>
      <c r="E145" s="309"/>
      <c r="F145" s="309"/>
      <c r="G145" s="310">
        <f>G8+G78</f>
        <v>0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f>SUMIF(L7:L143,AE144,G7:G143)</f>
        <v>0</v>
      </c>
      <c r="AF145">
        <f>SUMIF(L7:L143,AF144,G7:G143)</f>
        <v>0</v>
      </c>
      <c r="AG145" t="s">
        <v>268</v>
      </c>
    </row>
    <row r="146" spans="1:33">
      <c r="A146" s="3"/>
      <c r="B146" s="4"/>
      <c r="C146" s="152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33">
      <c r="A147" s="3"/>
      <c r="B147" s="4"/>
      <c r="C147" s="152"/>
      <c r="D147" s="6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>
      <c r="A148" s="241" t="s">
        <v>269</v>
      </c>
      <c r="B148" s="241"/>
      <c r="C148" s="242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>
      <c r="A149" s="224"/>
      <c r="B149" s="225"/>
      <c r="C149" s="226"/>
      <c r="D149" s="225"/>
      <c r="E149" s="225"/>
      <c r="F149" s="225"/>
      <c r="G149" s="227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AG149" t="s">
        <v>270</v>
      </c>
    </row>
    <row r="150" spans="1:33">
      <c r="A150" s="228"/>
      <c r="B150" s="229"/>
      <c r="C150" s="230"/>
      <c r="D150" s="229"/>
      <c r="E150" s="229"/>
      <c r="F150" s="229"/>
      <c r="G150" s="231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33">
      <c r="A151" s="228"/>
      <c r="B151" s="229"/>
      <c r="C151" s="230"/>
      <c r="D151" s="229"/>
      <c r="E151" s="229"/>
      <c r="F151" s="229"/>
      <c r="G151" s="231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33">
      <c r="A152" s="228"/>
      <c r="B152" s="229"/>
      <c r="C152" s="230"/>
      <c r="D152" s="229"/>
      <c r="E152" s="229"/>
      <c r="F152" s="229"/>
      <c r="G152" s="231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33">
      <c r="A153" s="232"/>
      <c r="B153" s="233"/>
      <c r="C153" s="234"/>
      <c r="D153" s="233"/>
      <c r="E153" s="233"/>
      <c r="F153" s="233"/>
      <c r="G153" s="235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33">
      <c r="A154" s="3"/>
      <c r="B154" s="4"/>
      <c r="C154" s="152"/>
      <c r="D154" s="6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33">
      <c r="C155" s="153"/>
      <c r="D155" s="10"/>
      <c r="AG155" t="s">
        <v>271</v>
      </c>
    </row>
    <row r="156" spans="1:33">
      <c r="D156" s="10"/>
    </row>
    <row r="157" spans="1:33">
      <c r="D157" s="10"/>
    </row>
    <row r="158" spans="1:33">
      <c r="D158" s="10"/>
    </row>
    <row r="159" spans="1:33">
      <c r="D159" s="10"/>
    </row>
    <row r="160" spans="1:33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 objects="1" scenarios="1"/>
  <mergeCells count="11">
    <mergeCell ref="A1:G1"/>
    <mergeCell ref="C2:G2"/>
    <mergeCell ref="C3:G3"/>
    <mergeCell ref="C4:G4"/>
    <mergeCell ref="A148:C148"/>
    <mergeCell ref="A149:G153"/>
    <mergeCell ref="C47:G47"/>
    <mergeCell ref="C65:G65"/>
    <mergeCell ref="C67:G67"/>
    <mergeCell ref="C73:G73"/>
    <mergeCell ref="C114:G1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E10F1-D769-4DEB-B65B-765AF93EE115}">
  <sheetPr>
    <outlinePr summaryBelow="0"/>
  </sheetPr>
  <dimension ref="A1:BH5000"/>
  <sheetViews>
    <sheetView workbookViewId="0">
      <pane ySplit="7" topLeftCell="A8" activePane="bottomLeft" state="frozen"/>
      <selection pane="bottomLeft" activeCell="C31" sqref="A1:XFD1048576"/>
    </sheetView>
  </sheetViews>
  <sheetFormatPr defaultRowHeight="12.6" outlineLevelRow="1"/>
  <cols>
    <col min="1" max="1" width="3.42578125" customWidth="1"/>
    <col min="2" max="2" width="12.5703125" style="95" customWidth="1"/>
    <col min="3" max="3" width="38.28515625" style="9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40" t="s">
        <v>114</v>
      </c>
      <c r="B1" s="240"/>
      <c r="C1" s="240"/>
      <c r="D1" s="240"/>
      <c r="E1" s="240"/>
      <c r="F1" s="240"/>
      <c r="G1" s="240"/>
      <c r="AG1" t="s">
        <v>118</v>
      </c>
    </row>
    <row r="2" spans="1:60" ht="24.95" customHeight="1">
      <c r="A2" s="291" t="s">
        <v>115</v>
      </c>
      <c r="B2" s="288" t="s">
        <v>5</v>
      </c>
      <c r="C2" s="292" t="s">
        <v>6</v>
      </c>
      <c r="D2" s="293"/>
      <c r="E2" s="293"/>
      <c r="F2" s="293"/>
      <c r="G2" s="294"/>
      <c r="AG2" t="s">
        <v>119</v>
      </c>
    </row>
    <row r="3" spans="1:60" ht="24.95" customHeight="1">
      <c r="A3" s="291" t="s">
        <v>116</v>
      </c>
      <c r="B3" s="288" t="s">
        <v>55</v>
      </c>
      <c r="C3" s="292" t="s">
        <v>56</v>
      </c>
      <c r="D3" s="293"/>
      <c r="E3" s="293"/>
      <c r="F3" s="293"/>
      <c r="G3" s="294"/>
      <c r="AC3" s="95" t="s">
        <v>119</v>
      </c>
      <c r="AG3" t="s">
        <v>120</v>
      </c>
    </row>
    <row r="4" spans="1:60" ht="24.95" customHeight="1">
      <c r="A4" s="295" t="s">
        <v>117</v>
      </c>
      <c r="B4" s="296" t="s">
        <v>59</v>
      </c>
      <c r="C4" s="297" t="s">
        <v>272</v>
      </c>
      <c r="D4" s="298"/>
      <c r="E4" s="298"/>
      <c r="F4" s="298"/>
      <c r="G4" s="299"/>
      <c r="AG4" t="s">
        <v>121</v>
      </c>
    </row>
    <row r="5" spans="1:60">
      <c r="D5" s="10"/>
    </row>
    <row r="6" spans="1:60" ht="37.5">
      <c r="A6" s="300" t="s">
        <v>122</v>
      </c>
      <c r="B6" s="301" t="s">
        <v>123</v>
      </c>
      <c r="C6" s="301" t="s">
        <v>124</v>
      </c>
      <c r="D6" s="302" t="s">
        <v>125</v>
      </c>
      <c r="E6" s="300" t="s">
        <v>126</v>
      </c>
      <c r="F6" s="303" t="s">
        <v>127</v>
      </c>
      <c r="G6" s="300" t="s">
        <v>26</v>
      </c>
      <c r="H6" s="304" t="s">
        <v>128</v>
      </c>
      <c r="I6" s="304" t="s">
        <v>129</v>
      </c>
      <c r="J6" s="304" t="s">
        <v>130</v>
      </c>
      <c r="K6" s="304" t="s">
        <v>131</v>
      </c>
      <c r="L6" s="304" t="s">
        <v>132</v>
      </c>
      <c r="M6" s="304" t="s">
        <v>133</v>
      </c>
      <c r="N6" s="304" t="s">
        <v>134</v>
      </c>
      <c r="O6" s="304" t="s">
        <v>135</v>
      </c>
      <c r="P6" s="304" t="s">
        <v>136</v>
      </c>
      <c r="Q6" s="304" t="s">
        <v>137</v>
      </c>
      <c r="R6" s="304" t="s">
        <v>138</v>
      </c>
      <c r="S6" s="304" t="s">
        <v>139</v>
      </c>
      <c r="T6" s="304" t="s">
        <v>140</v>
      </c>
      <c r="U6" s="304" t="s">
        <v>141</v>
      </c>
      <c r="V6" s="304" t="s">
        <v>142</v>
      </c>
      <c r="W6" s="304" t="s">
        <v>143</v>
      </c>
      <c r="X6" s="304" t="s">
        <v>144</v>
      </c>
      <c r="Y6" s="304" t="s">
        <v>145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 ht="12.95">
      <c r="A8" s="124" t="s">
        <v>146</v>
      </c>
      <c r="B8" s="125" t="s">
        <v>112</v>
      </c>
      <c r="C8" s="145" t="s">
        <v>113</v>
      </c>
      <c r="D8" s="126"/>
      <c r="E8" s="127"/>
      <c r="F8" s="128"/>
      <c r="G8" s="128">
        <f>SUMIF(AG9:AG9,"&lt;&gt;NOR",G9:G9)</f>
        <v>0</v>
      </c>
      <c r="H8" s="128"/>
      <c r="I8" s="128">
        <f>SUM(I9:I9)</f>
        <v>0</v>
      </c>
      <c r="J8" s="128"/>
      <c r="K8" s="128">
        <f>SUM(K9:K9)</f>
        <v>0</v>
      </c>
      <c r="L8" s="128"/>
      <c r="M8" s="128">
        <f>SUM(M9:M9)</f>
        <v>0</v>
      </c>
      <c r="N8" s="127"/>
      <c r="O8" s="127">
        <f>SUM(O9:O9)</f>
        <v>0</v>
      </c>
      <c r="P8" s="127"/>
      <c r="Q8" s="127">
        <f>SUM(Q9:Q9)</f>
        <v>0</v>
      </c>
      <c r="R8" s="128"/>
      <c r="S8" s="128"/>
      <c r="T8" s="129"/>
      <c r="U8" s="123"/>
      <c r="V8" s="123">
        <f>SUM(V9:V9)</f>
        <v>0</v>
      </c>
      <c r="W8" s="123"/>
      <c r="X8" s="123"/>
      <c r="Y8" s="123"/>
      <c r="AG8" t="s">
        <v>147</v>
      </c>
    </row>
    <row r="9" spans="1:60" outlineLevel="1">
      <c r="A9" s="130">
        <v>1</v>
      </c>
      <c r="B9" s="131" t="s">
        <v>273</v>
      </c>
      <c r="C9" s="146" t="s">
        <v>274</v>
      </c>
      <c r="D9" s="132" t="s">
        <v>253</v>
      </c>
      <c r="E9" s="133">
        <v>1</v>
      </c>
      <c r="F9" s="134"/>
      <c r="G9" s="135">
        <f>ROUND(E9*F9,2)</f>
        <v>0</v>
      </c>
      <c r="H9" s="134"/>
      <c r="I9" s="135">
        <f>ROUND(E9*H9,2)</f>
        <v>0</v>
      </c>
      <c r="J9" s="134"/>
      <c r="K9" s="135">
        <f>ROUND(E9*J9,2)</f>
        <v>0</v>
      </c>
      <c r="L9" s="135">
        <v>21</v>
      </c>
      <c r="M9" s="135">
        <f>G9*(1+L9/100)</f>
        <v>0</v>
      </c>
      <c r="N9" s="133">
        <v>0</v>
      </c>
      <c r="O9" s="133">
        <f>ROUND(E9*N9,2)</f>
        <v>0</v>
      </c>
      <c r="P9" s="133">
        <v>0</v>
      </c>
      <c r="Q9" s="133">
        <f>ROUND(E9*P9,2)</f>
        <v>0</v>
      </c>
      <c r="R9" s="135"/>
      <c r="S9" s="135" t="s">
        <v>222</v>
      </c>
      <c r="T9" s="136" t="s">
        <v>223</v>
      </c>
      <c r="U9" s="113">
        <v>0</v>
      </c>
      <c r="V9" s="113">
        <f>ROUND(E9*U9,2)</f>
        <v>0</v>
      </c>
      <c r="W9" s="113"/>
      <c r="X9" s="113" t="s">
        <v>152</v>
      </c>
      <c r="Y9" s="113" t="s">
        <v>153</v>
      </c>
      <c r="Z9" s="107"/>
      <c r="AA9" s="107"/>
      <c r="AB9" s="107"/>
      <c r="AC9" s="107"/>
      <c r="AD9" s="107"/>
      <c r="AE9" s="107"/>
      <c r="AF9" s="107"/>
      <c r="AG9" s="107" t="s">
        <v>154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>
      <c r="A10" s="3"/>
      <c r="B10" s="4"/>
      <c r="C10" s="152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132</v>
      </c>
    </row>
    <row r="11" spans="1:60" ht="12.95">
      <c r="A11" s="305"/>
      <c r="B11" s="306" t="s">
        <v>26</v>
      </c>
      <c r="C11" s="307"/>
      <c r="D11" s="308"/>
      <c r="E11" s="309"/>
      <c r="F11" s="309"/>
      <c r="G11" s="310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268</v>
      </c>
    </row>
    <row r="12" spans="1:60">
      <c r="A12" s="3"/>
      <c r="B12" s="4"/>
      <c r="C12" s="152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/>
      <c r="C13" s="152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241" t="s">
        <v>269</v>
      </c>
      <c r="B14" s="241"/>
      <c r="C14" s="242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224"/>
      <c r="B15" s="225"/>
      <c r="C15" s="226"/>
      <c r="D15" s="225"/>
      <c r="E15" s="225"/>
      <c r="F15" s="225"/>
      <c r="G15" s="227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270</v>
      </c>
    </row>
    <row r="16" spans="1:60">
      <c r="A16" s="228"/>
      <c r="B16" s="229"/>
      <c r="C16" s="230"/>
      <c r="D16" s="229"/>
      <c r="E16" s="229"/>
      <c r="F16" s="229"/>
      <c r="G16" s="231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228"/>
      <c r="B17" s="229"/>
      <c r="C17" s="230"/>
      <c r="D17" s="229"/>
      <c r="E17" s="229"/>
      <c r="F17" s="229"/>
      <c r="G17" s="231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228"/>
      <c r="B18" s="229"/>
      <c r="C18" s="230"/>
      <c r="D18" s="229"/>
      <c r="E18" s="229"/>
      <c r="F18" s="229"/>
      <c r="G18" s="231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232"/>
      <c r="B19" s="233"/>
      <c r="C19" s="234"/>
      <c r="D19" s="233"/>
      <c r="E19" s="233"/>
      <c r="F19" s="233"/>
      <c r="G19" s="235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52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53"/>
      <c r="D21" s="10"/>
      <c r="AG21" t="s">
        <v>271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 objects="1" scenarios="1"/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3CD41-D21E-446E-8076-CE5076CDB70D}">
  <sheetPr>
    <outlinePr summaryBelow="0"/>
  </sheetPr>
  <dimension ref="A1:BH5008"/>
  <sheetViews>
    <sheetView zoomScaleNormal="100" workbookViewId="0">
      <pane ySplit="7" topLeftCell="A23" activePane="bottomLeft" state="frozen"/>
      <selection pane="bottomLeft" activeCell="S30" sqref="S30"/>
    </sheetView>
  </sheetViews>
  <sheetFormatPr defaultRowHeight="12.6" outlineLevelRow="3"/>
  <cols>
    <col min="1" max="1" width="3.42578125" customWidth="1"/>
    <col min="2" max="2" width="12.5703125" style="95" customWidth="1"/>
    <col min="3" max="3" width="38.28515625" style="9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40" t="s">
        <v>114</v>
      </c>
      <c r="B1" s="240"/>
      <c r="C1" s="240"/>
      <c r="D1" s="240"/>
      <c r="E1" s="240"/>
      <c r="F1" s="240"/>
      <c r="G1" s="240"/>
      <c r="AG1" t="s">
        <v>118</v>
      </c>
    </row>
    <row r="2" spans="1:60" ht="24.95" customHeight="1">
      <c r="A2" s="291" t="s">
        <v>115</v>
      </c>
      <c r="B2" s="288" t="s">
        <v>5</v>
      </c>
      <c r="C2" s="292" t="s">
        <v>6</v>
      </c>
      <c r="D2" s="293"/>
      <c r="E2" s="293"/>
      <c r="F2" s="293"/>
      <c r="G2" s="294"/>
      <c r="AG2" t="s">
        <v>119</v>
      </c>
    </row>
    <row r="3" spans="1:60" ht="24.95" customHeight="1">
      <c r="A3" s="291" t="s">
        <v>116</v>
      </c>
      <c r="B3" s="288" t="s">
        <v>55</v>
      </c>
      <c r="C3" s="292" t="s">
        <v>56</v>
      </c>
      <c r="D3" s="293"/>
      <c r="E3" s="293"/>
      <c r="F3" s="293"/>
      <c r="G3" s="294"/>
      <c r="AC3" s="95" t="s">
        <v>119</v>
      </c>
      <c r="AG3" t="s">
        <v>120</v>
      </c>
    </row>
    <row r="4" spans="1:60" ht="24.95" customHeight="1">
      <c r="A4" s="295" t="s">
        <v>117</v>
      </c>
      <c r="B4" s="296" t="s">
        <v>61</v>
      </c>
      <c r="C4" s="297" t="s">
        <v>62</v>
      </c>
      <c r="D4" s="298"/>
      <c r="E4" s="298"/>
      <c r="F4" s="298"/>
      <c r="G4" s="299"/>
      <c r="AG4" t="s">
        <v>121</v>
      </c>
    </row>
    <row r="5" spans="1:60">
      <c r="D5" s="10"/>
    </row>
    <row r="6" spans="1:60" ht="37.5">
      <c r="A6" s="300" t="s">
        <v>122</v>
      </c>
      <c r="B6" s="301" t="s">
        <v>123</v>
      </c>
      <c r="C6" s="301" t="s">
        <v>124</v>
      </c>
      <c r="D6" s="302" t="s">
        <v>125</v>
      </c>
      <c r="E6" s="173" t="s">
        <v>126</v>
      </c>
      <c r="F6" s="303" t="s">
        <v>127</v>
      </c>
      <c r="G6" s="300" t="s">
        <v>26</v>
      </c>
      <c r="H6" s="304" t="s">
        <v>128</v>
      </c>
      <c r="I6" s="304" t="s">
        <v>129</v>
      </c>
      <c r="J6" s="304" t="s">
        <v>130</v>
      </c>
      <c r="K6" s="304" t="s">
        <v>131</v>
      </c>
      <c r="L6" s="304" t="s">
        <v>132</v>
      </c>
      <c r="M6" s="304" t="s">
        <v>133</v>
      </c>
      <c r="N6" s="304" t="s">
        <v>134</v>
      </c>
      <c r="O6" s="304" t="s">
        <v>135</v>
      </c>
      <c r="P6" s="304" t="s">
        <v>136</v>
      </c>
      <c r="Q6" s="304" t="s">
        <v>137</v>
      </c>
      <c r="R6" s="304" t="s">
        <v>138</v>
      </c>
      <c r="S6" s="304" t="s">
        <v>139</v>
      </c>
      <c r="T6" s="304" t="s">
        <v>140</v>
      </c>
      <c r="U6" s="304" t="s">
        <v>141</v>
      </c>
      <c r="V6" s="304" t="s">
        <v>142</v>
      </c>
      <c r="W6" s="304" t="s">
        <v>143</v>
      </c>
      <c r="X6" s="304" t="s">
        <v>144</v>
      </c>
      <c r="Y6" s="304" t="s">
        <v>145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 ht="12.95">
      <c r="A8" s="124" t="s">
        <v>146</v>
      </c>
      <c r="B8" s="125" t="s">
        <v>99</v>
      </c>
      <c r="C8" s="145" t="s">
        <v>100</v>
      </c>
      <c r="D8" s="126"/>
      <c r="E8" s="174"/>
      <c r="F8" s="128"/>
      <c r="G8" s="128">
        <f>SUMIF(AG9:AG44,"&lt;&gt;NOR",G9:G44)</f>
        <v>0</v>
      </c>
      <c r="H8" s="128"/>
      <c r="I8" s="128">
        <f>SUM(I9:I44)</f>
        <v>0</v>
      </c>
      <c r="J8" s="128"/>
      <c r="K8" s="128">
        <f>SUM(K9:K44)</f>
        <v>0</v>
      </c>
      <c r="L8" s="128"/>
      <c r="M8" s="128">
        <f>SUM(M9:M44)</f>
        <v>0</v>
      </c>
      <c r="N8" s="127"/>
      <c r="O8" s="127">
        <f>SUM(O9:O44)</f>
        <v>0</v>
      </c>
      <c r="P8" s="127"/>
      <c r="Q8" s="127">
        <f>SUM(Q9:Q44)</f>
        <v>0</v>
      </c>
      <c r="R8" s="128"/>
      <c r="S8" s="128"/>
      <c r="T8" s="129"/>
      <c r="U8" s="123"/>
      <c r="V8" s="123">
        <f>SUM(V9:V44)</f>
        <v>1354.6200000000001</v>
      </c>
      <c r="W8" s="123"/>
      <c r="X8" s="123"/>
      <c r="Y8" s="123"/>
      <c r="AG8" t="s">
        <v>147</v>
      </c>
    </row>
    <row r="9" spans="1:60" outlineLevel="1">
      <c r="A9" s="172">
        <v>1</v>
      </c>
      <c r="B9" s="131" t="s">
        <v>148</v>
      </c>
      <c r="C9" s="146" t="s">
        <v>275</v>
      </c>
      <c r="D9" s="132" t="s">
        <v>150</v>
      </c>
      <c r="E9" s="133">
        <f>E22*0.3</f>
        <v>3644.7</v>
      </c>
      <c r="F9" s="134"/>
      <c r="G9" s="135">
        <f>ROUND(E9*F9,2)</f>
        <v>0</v>
      </c>
      <c r="H9" s="134"/>
      <c r="I9" s="135">
        <f>ROUND(E9*H9,2)</f>
        <v>0</v>
      </c>
      <c r="J9" s="134"/>
      <c r="K9" s="135">
        <f>ROUND(E9*J9,2)</f>
        <v>0</v>
      </c>
      <c r="L9" s="135">
        <v>21</v>
      </c>
      <c r="M9" s="135">
        <f>G9*(1+L9/100)</f>
        <v>0</v>
      </c>
      <c r="N9" s="133">
        <v>0</v>
      </c>
      <c r="O9" s="133">
        <f>ROUND(E9*N9,2)</f>
        <v>0</v>
      </c>
      <c r="P9" s="133">
        <v>0</v>
      </c>
      <c r="Q9" s="133">
        <f>ROUND(E9*P9,2)</f>
        <v>0</v>
      </c>
      <c r="R9" s="135"/>
      <c r="S9" s="135" t="s">
        <v>151</v>
      </c>
      <c r="T9" s="136" t="s">
        <v>151</v>
      </c>
      <c r="U9" s="113">
        <v>9.7000000000000003E-2</v>
      </c>
      <c r="V9" s="113">
        <f>ROUND(E9*U9,2)</f>
        <v>353.54</v>
      </c>
      <c r="W9" s="113"/>
      <c r="X9" s="113" t="s">
        <v>152</v>
      </c>
      <c r="Y9" s="113" t="s">
        <v>153</v>
      </c>
      <c r="Z9" s="107"/>
      <c r="AA9" s="107"/>
      <c r="AB9" s="107"/>
      <c r="AC9" s="107"/>
      <c r="AD9" s="107"/>
      <c r="AE9" s="107"/>
      <c r="AF9" s="107"/>
      <c r="AG9" s="107" t="s">
        <v>154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2">
      <c r="A10" s="110"/>
      <c r="B10" s="111"/>
      <c r="C10" s="236" t="s">
        <v>276</v>
      </c>
      <c r="D10" s="237"/>
      <c r="E10" s="237"/>
      <c r="F10" s="237"/>
      <c r="G10" s="237"/>
      <c r="H10" s="113"/>
      <c r="I10" s="113"/>
      <c r="J10" s="113"/>
      <c r="K10" s="113"/>
      <c r="L10" s="113"/>
      <c r="M10" s="113"/>
      <c r="N10" s="112"/>
      <c r="O10" s="112"/>
      <c r="P10" s="112"/>
      <c r="Q10" s="112"/>
      <c r="R10" s="113"/>
      <c r="S10" s="113"/>
      <c r="T10" s="113"/>
      <c r="U10" s="113"/>
      <c r="V10" s="113"/>
      <c r="W10" s="113"/>
      <c r="X10" s="113"/>
      <c r="Y10" s="113"/>
      <c r="Z10" s="107"/>
      <c r="AA10" s="107"/>
      <c r="AB10" s="107"/>
      <c r="AC10" s="107"/>
      <c r="AD10" s="107"/>
      <c r="AE10" s="107"/>
      <c r="AF10" s="107"/>
      <c r="AG10" s="107" t="s">
        <v>189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2">
      <c r="A11" s="110"/>
      <c r="B11" s="111"/>
      <c r="C11" s="154" t="s">
        <v>277</v>
      </c>
      <c r="D11" s="114"/>
      <c r="E11" s="115"/>
      <c r="F11" s="113"/>
      <c r="G11" s="113"/>
      <c r="H11" s="113"/>
      <c r="I11" s="113"/>
      <c r="J11" s="113"/>
      <c r="K11" s="113"/>
      <c r="L11" s="113"/>
      <c r="M11" s="113"/>
      <c r="N11" s="112"/>
      <c r="O11" s="112"/>
      <c r="P11" s="112"/>
      <c r="Q11" s="112"/>
      <c r="R11" s="113"/>
      <c r="S11" s="113"/>
      <c r="T11" s="113"/>
      <c r="U11" s="113"/>
      <c r="V11" s="113"/>
      <c r="W11" s="113"/>
      <c r="X11" s="113"/>
      <c r="Y11" s="113"/>
      <c r="Z11" s="107"/>
      <c r="AA11" s="107"/>
      <c r="AB11" s="107"/>
      <c r="AC11" s="107"/>
      <c r="AD11" s="107"/>
      <c r="AE11" s="107"/>
      <c r="AF11" s="107"/>
      <c r="AG11" s="107" t="s">
        <v>156</v>
      </c>
      <c r="AH11" s="107">
        <v>0</v>
      </c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3">
      <c r="A12" s="110"/>
      <c r="B12" s="111"/>
      <c r="C12" s="154" t="s">
        <v>278</v>
      </c>
      <c r="D12" s="114"/>
      <c r="E12" s="115"/>
      <c r="F12" s="113"/>
      <c r="G12" s="113"/>
      <c r="H12" s="113"/>
      <c r="I12" s="113"/>
      <c r="J12" s="113"/>
      <c r="K12" s="113"/>
      <c r="L12" s="113"/>
      <c r="M12" s="113"/>
      <c r="N12" s="112"/>
      <c r="O12" s="112"/>
      <c r="P12" s="112"/>
      <c r="Q12" s="112"/>
      <c r="R12" s="113"/>
      <c r="S12" s="113"/>
      <c r="T12" s="113"/>
      <c r="U12" s="113"/>
      <c r="V12" s="113"/>
      <c r="W12" s="113"/>
      <c r="X12" s="113"/>
      <c r="Y12" s="113"/>
      <c r="Z12" s="107"/>
      <c r="AA12" s="107"/>
      <c r="AB12" s="107"/>
      <c r="AC12" s="107"/>
      <c r="AD12" s="107"/>
      <c r="AE12" s="107"/>
      <c r="AF12" s="107"/>
      <c r="AG12" s="107" t="s">
        <v>156</v>
      </c>
      <c r="AH12" s="107">
        <v>0</v>
      </c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3">
      <c r="A13" s="110"/>
      <c r="B13" s="111"/>
      <c r="C13" s="154" t="s">
        <v>277</v>
      </c>
      <c r="D13" s="114"/>
      <c r="E13" s="115"/>
      <c r="F13" s="113"/>
      <c r="G13" s="113"/>
      <c r="H13" s="113"/>
      <c r="I13" s="113"/>
      <c r="J13" s="113"/>
      <c r="K13" s="113"/>
      <c r="L13" s="113"/>
      <c r="M13" s="113"/>
      <c r="N13" s="112"/>
      <c r="O13" s="112"/>
      <c r="P13" s="112"/>
      <c r="Q13" s="112"/>
      <c r="R13" s="113"/>
      <c r="S13" s="113"/>
      <c r="T13" s="113"/>
      <c r="U13" s="113"/>
      <c r="V13" s="113"/>
      <c r="W13" s="113"/>
      <c r="X13" s="113"/>
      <c r="Y13" s="113"/>
      <c r="Z13" s="107"/>
      <c r="AA13" s="107"/>
      <c r="AB13" s="107"/>
      <c r="AC13" s="107"/>
      <c r="AD13" s="107"/>
      <c r="AE13" s="107"/>
      <c r="AF13" s="107"/>
      <c r="AG13" s="107" t="s">
        <v>156</v>
      </c>
      <c r="AH13" s="107">
        <v>0</v>
      </c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3">
      <c r="A14" s="110"/>
      <c r="B14" s="111"/>
      <c r="C14" s="154" t="s">
        <v>278</v>
      </c>
      <c r="D14" s="114"/>
      <c r="E14" s="115"/>
      <c r="F14" s="113"/>
      <c r="G14" s="113"/>
      <c r="H14" s="113"/>
      <c r="I14" s="113"/>
      <c r="J14" s="113"/>
      <c r="K14" s="113"/>
      <c r="L14" s="113"/>
      <c r="M14" s="113"/>
      <c r="N14" s="112"/>
      <c r="O14" s="112"/>
      <c r="P14" s="112"/>
      <c r="Q14" s="112"/>
      <c r="R14" s="113"/>
      <c r="S14" s="113"/>
      <c r="T14" s="113"/>
      <c r="U14" s="113"/>
      <c r="V14" s="113"/>
      <c r="W14" s="113"/>
      <c r="X14" s="113"/>
      <c r="Y14" s="113"/>
      <c r="Z14" s="107"/>
      <c r="AA14" s="107"/>
      <c r="AB14" s="107"/>
      <c r="AC14" s="107"/>
      <c r="AD14" s="107"/>
      <c r="AE14" s="107"/>
      <c r="AF14" s="107"/>
      <c r="AG14" s="107" t="s">
        <v>156</v>
      </c>
      <c r="AH14" s="107">
        <v>0</v>
      </c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outlineLevel="3">
      <c r="A15" s="110"/>
      <c r="B15" s="111"/>
      <c r="C15" s="154" t="s">
        <v>279</v>
      </c>
      <c r="D15" s="114"/>
      <c r="E15" s="115"/>
      <c r="F15" s="113"/>
      <c r="G15" s="113"/>
      <c r="H15" s="113"/>
      <c r="I15" s="113"/>
      <c r="J15" s="113"/>
      <c r="K15" s="113"/>
      <c r="L15" s="113"/>
      <c r="M15" s="113"/>
      <c r="N15" s="112"/>
      <c r="O15" s="112"/>
      <c r="P15" s="112"/>
      <c r="Q15" s="112"/>
      <c r="R15" s="113"/>
      <c r="S15" s="113"/>
      <c r="T15" s="113"/>
      <c r="U15" s="113"/>
      <c r="V15" s="113"/>
      <c r="W15" s="113"/>
      <c r="X15" s="113"/>
      <c r="Y15" s="113"/>
      <c r="Z15" s="107"/>
      <c r="AA15" s="107"/>
      <c r="AB15" s="107"/>
      <c r="AC15" s="107"/>
      <c r="AD15" s="107"/>
      <c r="AE15" s="107"/>
      <c r="AF15" s="107"/>
      <c r="AG15" s="107" t="s">
        <v>156</v>
      </c>
      <c r="AH15" s="107">
        <v>0</v>
      </c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3">
      <c r="A16" s="110"/>
      <c r="B16" s="111"/>
      <c r="C16" s="154" t="s">
        <v>280</v>
      </c>
      <c r="D16" s="114"/>
      <c r="E16" s="115">
        <v>5006</v>
      </c>
      <c r="F16" s="113"/>
      <c r="G16" s="113"/>
      <c r="H16" s="113"/>
      <c r="I16" s="113"/>
      <c r="J16" s="113"/>
      <c r="K16" s="113"/>
      <c r="L16" s="113"/>
      <c r="M16" s="113"/>
      <c r="N16" s="112"/>
      <c r="O16" s="112"/>
      <c r="P16" s="112"/>
      <c r="Q16" s="112"/>
      <c r="R16" s="113"/>
      <c r="S16" s="113"/>
      <c r="T16" s="113"/>
      <c r="U16" s="113"/>
      <c r="V16" s="113"/>
      <c r="W16" s="113"/>
      <c r="X16" s="113"/>
      <c r="Y16" s="113"/>
      <c r="Z16" s="107"/>
      <c r="AA16" s="107"/>
      <c r="AB16" s="107"/>
      <c r="AC16" s="107"/>
      <c r="AD16" s="107"/>
      <c r="AE16" s="107"/>
      <c r="AF16" s="107"/>
      <c r="AG16" s="107" t="s">
        <v>156</v>
      </c>
      <c r="AH16" s="107">
        <v>1</v>
      </c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3">
      <c r="A17" s="110"/>
      <c r="B17" s="111"/>
      <c r="C17" s="154" t="s">
        <v>281</v>
      </c>
      <c r="D17" s="114"/>
      <c r="E17" s="115">
        <v>2099</v>
      </c>
      <c r="F17" s="113"/>
      <c r="G17" s="113"/>
      <c r="H17" s="113"/>
      <c r="I17" s="113"/>
      <c r="J17" s="113"/>
      <c r="K17" s="113"/>
      <c r="L17" s="113"/>
      <c r="M17" s="113"/>
      <c r="N17" s="112"/>
      <c r="O17" s="112"/>
      <c r="P17" s="112"/>
      <c r="Q17" s="112"/>
      <c r="R17" s="113"/>
      <c r="S17" s="113"/>
      <c r="T17" s="113"/>
      <c r="U17" s="113"/>
      <c r="V17" s="113"/>
      <c r="W17" s="113"/>
      <c r="X17" s="113"/>
      <c r="Y17" s="113"/>
      <c r="Z17" s="107"/>
      <c r="AA17" s="107"/>
      <c r="AB17" s="107"/>
      <c r="AC17" s="107"/>
      <c r="AD17" s="107"/>
      <c r="AE17" s="107"/>
      <c r="AF17" s="107"/>
      <c r="AG17" s="107" t="s">
        <v>156</v>
      </c>
      <c r="AH17" s="107">
        <v>0</v>
      </c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3">
      <c r="A18" s="110"/>
      <c r="B18" s="111"/>
      <c r="C18" s="154" t="s">
        <v>282</v>
      </c>
      <c r="D18" s="116"/>
      <c r="E18" s="115">
        <v>1484</v>
      </c>
      <c r="F18" s="113"/>
      <c r="G18" s="113"/>
      <c r="H18" s="113"/>
      <c r="I18" s="113"/>
      <c r="J18" s="113"/>
      <c r="K18" s="113"/>
      <c r="L18" s="113"/>
      <c r="M18" s="113"/>
      <c r="N18" s="112"/>
      <c r="O18" s="112"/>
      <c r="P18" s="112"/>
      <c r="Q18" s="112"/>
      <c r="R18" s="113"/>
      <c r="S18" s="113"/>
      <c r="T18" s="113"/>
      <c r="U18" s="113"/>
      <c r="V18" s="113"/>
      <c r="W18" s="113"/>
      <c r="X18" s="113"/>
      <c r="Y18" s="113"/>
      <c r="Z18" s="107"/>
      <c r="AA18" s="107"/>
      <c r="AB18" s="107"/>
      <c r="AC18" s="107"/>
      <c r="AD18" s="107"/>
      <c r="AE18" s="107"/>
      <c r="AF18" s="107"/>
      <c r="AG18" s="107" t="s">
        <v>156</v>
      </c>
      <c r="AH18" s="107">
        <v>0</v>
      </c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3">
      <c r="A19" s="110"/>
      <c r="B19" s="111"/>
      <c r="C19" s="154" t="s">
        <v>283</v>
      </c>
      <c r="D19" s="114"/>
      <c r="E19" s="115">
        <v>900</v>
      </c>
      <c r="F19" s="113"/>
      <c r="G19" s="113"/>
      <c r="H19" s="113"/>
      <c r="I19" s="113"/>
      <c r="J19" s="113"/>
      <c r="K19" s="113"/>
      <c r="L19" s="113"/>
      <c r="M19" s="113"/>
      <c r="N19" s="112"/>
      <c r="O19" s="112"/>
      <c r="P19" s="112"/>
      <c r="Q19" s="112"/>
      <c r="R19" s="113"/>
      <c r="S19" s="113"/>
      <c r="T19" s="113"/>
      <c r="U19" s="113"/>
      <c r="V19" s="113"/>
      <c r="W19" s="113"/>
      <c r="X19" s="113"/>
      <c r="Y19" s="113"/>
      <c r="Z19" s="107"/>
      <c r="AA19" s="107"/>
      <c r="AB19" s="107"/>
      <c r="AC19" s="107"/>
      <c r="AD19" s="107"/>
      <c r="AE19" s="107"/>
      <c r="AF19" s="107"/>
      <c r="AG19" s="107" t="s">
        <v>156</v>
      </c>
      <c r="AH19" s="107">
        <v>0</v>
      </c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3">
      <c r="A20" s="110"/>
      <c r="B20" s="111"/>
      <c r="C20" s="154" t="s">
        <v>284</v>
      </c>
      <c r="D20" s="114"/>
      <c r="E20" s="115">
        <v>2660</v>
      </c>
      <c r="F20" s="113"/>
      <c r="G20" s="113"/>
      <c r="H20" s="113"/>
      <c r="I20" s="113"/>
      <c r="J20" s="113"/>
      <c r="K20" s="113"/>
      <c r="L20" s="113"/>
      <c r="M20" s="113"/>
      <c r="N20" s="112"/>
      <c r="O20" s="112"/>
      <c r="P20" s="112"/>
      <c r="Q20" s="112"/>
      <c r="R20" s="113"/>
      <c r="S20" s="113"/>
      <c r="T20" s="113"/>
      <c r="U20" s="113"/>
      <c r="V20" s="113"/>
      <c r="W20" s="113"/>
      <c r="X20" s="113"/>
      <c r="Y20" s="113"/>
      <c r="Z20" s="107"/>
      <c r="AA20" s="107"/>
      <c r="AB20" s="107"/>
      <c r="AC20" s="107"/>
      <c r="AD20" s="107"/>
      <c r="AE20" s="107"/>
      <c r="AF20" s="107"/>
      <c r="AG20" s="107" t="s">
        <v>156</v>
      </c>
      <c r="AH20" s="107">
        <v>0</v>
      </c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3">
      <c r="A21" s="110"/>
      <c r="B21" s="111"/>
      <c r="C21" s="154"/>
      <c r="D21" s="114"/>
      <c r="E21" s="115"/>
      <c r="F21" s="113"/>
      <c r="G21" s="113"/>
      <c r="H21" s="113"/>
      <c r="I21" s="113"/>
      <c r="J21" s="113"/>
      <c r="K21" s="113"/>
      <c r="L21" s="113"/>
      <c r="M21" s="113"/>
      <c r="N21" s="112"/>
      <c r="O21" s="112"/>
      <c r="P21" s="112"/>
      <c r="Q21" s="112"/>
      <c r="R21" s="113"/>
      <c r="S21" s="113"/>
      <c r="T21" s="113"/>
      <c r="U21" s="113"/>
      <c r="V21" s="113"/>
      <c r="W21" s="113"/>
      <c r="X21" s="113"/>
      <c r="Y21" s="113"/>
      <c r="Z21" s="107"/>
      <c r="AA21" s="107"/>
      <c r="AB21" s="107"/>
      <c r="AC21" s="107"/>
      <c r="AD21" s="107"/>
      <c r="AE21" s="107"/>
      <c r="AF21" s="107"/>
      <c r="AG21" s="107" t="s">
        <v>156</v>
      </c>
      <c r="AH21" s="107">
        <v>0</v>
      </c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3">
      <c r="A22" s="110"/>
      <c r="B22" s="111"/>
      <c r="C22" s="154" t="s">
        <v>285</v>
      </c>
      <c r="D22" s="114"/>
      <c r="E22" s="115">
        <f>SUM(E16:E21)</f>
        <v>12149</v>
      </c>
      <c r="F22" s="113"/>
      <c r="G22" s="113"/>
      <c r="H22" s="113"/>
      <c r="I22" s="113"/>
      <c r="J22" s="113"/>
      <c r="K22" s="113"/>
      <c r="L22" s="113"/>
      <c r="M22" s="113"/>
      <c r="N22" s="112"/>
      <c r="O22" s="112"/>
      <c r="P22" s="112"/>
      <c r="Q22" s="112"/>
      <c r="R22" s="113"/>
      <c r="S22" s="113"/>
      <c r="T22" s="113"/>
      <c r="U22" s="113"/>
      <c r="V22" s="113"/>
      <c r="W22" s="113"/>
      <c r="X22" s="113"/>
      <c r="Y22" s="113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1">
      <c r="A23" s="172">
        <v>2</v>
      </c>
      <c r="B23" s="131" t="s">
        <v>286</v>
      </c>
      <c r="C23" s="146" t="s">
        <v>287</v>
      </c>
      <c r="D23" s="132" t="s">
        <v>150</v>
      </c>
      <c r="E23" s="133">
        <f>E9</f>
        <v>3644.7</v>
      </c>
      <c r="F23" s="134"/>
      <c r="G23" s="135">
        <f>ROUND(E23*F23,2)</f>
        <v>0</v>
      </c>
      <c r="H23" s="134"/>
      <c r="I23" s="135">
        <f>ROUND(E23*H23,2)</f>
        <v>0</v>
      </c>
      <c r="J23" s="134"/>
      <c r="K23" s="135">
        <f>ROUND(E23*J23,2)</f>
        <v>0</v>
      </c>
      <c r="L23" s="135">
        <v>21</v>
      </c>
      <c r="M23" s="135">
        <f>G23*(1+L23/100)</f>
        <v>0</v>
      </c>
      <c r="N23" s="133">
        <v>0</v>
      </c>
      <c r="O23" s="133">
        <f>ROUND(E23*N23,2)</f>
        <v>0</v>
      </c>
      <c r="P23" s="133">
        <v>0</v>
      </c>
      <c r="Q23" s="133">
        <f>ROUND(E23*P23,2)</f>
        <v>0</v>
      </c>
      <c r="R23" s="135"/>
      <c r="S23" s="135" t="s">
        <v>151</v>
      </c>
      <c r="T23" s="136" t="s">
        <v>151</v>
      </c>
      <c r="U23" s="113">
        <v>0.108</v>
      </c>
      <c r="V23" s="113">
        <f>ROUND(E23*U23,2)</f>
        <v>393.63</v>
      </c>
      <c r="W23" s="113"/>
      <c r="X23" s="113" t="s">
        <v>152</v>
      </c>
      <c r="Y23" s="113" t="s">
        <v>153</v>
      </c>
      <c r="Z23" s="107"/>
      <c r="AA23" s="107"/>
      <c r="AB23" s="107"/>
      <c r="AC23" s="107"/>
      <c r="AD23" s="107"/>
      <c r="AE23" s="107"/>
      <c r="AF23" s="107"/>
      <c r="AG23" s="107" t="s">
        <v>154</v>
      </c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2">
      <c r="A24" s="110"/>
      <c r="B24" s="111"/>
      <c r="C24" s="147" t="s">
        <v>155</v>
      </c>
      <c r="D24" s="114"/>
      <c r="E24" s="115"/>
      <c r="F24" s="113"/>
      <c r="G24" s="113"/>
      <c r="H24" s="113"/>
      <c r="I24" s="113"/>
      <c r="J24" s="113"/>
      <c r="K24" s="113"/>
      <c r="L24" s="113"/>
      <c r="M24" s="113"/>
      <c r="N24" s="112"/>
      <c r="O24" s="112"/>
      <c r="P24" s="112"/>
      <c r="Q24" s="112"/>
      <c r="R24" s="113"/>
      <c r="S24" s="113"/>
      <c r="T24" s="113"/>
      <c r="U24" s="113"/>
      <c r="V24" s="113"/>
      <c r="W24" s="113"/>
      <c r="X24" s="113"/>
      <c r="Y24" s="113"/>
      <c r="Z24" s="107"/>
      <c r="AA24" s="107"/>
      <c r="AB24" s="107"/>
      <c r="AC24" s="107"/>
      <c r="AD24" s="107"/>
      <c r="AE24" s="107"/>
      <c r="AF24" s="107"/>
      <c r="AG24" s="107" t="s">
        <v>156</v>
      </c>
      <c r="AH24" s="107">
        <v>0</v>
      </c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3">
      <c r="A25" s="110"/>
      <c r="B25" s="111"/>
      <c r="C25" s="147" t="s">
        <v>288</v>
      </c>
      <c r="D25" s="114"/>
      <c r="E25" s="115"/>
      <c r="F25" s="113"/>
      <c r="G25" s="113"/>
      <c r="H25" s="113"/>
      <c r="I25" s="113"/>
      <c r="J25" s="113"/>
      <c r="K25" s="113"/>
      <c r="L25" s="113"/>
      <c r="M25" s="113"/>
      <c r="N25" s="112"/>
      <c r="O25" s="112"/>
      <c r="P25" s="112"/>
      <c r="Q25" s="112"/>
      <c r="R25" s="113"/>
      <c r="S25" s="113"/>
      <c r="T25" s="113"/>
      <c r="U25" s="113"/>
      <c r="V25" s="113"/>
      <c r="W25" s="113"/>
      <c r="X25" s="113"/>
      <c r="Y25" s="113"/>
      <c r="Z25" s="107"/>
      <c r="AA25" s="107"/>
      <c r="AB25" s="107"/>
      <c r="AC25" s="107"/>
      <c r="AD25" s="107"/>
      <c r="AE25" s="107"/>
      <c r="AF25" s="107"/>
      <c r="AG25" s="107" t="s">
        <v>156</v>
      </c>
      <c r="AH25" s="107">
        <v>0</v>
      </c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3">
      <c r="A26" s="110"/>
      <c r="B26" s="111"/>
      <c r="C26" s="147" t="s">
        <v>289</v>
      </c>
      <c r="D26" s="114"/>
      <c r="E26" s="115">
        <f>E9</f>
        <v>3644.7</v>
      </c>
      <c r="F26" s="113"/>
      <c r="G26" s="113"/>
      <c r="H26" s="113"/>
      <c r="I26" s="113"/>
      <c r="J26" s="113"/>
      <c r="K26" s="113"/>
      <c r="L26" s="113"/>
      <c r="M26" s="113"/>
      <c r="N26" s="112"/>
      <c r="O26" s="112"/>
      <c r="P26" s="112"/>
      <c r="Q26" s="112"/>
      <c r="R26" s="113"/>
      <c r="S26" s="113"/>
      <c r="T26" s="113"/>
      <c r="U26" s="113"/>
      <c r="V26" s="113"/>
      <c r="W26" s="113"/>
      <c r="X26" s="113"/>
      <c r="Y26" s="113"/>
      <c r="Z26" s="107"/>
      <c r="AA26" s="107"/>
      <c r="AB26" s="107"/>
      <c r="AC26" s="107"/>
      <c r="AD26" s="107"/>
      <c r="AE26" s="107"/>
      <c r="AF26" s="107"/>
      <c r="AG26" s="107" t="s">
        <v>156</v>
      </c>
      <c r="AH26" s="107">
        <v>5</v>
      </c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3">
      <c r="A27" s="110"/>
      <c r="B27" s="111"/>
      <c r="C27" s="154"/>
      <c r="D27" s="114"/>
      <c r="E27" s="115"/>
      <c r="F27" s="113"/>
      <c r="G27" s="113"/>
      <c r="H27" s="113"/>
      <c r="I27" s="113"/>
      <c r="J27" s="113"/>
      <c r="K27" s="113"/>
      <c r="L27" s="113"/>
      <c r="M27" s="113"/>
      <c r="N27" s="112"/>
      <c r="O27" s="112"/>
      <c r="P27" s="112"/>
      <c r="Q27" s="112"/>
      <c r="R27" s="113"/>
      <c r="S27" s="113"/>
      <c r="T27" s="113"/>
      <c r="U27" s="113"/>
      <c r="V27" s="113"/>
      <c r="W27" s="113"/>
      <c r="X27" s="113"/>
      <c r="Y27" s="113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3">
      <c r="A28" s="110"/>
      <c r="B28" s="111"/>
      <c r="C28" s="154"/>
      <c r="D28" s="114"/>
      <c r="E28" s="115"/>
      <c r="F28" s="113"/>
      <c r="G28" s="113"/>
      <c r="H28" s="113"/>
      <c r="I28" s="113"/>
      <c r="J28" s="113"/>
      <c r="K28" s="113"/>
      <c r="L28" s="113"/>
      <c r="M28" s="113"/>
      <c r="N28" s="112"/>
      <c r="O28" s="112"/>
      <c r="P28" s="112"/>
      <c r="Q28" s="112"/>
      <c r="R28" s="113"/>
      <c r="S28" s="113"/>
      <c r="T28" s="113"/>
      <c r="U28" s="113"/>
      <c r="V28" s="113"/>
      <c r="W28" s="113"/>
      <c r="X28" s="113"/>
      <c r="Y28" s="113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3">
      <c r="A29" s="110"/>
      <c r="B29" s="111"/>
      <c r="C29" s="148"/>
      <c r="D29" s="116"/>
      <c r="E29" s="117"/>
      <c r="F29" s="113"/>
      <c r="G29" s="113"/>
      <c r="H29" s="113"/>
      <c r="I29" s="113"/>
      <c r="J29" s="113"/>
      <c r="K29" s="113"/>
      <c r="L29" s="113"/>
      <c r="M29" s="113"/>
      <c r="N29" s="112"/>
      <c r="O29" s="112"/>
      <c r="P29" s="112"/>
      <c r="Q29" s="112"/>
      <c r="R29" s="113"/>
      <c r="S29" s="113"/>
      <c r="T29" s="113"/>
      <c r="U29" s="113"/>
      <c r="V29" s="113"/>
      <c r="W29" s="113"/>
      <c r="X29" s="113"/>
      <c r="Y29" s="113"/>
      <c r="Z29" s="107"/>
      <c r="AA29" s="107"/>
      <c r="AB29" s="107"/>
      <c r="AC29" s="107"/>
      <c r="AD29" s="107"/>
      <c r="AE29" s="107"/>
      <c r="AF29" s="107"/>
      <c r="AG29" s="107" t="s">
        <v>156</v>
      </c>
      <c r="AH29" s="107">
        <v>1</v>
      </c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1">
      <c r="A30" s="172">
        <v>3</v>
      </c>
      <c r="B30" s="131" t="s">
        <v>290</v>
      </c>
      <c r="C30" s="146" t="s">
        <v>291</v>
      </c>
      <c r="D30" s="132" t="s">
        <v>234</v>
      </c>
      <c r="E30" s="133">
        <f>E40</f>
        <v>12149</v>
      </c>
      <c r="F30" s="134"/>
      <c r="G30" s="135">
        <f>ROUND(E30*F30,2)</f>
        <v>0</v>
      </c>
      <c r="H30" s="134"/>
      <c r="I30" s="135">
        <f>ROUND(E30*H30,2)</f>
        <v>0</v>
      </c>
      <c r="J30" s="134"/>
      <c r="K30" s="135">
        <f>ROUND(E30*J30,2)</f>
        <v>0</v>
      </c>
      <c r="L30" s="135">
        <v>21</v>
      </c>
      <c r="M30" s="135">
        <f>G30*(1+L30/100)</f>
        <v>0</v>
      </c>
      <c r="N30" s="133">
        <v>0</v>
      </c>
      <c r="O30" s="133">
        <f>ROUND(E30*N30,2)</f>
        <v>0</v>
      </c>
      <c r="P30" s="133">
        <v>0</v>
      </c>
      <c r="Q30" s="133">
        <f>ROUND(E30*P30,2)</f>
        <v>0</v>
      </c>
      <c r="R30" s="135"/>
      <c r="S30" s="135" t="s">
        <v>151</v>
      </c>
      <c r="T30" s="136" t="s">
        <v>151</v>
      </c>
      <c r="U30" s="113">
        <v>0.05</v>
      </c>
      <c r="V30" s="113">
        <f>ROUND(E30*U30,2)</f>
        <v>607.45000000000005</v>
      </c>
      <c r="W30" s="113"/>
      <c r="X30" s="113" t="s">
        <v>152</v>
      </c>
      <c r="Y30" s="113" t="s">
        <v>153</v>
      </c>
      <c r="Z30" s="107"/>
      <c r="AA30" s="107"/>
      <c r="AB30" s="107"/>
      <c r="AC30" s="107"/>
      <c r="AD30" s="107"/>
      <c r="AE30" s="107"/>
      <c r="AF30" s="107"/>
      <c r="AG30" s="107" t="s">
        <v>154</v>
      </c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outlineLevel="2">
      <c r="A31" s="110"/>
      <c r="B31" s="111"/>
      <c r="C31" s="147" t="s">
        <v>155</v>
      </c>
      <c r="D31" s="114"/>
      <c r="E31" s="115"/>
      <c r="F31" s="113"/>
      <c r="G31" s="113"/>
      <c r="H31" s="113"/>
      <c r="I31" s="113"/>
      <c r="J31" s="113"/>
      <c r="K31" s="113"/>
      <c r="L31" s="113"/>
      <c r="M31" s="113"/>
      <c r="N31" s="112"/>
      <c r="O31" s="112"/>
      <c r="P31" s="112"/>
      <c r="Q31" s="112"/>
      <c r="R31" s="113"/>
      <c r="S31" s="113"/>
      <c r="T31" s="113"/>
      <c r="U31" s="113"/>
      <c r="V31" s="113"/>
      <c r="W31" s="113"/>
      <c r="X31" s="113"/>
      <c r="Y31" s="113"/>
      <c r="Z31" s="107"/>
      <c r="AA31" s="107"/>
      <c r="AB31" s="107"/>
      <c r="AC31" s="107"/>
      <c r="AD31" s="107"/>
      <c r="AE31" s="107"/>
      <c r="AF31" s="107"/>
      <c r="AG31" s="107" t="s">
        <v>156</v>
      </c>
      <c r="AH31" s="107">
        <v>0</v>
      </c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3">
      <c r="A32" s="110"/>
      <c r="B32" s="111"/>
      <c r="C32" s="147" t="s">
        <v>157</v>
      </c>
      <c r="D32" s="114"/>
      <c r="E32" s="115"/>
      <c r="F32" s="113"/>
      <c r="G32" s="113"/>
      <c r="H32" s="113"/>
      <c r="I32" s="113"/>
      <c r="J32" s="113"/>
      <c r="K32" s="113"/>
      <c r="L32" s="113"/>
      <c r="M32" s="113"/>
      <c r="N32" s="112"/>
      <c r="O32" s="112"/>
      <c r="P32" s="112"/>
      <c r="Q32" s="112"/>
      <c r="R32" s="113"/>
      <c r="S32" s="113"/>
      <c r="T32" s="113"/>
      <c r="U32" s="113"/>
      <c r="V32" s="113"/>
      <c r="W32" s="113"/>
      <c r="X32" s="113"/>
      <c r="Y32" s="113"/>
      <c r="Z32" s="107"/>
      <c r="AA32" s="107"/>
      <c r="AB32" s="107"/>
      <c r="AC32" s="107"/>
      <c r="AD32" s="107"/>
      <c r="AE32" s="107"/>
      <c r="AF32" s="107"/>
      <c r="AG32" s="107" t="s">
        <v>156</v>
      </c>
      <c r="AH32" s="107">
        <v>0</v>
      </c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outlineLevel="3">
      <c r="A33" s="110"/>
      <c r="B33" s="111"/>
      <c r="C33" s="154" t="s">
        <v>292</v>
      </c>
      <c r="D33" s="114"/>
      <c r="E33" s="115">
        <v>1203</v>
      </c>
      <c r="F33" s="113"/>
      <c r="G33" s="113"/>
      <c r="H33" s="113"/>
      <c r="I33" s="113"/>
      <c r="J33" s="113"/>
      <c r="K33" s="113"/>
      <c r="L33" s="113"/>
      <c r="M33" s="113"/>
      <c r="N33" s="112"/>
      <c r="O33" s="112"/>
      <c r="P33" s="112"/>
      <c r="Q33" s="112"/>
      <c r="R33" s="113"/>
      <c r="S33" s="113"/>
      <c r="T33" s="113"/>
      <c r="U33" s="113"/>
      <c r="V33" s="113"/>
      <c r="W33" s="113"/>
      <c r="X33" s="113"/>
      <c r="Y33" s="113"/>
      <c r="Z33" s="107"/>
      <c r="AA33" s="107"/>
      <c r="AB33" s="107"/>
      <c r="AC33" s="107"/>
      <c r="AD33" s="107"/>
      <c r="AE33" s="107"/>
      <c r="AF33" s="107"/>
      <c r="AG33" s="107" t="s">
        <v>156</v>
      </c>
      <c r="AH33" s="107">
        <v>0</v>
      </c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3">
      <c r="A34" s="110"/>
      <c r="B34" s="111"/>
      <c r="C34" s="154" t="s">
        <v>293</v>
      </c>
      <c r="D34" s="114"/>
      <c r="E34" s="115">
        <v>3803</v>
      </c>
      <c r="F34" s="113"/>
      <c r="G34" s="113"/>
      <c r="H34" s="113"/>
      <c r="I34" s="113"/>
      <c r="J34" s="113"/>
      <c r="K34" s="113"/>
      <c r="L34" s="113"/>
      <c r="M34" s="113"/>
      <c r="N34" s="112"/>
      <c r="O34" s="112"/>
      <c r="P34" s="112"/>
      <c r="Q34" s="112"/>
      <c r="R34" s="113"/>
      <c r="S34" s="113"/>
      <c r="T34" s="113"/>
      <c r="U34" s="113"/>
      <c r="V34" s="113"/>
      <c r="W34" s="113"/>
      <c r="X34" s="113"/>
      <c r="Y34" s="113"/>
      <c r="Z34" s="107"/>
      <c r="AA34" s="107"/>
      <c r="AB34" s="107"/>
      <c r="AC34" s="107"/>
      <c r="AD34" s="107"/>
      <c r="AE34" s="107"/>
      <c r="AF34" s="107"/>
      <c r="AG34" s="107" t="s">
        <v>156</v>
      </c>
      <c r="AH34" s="107">
        <v>0</v>
      </c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3">
      <c r="A35" s="110"/>
      <c r="B35" s="111"/>
      <c r="C35" s="154" t="s">
        <v>294</v>
      </c>
      <c r="D35" s="114"/>
      <c r="E35" s="115">
        <v>2099</v>
      </c>
      <c r="F35" s="113"/>
      <c r="G35" s="113"/>
      <c r="H35" s="113"/>
      <c r="I35" s="113"/>
      <c r="J35" s="113"/>
      <c r="K35" s="113"/>
      <c r="L35" s="113"/>
      <c r="M35" s="113"/>
      <c r="N35" s="112"/>
      <c r="O35" s="112"/>
      <c r="P35" s="112"/>
      <c r="Q35" s="112"/>
      <c r="R35" s="113"/>
      <c r="S35" s="113"/>
      <c r="T35" s="113"/>
      <c r="U35" s="113"/>
      <c r="V35" s="113"/>
      <c r="W35" s="113"/>
      <c r="X35" s="113"/>
      <c r="Y35" s="113"/>
      <c r="Z35" s="107"/>
      <c r="AA35" s="107"/>
      <c r="AB35" s="107"/>
      <c r="AC35" s="107"/>
      <c r="AD35" s="107"/>
      <c r="AE35" s="107"/>
      <c r="AF35" s="107"/>
      <c r="AG35" s="107" t="s">
        <v>156</v>
      </c>
      <c r="AH35" s="107">
        <v>0</v>
      </c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3">
      <c r="A36" s="110"/>
      <c r="B36" s="111"/>
      <c r="C36" s="154" t="s">
        <v>295</v>
      </c>
      <c r="D36" s="116"/>
      <c r="E36" s="115">
        <v>1484</v>
      </c>
      <c r="F36" s="113"/>
      <c r="G36" s="113"/>
      <c r="H36" s="113"/>
      <c r="I36" s="113"/>
      <c r="J36" s="113"/>
      <c r="K36" s="113"/>
      <c r="L36" s="113"/>
      <c r="M36" s="113"/>
      <c r="N36" s="112"/>
      <c r="O36" s="112"/>
      <c r="P36" s="112"/>
      <c r="Q36" s="112"/>
      <c r="R36" s="113"/>
      <c r="S36" s="113"/>
      <c r="T36" s="113"/>
      <c r="U36" s="113"/>
      <c r="V36" s="113"/>
      <c r="W36" s="113"/>
      <c r="X36" s="113"/>
      <c r="Y36" s="113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outlineLevel="3">
      <c r="A37" s="110"/>
      <c r="B37" s="111"/>
      <c r="C37" s="154" t="s">
        <v>296</v>
      </c>
      <c r="D37" s="114"/>
      <c r="E37" s="115">
        <v>900</v>
      </c>
      <c r="F37" s="113"/>
      <c r="G37" s="113"/>
      <c r="H37" s="113"/>
      <c r="I37" s="113"/>
      <c r="J37" s="113"/>
      <c r="K37" s="113"/>
      <c r="L37" s="113"/>
      <c r="M37" s="113"/>
      <c r="N37" s="112"/>
      <c r="O37" s="112"/>
      <c r="P37" s="112"/>
      <c r="Q37" s="112"/>
      <c r="R37" s="113"/>
      <c r="S37" s="113"/>
      <c r="T37" s="113"/>
      <c r="U37" s="113"/>
      <c r="V37" s="113"/>
      <c r="W37" s="113"/>
      <c r="X37" s="113"/>
      <c r="Y37" s="113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3">
      <c r="A38" s="110"/>
      <c r="B38" s="111"/>
      <c r="C38" s="154" t="s">
        <v>297</v>
      </c>
      <c r="D38" s="114"/>
      <c r="E38" s="115">
        <v>2660</v>
      </c>
      <c r="F38" s="113"/>
      <c r="G38" s="113"/>
      <c r="H38" s="113"/>
      <c r="I38" s="113"/>
      <c r="J38" s="113"/>
      <c r="K38" s="113"/>
      <c r="L38" s="113"/>
      <c r="M38" s="113"/>
      <c r="N38" s="112"/>
      <c r="O38" s="112"/>
      <c r="P38" s="112"/>
      <c r="Q38" s="112"/>
      <c r="R38" s="113"/>
      <c r="S38" s="113"/>
      <c r="T38" s="113"/>
      <c r="U38" s="113"/>
      <c r="V38" s="113"/>
      <c r="W38" s="113"/>
      <c r="X38" s="113"/>
      <c r="Y38" s="113"/>
      <c r="Z38" s="107"/>
      <c r="AA38" s="107"/>
      <c r="AB38" s="107"/>
      <c r="AC38" s="107"/>
      <c r="AD38" s="107"/>
      <c r="AE38" s="107"/>
      <c r="AF38" s="107"/>
      <c r="AG38" s="107" t="s">
        <v>156</v>
      </c>
      <c r="AH38" s="107">
        <v>1</v>
      </c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3">
      <c r="A39" s="110"/>
      <c r="B39" s="111"/>
      <c r="C39" s="147"/>
      <c r="D39" s="114"/>
      <c r="E39" s="115"/>
      <c r="F39" s="113"/>
      <c r="G39" s="113"/>
      <c r="H39" s="113"/>
      <c r="I39" s="113"/>
      <c r="J39" s="113"/>
      <c r="K39" s="113"/>
      <c r="L39" s="113"/>
      <c r="M39" s="113"/>
      <c r="N39" s="112"/>
      <c r="O39" s="112"/>
      <c r="P39" s="112"/>
      <c r="Q39" s="112"/>
      <c r="R39" s="113"/>
      <c r="S39" s="113"/>
      <c r="T39" s="113"/>
      <c r="U39" s="113"/>
      <c r="V39" s="113"/>
      <c r="W39" s="113"/>
      <c r="X39" s="113"/>
      <c r="Y39" s="113"/>
      <c r="Z39" s="107"/>
      <c r="AA39" s="107"/>
      <c r="AB39" s="107"/>
      <c r="AC39" s="107"/>
      <c r="AD39" s="107"/>
      <c r="AE39" s="107"/>
      <c r="AF39" s="107"/>
      <c r="AG39" s="107" t="s">
        <v>156</v>
      </c>
      <c r="AH39" s="107">
        <v>0</v>
      </c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3">
      <c r="A40" s="110"/>
      <c r="B40" s="111"/>
      <c r="C40" s="147" t="s">
        <v>285</v>
      </c>
      <c r="D40" s="114"/>
      <c r="E40" s="115">
        <f>SUM(E33:E39)</f>
        <v>12149</v>
      </c>
      <c r="F40" s="113"/>
      <c r="G40" s="113"/>
      <c r="H40" s="113"/>
      <c r="I40" s="113"/>
      <c r="J40" s="113"/>
      <c r="K40" s="113"/>
      <c r="L40" s="113"/>
      <c r="M40" s="113"/>
      <c r="N40" s="112"/>
      <c r="O40" s="112"/>
      <c r="P40" s="112"/>
      <c r="Q40" s="112"/>
      <c r="R40" s="113"/>
      <c r="S40" s="113"/>
      <c r="T40" s="113"/>
      <c r="U40" s="113"/>
      <c r="V40" s="113"/>
      <c r="W40" s="113"/>
      <c r="X40" s="113"/>
      <c r="Y40" s="113"/>
      <c r="Z40" s="107"/>
      <c r="AA40" s="107"/>
      <c r="AB40" s="107"/>
      <c r="AC40" s="107"/>
      <c r="AD40" s="107"/>
      <c r="AE40" s="107"/>
      <c r="AF40" s="107"/>
      <c r="AG40" s="107" t="s">
        <v>156</v>
      </c>
      <c r="AH40" s="107">
        <v>0</v>
      </c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3">
      <c r="A41" s="110"/>
      <c r="B41" s="111"/>
      <c r="C41" s="147"/>
      <c r="D41" s="114"/>
      <c r="E41" s="115"/>
      <c r="F41" s="113"/>
      <c r="G41" s="113"/>
      <c r="H41" s="113"/>
      <c r="I41" s="113"/>
      <c r="J41" s="113"/>
      <c r="K41" s="113"/>
      <c r="L41" s="113"/>
      <c r="M41" s="113"/>
      <c r="N41" s="112"/>
      <c r="O41" s="112"/>
      <c r="P41" s="112"/>
      <c r="Q41" s="112"/>
      <c r="R41" s="113"/>
      <c r="S41" s="113"/>
      <c r="T41" s="113"/>
      <c r="U41" s="113"/>
      <c r="V41" s="113"/>
      <c r="W41" s="113"/>
      <c r="X41" s="113"/>
      <c r="Y41" s="113"/>
      <c r="Z41" s="107"/>
      <c r="AA41" s="107"/>
      <c r="AB41" s="107"/>
      <c r="AC41" s="107"/>
      <c r="AD41" s="107"/>
      <c r="AE41" s="107"/>
      <c r="AF41" s="107"/>
      <c r="AG41" s="107" t="s">
        <v>156</v>
      </c>
      <c r="AH41" s="107">
        <v>0</v>
      </c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3">
      <c r="A42" s="110"/>
      <c r="B42" s="111"/>
      <c r="C42" s="147"/>
      <c r="D42" s="114"/>
      <c r="E42" s="115"/>
      <c r="F42" s="113"/>
      <c r="G42" s="113"/>
      <c r="H42" s="113"/>
      <c r="I42" s="113"/>
      <c r="J42" s="113"/>
      <c r="K42" s="113"/>
      <c r="L42" s="113"/>
      <c r="M42" s="113"/>
      <c r="N42" s="112"/>
      <c r="O42" s="112"/>
      <c r="P42" s="112"/>
      <c r="Q42" s="112"/>
      <c r="R42" s="113"/>
      <c r="S42" s="113"/>
      <c r="T42" s="113"/>
      <c r="U42" s="113"/>
      <c r="V42" s="113"/>
      <c r="W42" s="113"/>
      <c r="X42" s="113"/>
      <c r="Y42" s="113"/>
      <c r="Z42" s="107"/>
      <c r="AA42" s="107"/>
      <c r="AB42" s="107"/>
      <c r="AC42" s="107"/>
      <c r="AD42" s="107"/>
      <c r="AE42" s="107"/>
      <c r="AF42" s="107"/>
      <c r="AG42" s="107" t="s">
        <v>156</v>
      </c>
      <c r="AH42" s="107">
        <v>0</v>
      </c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outlineLevel="3">
      <c r="A43" s="110"/>
      <c r="B43" s="111"/>
      <c r="C43" s="147"/>
      <c r="D43" s="114"/>
      <c r="E43" s="115"/>
      <c r="F43" s="113"/>
      <c r="G43" s="113"/>
      <c r="H43" s="113"/>
      <c r="I43" s="113"/>
      <c r="J43" s="113"/>
      <c r="K43" s="113"/>
      <c r="L43" s="113"/>
      <c r="M43" s="113"/>
      <c r="N43" s="112"/>
      <c r="O43" s="112"/>
      <c r="P43" s="112"/>
      <c r="Q43" s="112"/>
      <c r="R43" s="113"/>
      <c r="S43" s="113"/>
      <c r="T43" s="113"/>
      <c r="U43" s="113"/>
      <c r="V43" s="113"/>
      <c r="W43" s="113"/>
      <c r="X43" s="113"/>
      <c r="Y43" s="113"/>
      <c r="Z43" s="107"/>
      <c r="AA43" s="107"/>
      <c r="AB43" s="107"/>
      <c r="AC43" s="107"/>
      <c r="AD43" s="107"/>
      <c r="AE43" s="107"/>
      <c r="AF43" s="107"/>
      <c r="AG43" s="107" t="s">
        <v>156</v>
      </c>
      <c r="AH43" s="107">
        <v>0</v>
      </c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3">
      <c r="A44" s="110"/>
      <c r="B44" s="111"/>
      <c r="C44" s="148"/>
      <c r="D44" s="116"/>
      <c r="E44" s="117"/>
      <c r="F44" s="113"/>
      <c r="G44" s="113"/>
      <c r="H44" s="113"/>
      <c r="I44" s="113"/>
      <c r="J44" s="113"/>
      <c r="K44" s="113"/>
      <c r="L44" s="113"/>
      <c r="M44" s="113"/>
      <c r="N44" s="112"/>
      <c r="O44" s="112"/>
      <c r="P44" s="112"/>
      <c r="Q44" s="112"/>
      <c r="R44" s="113"/>
      <c r="S44" s="113"/>
      <c r="T44" s="113"/>
      <c r="U44" s="113"/>
      <c r="V44" s="113"/>
      <c r="W44" s="113"/>
      <c r="X44" s="113"/>
      <c r="Y44" s="113"/>
      <c r="Z44" s="107"/>
      <c r="AA44" s="107"/>
      <c r="AB44" s="107"/>
      <c r="AC44" s="107"/>
      <c r="AD44" s="107"/>
      <c r="AE44" s="107"/>
      <c r="AF44" s="107"/>
      <c r="AG44" s="107" t="s">
        <v>156</v>
      </c>
      <c r="AH44" s="107">
        <v>1</v>
      </c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ht="12.95">
      <c r="A45" s="124" t="s">
        <v>146</v>
      </c>
      <c r="B45" s="125" t="s">
        <v>104</v>
      </c>
      <c r="C45" s="145" t="s">
        <v>105</v>
      </c>
      <c r="D45" s="126"/>
      <c r="E45" s="174"/>
      <c r="F45" s="128"/>
      <c r="G45" s="128">
        <f>SUMIF(AG46:AG54,"&lt;&gt;NOR",G46:G54)</f>
        <v>0</v>
      </c>
      <c r="H45" s="128"/>
      <c r="I45" s="128">
        <f>SUM(I46:I54)</f>
        <v>0</v>
      </c>
      <c r="J45" s="128"/>
      <c r="K45" s="128">
        <f>SUM(K46:K54)</f>
        <v>0</v>
      </c>
      <c r="L45" s="128"/>
      <c r="M45" s="128">
        <f>SUM(M46:M54)</f>
        <v>0</v>
      </c>
      <c r="N45" s="127"/>
      <c r="O45" s="127">
        <f>SUM(O46:O54)</f>
        <v>0</v>
      </c>
      <c r="P45" s="127"/>
      <c r="Q45" s="127">
        <f>SUM(Q46:Q54)</f>
        <v>0</v>
      </c>
      <c r="R45" s="128"/>
      <c r="S45" s="128"/>
      <c r="T45" s="129"/>
      <c r="U45" s="123"/>
      <c r="V45" s="123">
        <f>SUM(V46:V54)</f>
        <v>0</v>
      </c>
      <c r="W45" s="123"/>
      <c r="X45" s="123"/>
      <c r="Y45" s="123"/>
      <c r="AG45" t="s">
        <v>147</v>
      </c>
    </row>
    <row r="46" spans="1:60" ht="20.100000000000001" outlineLevel="1">
      <c r="A46" s="172">
        <v>4</v>
      </c>
      <c r="B46" s="131" t="s">
        <v>298</v>
      </c>
      <c r="C46" s="146" t="s">
        <v>299</v>
      </c>
      <c r="D46" s="132" t="s">
        <v>234</v>
      </c>
      <c r="E46" s="133">
        <f>E54</f>
        <v>12149</v>
      </c>
      <c r="F46" s="134"/>
      <c r="G46" s="135">
        <f>ROUND(E46*F46,2)</f>
        <v>0</v>
      </c>
      <c r="H46" s="134"/>
      <c r="I46" s="135">
        <f>ROUND(E46*H46,2)</f>
        <v>0</v>
      </c>
      <c r="J46" s="134"/>
      <c r="K46" s="135">
        <f>ROUND(E46*J46,2)</f>
        <v>0</v>
      </c>
      <c r="L46" s="135">
        <v>21</v>
      </c>
      <c r="M46" s="135">
        <f>G46*(1+L46/100)</f>
        <v>0</v>
      </c>
      <c r="N46" s="133">
        <v>0</v>
      </c>
      <c r="O46" s="133">
        <f>ROUND(E46*N46,2)</f>
        <v>0</v>
      </c>
      <c r="P46" s="133">
        <v>0</v>
      </c>
      <c r="Q46" s="133">
        <f>ROUND(E46*P46,2)</f>
        <v>0</v>
      </c>
      <c r="R46" s="135"/>
      <c r="S46" s="135" t="s">
        <v>222</v>
      </c>
      <c r="T46" s="136" t="s">
        <v>223</v>
      </c>
      <c r="U46" s="113">
        <v>0</v>
      </c>
      <c r="V46" s="113">
        <f>ROUND(E46*U46,2)</f>
        <v>0</v>
      </c>
      <c r="W46" s="113"/>
      <c r="X46" s="113" t="s">
        <v>152</v>
      </c>
      <c r="Y46" s="113" t="s">
        <v>153</v>
      </c>
      <c r="Z46" s="107"/>
      <c r="AA46" s="107"/>
      <c r="AB46" s="107"/>
      <c r="AC46" s="107"/>
      <c r="AD46" s="107"/>
      <c r="AE46" s="107"/>
      <c r="AF46" s="107"/>
      <c r="AG46" s="107" t="s">
        <v>154</v>
      </c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ht="20.100000000000001" outlineLevel="2">
      <c r="A47" s="110"/>
      <c r="B47" s="111"/>
      <c r="C47" s="147" t="s">
        <v>300</v>
      </c>
      <c r="D47" s="114"/>
      <c r="E47" s="115"/>
      <c r="F47" s="113"/>
      <c r="G47" s="113"/>
      <c r="H47" s="113"/>
      <c r="I47" s="113"/>
      <c r="J47" s="113"/>
      <c r="K47" s="113"/>
      <c r="L47" s="113"/>
      <c r="M47" s="113"/>
      <c r="N47" s="112"/>
      <c r="O47" s="112"/>
      <c r="P47" s="112"/>
      <c r="Q47" s="112"/>
      <c r="R47" s="113"/>
      <c r="S47" s="113"/>
      <c r="T47" s="113"/>
      <c r="U47" s="113"/>
      <c r="V47" s="113"/>
      <c r="W47" s="113"/>
      <c r="X47" s="113"/>
      <c r="Y47" s="113"/>
      <c r="Z47" s="107"/>
      <c r="AA47" s="107"/>
      <c r="AB47" s="107"/>
      <c r="AC47" s="107"/>
      <c r="AD47" s="107"/>
      <c r="AE47" s="107"/>
      <c r="AF47" s="107"/>
      <c r="AG47" s="107" t="s">
        <v>156</v>
      </c>
      <c r="AH47" s="107">
        <v>0</v>
      </c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3">
      <c r="A48" s="110"/>
      <c r="B48" s="111"/>
      <c r="C48" s="154" t="s">
        <v>292</v>
      </c>
      <c r="D48" s="114"/>
      <c r="E48" s="115">
        <v>1203</v>
      </c>
      <c r="F48" s="113"/>
      <c r="G48" s="113"/>
      <c r="H48" s="113"/>
      <c r="I48" s="113"/>
      <c r="J48" s="113"/>
      <c r="K48" s="113"/>
      <c r="L48" s="113"/>
      <c r="M48" s="113"/>
      <c r="N48" s="112"/>
      <c r="O48" s="112"/>
      <c r="P48" s="112"/>
      <c r="Q48" s="112"/>
      <c r="R48" s="113"/>
      <c r="S48" s="113"/>
      <c r="T48" s="113"/>
      <c r="U48" s="113"/>
      <c r="V48" s="113"/>
      <c r="W48" s="113"/>
      <c r="X48" s="113"/>
      <c r="Y48" s="113"/>
      <c r="Z48" s="107"/>
      <c r="AA48" s="107"/>
      <c r="AB48" s="107"/>
      <c r="AC48" s="107"/>
      <c r="AD48" s="107"/>
      <c r="AE48" s="107"/>
      <c r="AF48" s="107"/>
      <c r="AG48" s="107" t="s">
        <v>156</v>
      </c>
      <c r="AH48" s="107">
        <v>0</v>
      </c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outlineLevel="3">
      <c r="A49" s="110"/>
      <c r="B49" s="111"/>
      <c r="C49" s="154" t="s">
        <v>293</v>
      </c>
      <c r="D49" s="114"/>
      <c r="E49" s="115">
        <v>3803</v>
      </c>
      <c r="F49" s="113"/>
      <c r="G49" s="113"/>
      <c r="H49" s="113"/>
      <c r="I49" s="113"/>
      <c r="J49" s="113"/>
      <c r="K49" s="113"/>
      <c r="L49" s="113"/>
      <c r="M49" s="113"/>
      <c r="N49" s="112"/>
      <c r="O49" s="112"/>
      <c r="P49" s="112"/>
      <c r="Q49" s="112"/>
      <c r="R49" s="113"/>
      <c r="S49" s="113"/>
      <c r="T49" s="113"/>
      <c r="U49" s="113"/>
      <c r="V49" s="113"/>
      <c r="W49" s="113"/>
      <c r="X49" s="113"/>
      <c r="Y49" s="113"/>
      <c r="Z49" s="107"/>
      <c r="AA49" s="107"/>
      <c r="AB49" s="107"/>
      <c r="AC49" s="107"/>
      <c r="AD49" s="107"/>
      <c r="AE49" s="107"/>
      <c r="AF49" s="107"/>
      <c r="AG49" s="107" t="s">
        <v>156</v>
      </c>
      <c r="AH49" s="107">
        <v>0</v>
      </c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3">
      <c r="A50" s="110"/>
      <c r="B50" s="111"/>
      <c r="C50" s="154" t="s">
        <v>294</v>
      </c>
      <c r="D50" s="114"/>
      <c r="E50" s="115">
        <v>2099</v>
      </c>
      <c r="F50" s="113"/>
      <c r="G50" s="113"/>
      <c r="H50" s="113"/>
      <c r="I50" s="113"/>
      <c r="J50" s="113"/>
      <c r="K50" s="113"/>
      <c r="L50" s="113"/>
      <c r="M50" s="113"/>
      <c r="N50" s="112"/>
      <c r="O50" s="112"/>
      <c r="P50" s="112"/>
      <c r="Q50" s="112"/>
      <c r="R50" s="113"/>
      <c r="S50" s="113"/>
      <c r="T50" s="113"/>
      <c r="U50" s="113"/>
      <c r="V50" s="113"/>
      <c r="W50" s="113"/>
      <c r="X50" s="113"/>
      <c r="Y50" s="113"/>
      <c r="Z50" s="107"/>
      <c r="AA50" s="107"/>
      <c r="AB50" s="107"/>
      <c r="AC50" s="107"/>
      <c r="AD50" s="107"/>
      <c r="AE50" s="107"/>
      <c r="AF50" s="107"/>
      <c r="AG50" s="107" t="s">
        <v>156</v>
      </c>
      <c r="AH50" s="107">
        <v>0</v>
      </c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3">
      <c r="A51" s="110"/>
      <c r="B51" s="111"/>
      <c r="C51" s="154" t="s">
        <v>295</v>
      </c>
      <c r="D51" s="116"/>
      <c r="E51" s="115">
        <v>1484</v>
      </c>
      <c r="F51" s="113"/>
      <c r="G51" s="113"/>
      <c r="H51" s="113"/>
      <c r="I51" s="113"/>
      <c r="J51" s="113"/>
      <c r="K51" s="113"/>
      <c r="L51" s="113"/>
      <c r="M51" s="113"/>
      <c r="N51" s="112"/>
      <c r="O51" s="112"/>
      <c r="P51" s="112"/>
      <c r="Q51" s="112"/>
      <c r="R51" s="113"/>
      <c r="S51" s="113"/>
      <c r="T51" s="113"/>
      <c r="U51" s="113"/>
      <c r="V51" s="113"/>
      <c r="W51" s="113"/>
      <c r="X51" s="113"/>
      <c r="Y51" s="113"/>
      <c r="Z51" s="107"/>
      <c r="AA51" s="107"/>
      <c r="AB51" s="107"/>
      <c r="AC51" s="107"/>
      <c r="AD51" s="107"/>
      <c r="AE51" s="107"/>
      <c r="AF51" s="107"/>
      <c r="AG51" s="107" t="s">
        <v>156</v>
      </c>
      <c r="AH51" s="107">
        <v>0</v>
      </c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3">
      <c r="A52" s="110"/>
      <c r="B52" s="111"/>
      <c r="C52" s="154" t="s">
        <v>296</v>
      </c>
      <c r="D52" s="114"/>
      <c r="E52" s="115">
        <v>900</v>
      </c>
      <c r="F52" s="113"/>
      <c r="G52" s="113"/>
      <c r="H52" s="113"/>
      <c r="I52" s="113"/>
      <c r="J52" s="113"/>
      <c r="K52" s="113"/>
      <c r="L52" s="113"/>
      <c r="M52" s="113"/>
      <c r="N52" s="112"/>
      <c r="O52" s="112"/>
      <c r="P52" s="112"/>
      <c r="Q52" s="112"/>
      <c r="R52" s="113"/>
      <c r="S52" s="113"/>
      <c r="T52" s="113"/>
      <c r="U52" s="113"/>
      <c r="V52" s="113"/>
      <c r="W52" s="113"/>
      <c r="X52" s="113"/>
      <c r="Y52" s="113"/>
      <c r="Z52" s="107"/>
      <c r="AA52" s="107"/>
      <c r="AB52" s="107"/>
      <c r="AC52" s="107"/>
      <c r="AD52" s="107"/>
      <c r="AE52" s="107"/>
      <c r="AF52" s="107"/>
      <c r="AG52" s="107" t="s">
        <v>156</v>
      </c>
      <c r="AH52" s="107">
        <v>0</v>
      </c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3">
      <c r="A53" s="110"/>
      <c r="B53" s="111"/>
      <c r="C53" s="154" t="s">
        <v>297</v>
      </c>
      <c r="D53" s="114"/>
      <c r="E53" s="115">
        <v>2660</v>
      </c>
      <c r="F53" s="113"/>
      <c r="G53" s="113"/>
      <c r="H53" s="113"/>
      <c r="I53" s="113"/>
      <c r="J53" s="113"/>
      <c r="K53" s="113"/>
      <c r="L53" s="113"/>
      <c r="M53" s="113"/>
      <c r="N53" s="112"/>
      <c r="O53" s="112"/>
      <c r="P53" s="112"/>
      <c r="Q53" s="112"/>
      <c r="R53" s="113"/>
      <c r="S53" s="113"/>
      <c r="T53" s="113"/>
      <c r="U53" s="113"/>
      <c r="V53" s="113"/>
      <c r="W53" s="113"/>
      <c r="X53" s="113"/>
      <c r="Y53" s="113"/>
      <c r="Z53" s="107"/>
      <c r="AA53" s="107"/>
      <c r="AB53" s="107"/>
      <c r="AC53" s="107"/>
      <c r="AD53" s="107"/>
      <c r="AE53" s="107"/>
      <c r="AF53" s="107"/>
      <c r="AG53" s="107" t="s">
        <v>156</v>
      </c>
      <c r="AH53" s="107">
        <v>0</v>
      </c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3">
      <c r="A54" s="110"/>
      <c r="B54" s="111"/>
      <c r="C54" s="148" t="s">
        <v>164</v>
      </c>
      <c r="D54" s="116"/>
      <c r="E54" s="117">
        <f>SUM(E48:E53)</f>
        <v>12149</v>
      </c>
      <c r="F54" s="113"/>
      <c r="G54" s="113"/>
      <c r="H54" s="113"/>
      <c r="I54" s="113"/>
      <c r="J54" s="113"/>
      <c r="K54" s="113"/>
      <c r="L54" s="113"/>
      <c r="M54" s="113"/>
      <c r="N54" s="112"/>
      <c r="O54" s="112"/>
      <c r="P54" s="112"/>
      <c r="Q54" s="112"/>
      <c r="R54" s="113"/>
      <c r="S54" s="113"/>
      <c r="T54" s="113"/>
      <c r="U54" s="113"/>
      <c r="V54" s="113"/>
      <c r="W54" s="113"/>
      <c r="X54" s="113"/>
      <c r="Y54" s="113"/>
      <c r="Z54" s="107"/>
      <c r="AA54" s="107"/>
      <c r="AB54" s="107"/>
      <c r="AC54" s="107"/>
      <c r="AD54" s="107"/>
      <c r="AE54" s="107"/>
      <c r="AF54" s="107"/>
      <c r="AG54" s="107" t="s">
        <v>156</v>
      </c>
      <c r="AH54" s="107">
        <v>1</v>
      </c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3">
      <c r="A55" s="110"/>
      <c r="B55" s="111"/>
      <c r="C55" s="148"/>
      <c r="D55" s="116"/>
      <c r="E55" s="117"/>
      <c r="F55" s="113"/>
      <c r="G55" s="113"/>
      <c r="H55" s="113"/>
      <c r="I55" s="113"/>
      <c r="J55" s="113"/>
      <c r="K55" s="113"/>
      <c r="L55" s="113"/>
      <c r="M55" s="113"/>
      <c r="N55" s="112"/>
      <c r="O55" s="112"/>
      <c r="P55" s="112"/>
      <c r="Q55" s="112"/>
      <c r="R55" s="113"/>
      <c r="S55" s="113"/>
      <c r="T55" s="113"/>
      <c r="U55" s="113"/>
      <c r="V55" s="113"/>
      <c r="W55" s="113"/>
      <c r="X55" s="113"/>
      <c r="Y55" s="113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3">
      <c r="A56" s="110"/>
      <c r="B56" s="111"/>
      <c r="C56" s="147" t="s">
        <v>301</v>
      </c>
      <c r="D56" s="116"/>
      <c r="E56" s="117"/>
      <c r="F56" s="113"/>
      <c r="G56" s="113"/>
      <c r="H56" s="113"/>
      <c r="I56" s="113"/>
      <c r="J56" s="113"/>
      <c r="K56" s="113"/>
      <c r="L56" s="113"/>
      <c r="M56" s="113"/>
      <c r="N56" s="112"/>
      <c r="O56" s="112"/>
      <c r="P56" s="112"/>
      <c r="Q56" s="112"/>
      <c r="R56" s="113"/>
      <c r="S56" s="113"/>
      <c r="T56" s="113"/>
      <c r="U56" s="113"/>
      <c r="V56" s="113"/>
      <c r="W56" s="113"/>
      <c r="X56" s="113"/>
      <c r="Y56" s="113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3">
      <c r="A57" s="110"/>
      <c r="B57" s="111"/>
      <c r="C57" s="147" t="s">
        <v>302</v>
      </c>
      <c r="D57" s="116"/>
      <c r="E57" s="117"/>
      <c r="F57" s="113"/>
      <c r="G57" s="113"/>
      <c r="H57" s="113"/>
      <c r="I57" s="113"/>
      <c r="J57" s="113"/>
      <c r="K57" s="113"/>
      <c r="L57" s="113"/>
      <c r="M57" s="113"/>
      <c r="N57" s="112"/>
      <c r="O57" s="112"/>
      <c r="P57" s="112"/>
      <c r="Q57" s="112"/>
      <c r="R57" s="113"/>
      <c r="S57" s="113"/>
      <c r="T57" s="113"/>
      <c r="U57" s="113"/>
      <c r="V57" s="113"/>
      <c r="W57" s="113"/>
      <c r="X57" s="113"/>
      <c r="Y57" s="113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outlineLevel="3">
      <c r="A58" s="110"/>
      <c r="B58" s="111"/>
      <c r="C58" s="147" t="s">
        <v>303</v>
      </c>
      <c r="D58" s="116"/>
      <c r="E58" s="117"/>
      <c r="F58" s="113"/>
      <c r="G58" s="113"/>
      <c r="H58" s="113"/>
      <c r="I58" s="113"/>
      <c r="J58" s="113"/>
      <c r="K58" s="113"/>
      <c r="L58" s="113"/>
      <c r="M58" s="113"/>
      <c r="N58" s="112"/>
      <c r="O58" s="112"/>
      <c r="P58" s="112"/>
      <c r="Q58" s="112"/>
      <c r="R58" s="113"/>
      <c r="S58" s="113"/>
      <c r="T58" s="113"/>
      <c r="U58" s="113"/>
      <c r="V58" s="113"/>
      <c r="W58" s="113"/>
      <c r="X58" s="113"/>
      <c r="Y58" s="113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outlineLevel="3">
      <c r="A59" s="110"/>
      <c r="B59" s="111"/>
      <c r="C59" s="147" t="s">
        <v>304</v>
      </c>
      <c r="D59" s="116"/>
      <c r="E59" s="117"/>
      <c r="F59" s="113"/>
      <c r="G59" s="113"/>
      <c r="H59" s="113"/>
      <c r="I59" s="113"/>
      <c r="J59" s="113"/>
      <c r="K59" s="113"/>
      <c r="L59" s="113"/>
      <c r="M59" s="113"/>
      <c r="N59" s="112"/>
      <c r="O59" s="112"/>
      <c r="P59" s="112"/>
      <c r="Q59" s="112"/>
      <c r="R59" s="113"/>
      <c r="S59" s="113"/>
      <c r="T59" s="113"/>
      <c r="U59" s="113"/>
      <c r="V59" s="113"/>
      <c r="W59" s="113"/>
      <c r="X59" s="113"/>
      <c r="Y59" s="113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3">
      <c r="A60" s="110"/>
      <c r="B60" s="111"/>
      <c r="C60" s="147" t="s">
        <v>305</v>
      </c>
      <c r="D60" s="116"/>
      <c r="E60" s="117"/>
      <c r="F60" s="113"/>
      <c r="G60" s="113"/>
      <c r="H60" s="113"/>
      <c r="I60" s="113"/>
      <c r="J60" s="113"/>
      <c r="K60" s="113"/>
      <c r="L60" s="113"/>
      <c r="M60" s="113"/>
      <c r="N60" s="112"/>
      <c r="O60" s="112"/>
      <c r="P60" s="112"/>
      <c r="Q60" s="112"/>
      <c r="R60" s="113"/>
      <c r="S60" s="113"/>
      <c r="T60" s="113"/>
      <c r="U60" s="113"/>
      <c r="V60" s="113"/>
      <c r="W60" s="113"/>
      <c r="X60" s="113"/>
      <c r="Y60" s="113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>
      <c r="A61" s="3"/>
      <c r="B61" s="4"/>
      <c r="C61" s="152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v>12</v>
      </c>
      <c r="AF61">
        <v>21</v>
      </c>
      <c r="AG61" t="s">
        <v>132</v>
      </c>
    </row>
    <row r="62" spans="1:60" ht="12.95">
      <c r="A62" s="305"/>
      <c r="B62" s="306" t="s">
        <v>26</v>
      </c>
      <c r="C62" s="307"/>
      <c r="D62" s="308"/>
      <c r="E62" s="175"/>
      <c r="F62" s="309"/>
      <c r="G62" s="310">
        <f>G8+G45</f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f>SUMIF(L7:L54,AE61,G7:G54)</f>
        <v>0</v>
      </c>
      <c r="AF62">
        <f>SUMIF(L7:L54,AF61,G7:G54)</f>
        <v>0</v>
      </c>
      <c r="AG62" t="s">
        <v>268</v>
      </c>
    </row>
    <row r="63" spans="1:60">
      <c r="A63" s="3"/>
      <c r="B63" s="4"/>
      <c r="C63" s="152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>
      <c r="A64" s="3"/>
      <c r="B64" s="4"/>
      <c r="C64" s="152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>
      <c r="A65" s="243" t="s">
        <v>269</v>
      </c>
      <c r="B65" s="243"/>
      <c r="C65" s="243"/>
      <c r="D65" s="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>
      <c r="A66" s="224"/>
      <c r="B66" s="225"/>
      <c r="C66" s="225"/>
      <c r="D66" s="225"/>
      <c r="E66" s="225"/>
      <c r="F66" s="225"/>
      <c r="G66" s="227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AG66" t="s">
        <v>270</v>
      </c>
    </row>
    <row r="67" spans="1:33">
      <c r="A67" s="228"/>
      <c r="B67" s="229"/>
      <c r="C67" s="229"/>
      <c r="D67" s="229"/>
      <c r="E67" s="229"/>
      <c r="F67" s="229"/>
      <c r="G67" s="231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>
      <c r="A68" s="228"/>
      <c r="B68" s="229"/>
      <c r="C68" s="229"/>
      <c r="D68" s="229"/>
      <c r="E68" s="229"/>
      <c r="F68" s="229"/>
      <c r="G68" s="231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>
      <c r="A69" s="228"/>
      <c r="B69" s="229"/>
      <c r="C69" s="229"/>
      <c r="D69" s="229"/>
      <c r="E69" s="229"/>
      <c r="F69" s="229"/>
      <c r="G69" s="231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>
      <c r="A70" s="232"/>
      <c r="B70" s="233"/>
      <c r="C70" s="233"/>
      <c r="D70" s="233"/>
      <c r="E70" s="233"/>
      <c r="F70" s="233"/>
      <c r="G70" s="235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>
      <c r="A71" s="3"/>
      <c r="B71" s="4"/>
      <c r="C71" s="152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33">
      <c r="C72" s="153"/>
      <c r="D72" s="10"/>
      <c r="AG72" t="s">
        <v>271</v>
      </c>
    </row>
    <row r="73" spans="1:33">
      <c r="D73" s="10"/>
    </row>
    <row r="74" spans="1:33">
      <c r="D74" s="10"/>
    </row>
    <row r="75" spans="1:33">
      <c r="D75" s="10"/>
    </row>
    <row r="76" spans="1:33">
      <c r="D76" s="10"/>
    </row>
    <row r="77" spans="1:33">
      <c r="D77" s="10"/>
    </row>
    <row r="78" spans="1:33">
      <c r="D78" s="10"/>
    </row>
    <row r="79" spans="1:33">
      <c r="D79" s="10"/>
    </row>
    <row r="80" spans="1:33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  <row r="5001" spans="4:4">
      <c r="D5001" s="10"/>
    </row>
    <row r="5002" spans="4:4">
      <c r="D5002" s="10"/>
    </row>
    <row r="5003" spans="4:4">
      <c r="D5003" s="10"/>
    </row>
    <row r="5004" spans="4:4">
      <c r="D5004" s="10"/>
    </row>
    <row r="5005" spans="4:4">
      <c r="D5005" s="10"/>
    </row>
    <row r="5006" spans="4:4">
      <c r="D5006" s="10"/>
    </row>
    <row r="5007" spans="4:4">
      <c r="D5007" s="10"/>
    </row>
    <row r="5008" spans="4:4">
      <c r="D5008" s="10"/>
    </row>
  </sheetData>
  <sheetProtection sheet="1" objects="1" scenarios="1"/>
  <mergeCells count="7">
    <mergeCell ref="A66:G70"/>
    <mergeCell ref="C10:G10"/>
    <mergeCell ref="A1:G1"/>
    <mergeCell ref="C2:G2"/>
    <mergeCell ref="C3:G3"/>
    <mergeCell ref="C4:G4"/>
    <mergeCell ref="A65:C6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4A98C-2A1B-41EF-9531-172077FA661D}">
  <sheetPr>
    <outlinePr summaryBelow="0"/>
  </sheetPr>
  <dimension ref="A1:BH5000"/>
  <sheetViews>
    <sheetView zoomScaleNormal="100" workbookViewId="0">
      <pane ySplit="7" topLeftCell="A120" activePane="bottomLeft" state="frozen"/>
      <selection pane="bottomLeft" activeCell="F130" sqref="F130"/>
    </sheetView>
  </sheetViews>
  <sheetFormatPr defaultRowHeight="12.6" outlineLevelRow="3"/>
  <cols>
    <col min="1" max="1" width="3.42578125" customWidth="1"/>
    <col min="2" max="2" width="12.5703125" style="95" customWidth="1"/>
    <col min="3" max="3" width="38.28515625" style="9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40" t="s">
        <v>114</v>
      </c>
      <c r="B1" s="240"/>
      <c r="C1" s="240"/>
      <c r="D1" s="240"/>
      <c r="E1" s="240"/>
      <c r="F1" s="240"/>
      <c r="G1" s="240"/>
      <c r="AG1" t="s">
        <v>118</v>
      </c>
    </row>
    <row r="2" spans="1:60" ht="24.95" customHeight="1">
      <c r="A2" s="291" t="s">
        <v>115</v>
      </c>
      <c r="B2" s="288" t="s">
        <v>5</v>
      </c>
      <c r="C2" s="292" t="s">
        <v>6</v>
      </c>
      <c r="D2" s="293"/>
      <c r="E2" s="293"/>
      <c r="F2" s="293"/>
      <c r="G2" s="294"/>
      <c r="AG2" t="s">
        <v>119</v>
      </c>
    </row>
    <row r="3" spans="1:60" ht="24.95" customHeight="1">
      <c r="A3" s="291" t="s">
        <v>116</v>
      </c>
      <c r="B3" s="288" t="s">
        <v>55</v>
      </c>
      <c r="C3" s="292" t="s">
        <v>56</v>
      </c>
      <c r="D3" s="293"/>
      <c r="E3" s="293"/>
      <c r="F3" s="293"/>
      <c r="G3" s="294"/>
      <c r="AC3" s="95" t="s">
        <v>119</v>
      </c>
      <c r="AG3" t="s">
        <v>120</v>
      </c>
    </row>
    <row r="4" spans="1:60" ht="24.95" customHeight="1">
      <c r="A4" s="295" t="s">
        <v>117</v>
      </c>
      <c r="B4" s="296" t="s">
        <v>63</v>
      </c>
      <c r="C4" s="297" t="s">
        <v>64</v>
      </c>
      <c r="D4" s="298"/>
      <c r="E4" s="298"/>
      <c r="F4" s="298"/>
      <c r="G4" s="299"/>
      <c r="AG4" t="s">
        <v>121</v>
      </c>
    </row>
    <row r="5" spans="1:60">
      <c r="D5" s="10"/>
    </row>
    <row r="6" spans="1:60" ht="37.5">
      <c r="A6" s="300" t="s">
        <v>122</v>
      </c>
      <c r="B6" s="301" t="s">
        <v>123</v>
      </c>
      <c r="C6" s="301" t="s">
        <v>124</v>
      </c>
      <c r="D6" s="302" t="s">
        <v>125</v>
      </c>
      <c r="E6" s="300" t="s">
        <v>126</v>
      </c>
      <c r="F6" s="303" t="s">
        <v>127</v>
      </c>
      <c r="G6" s="300" t="s">
        <v>26</v>
      </c>
      <c r="H6" s="304" t="s">
        <v>128</v>
      </c>
      <c r="I6" s="304" t="s">
        <v>129</v>
      </c>
      <c r="J6" s="304" t="s">
        <v>130</v>
      </c>
      <c r="K6" s="304" t="s">
        <v>131</v>
      </c>
      <c r="L6" s="304" t="s">
        <v>132</v>
      </c>
      <c r="M6" s="304" t="s">
        <v>133</v>
      </c>
      <c r="N6" s="304" t="s">
        <v>134</v>
      </c>
      <c r="O6" s="304" t="s">
        <v>135</v>
      </c>
      <c r="P6" s="304" t="s">
        <v>136</v>
      </c>
      <c r="Q6" s="304" t="s">
        <v>137</v>
      </c>
      <c r="R6" s="304" t="s">
        <v>138</v>
      </c>
      <c r="S6" s="304" t="s">
        <v>139</v>
      </c>
      <c r="T6" s="304" t="s">
        <v>140</v>
      </c>
      <c r="U6" s="304" t="s">
        <v>141</v>
      </c>
      <c r="V6" s="304" t="s">
        <v>142</v>
      </c>
      <c r="W6" s="304" t="s">
        <v>143</v>
      </c>
      <c r="X6" s="304" t="s">
        <v>144</v>
      </c>
      <c r="Y6" s="304" t="s">
        <v>145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 ht="12.95">
      <c r="A8" s="124" t="s">
        <v>146</v>
      </c>
      <c r="B8" s="125" t="s">
        <v>99</v>
      </c>
      <c r="C8" s="145" t="s">
        <v>100</v>
      </c>
      <c r="D8" s="126"/>
      <c r="E8" s="127"/>
      <c r="F8" s="128"/>
      <c r="G8" s="128">
        <f>SUMIF(AG9:AG86,"&lt;&gt;NOR",G9:G86)</f>
        <v>0</v>
      </c>
      <c r="H8" s="128"/>
      <c r="I8" s="128">
        <f>SUM(I9:I86)</f>
        <v>0</v>
      </c>
      <c r="J8" s="128"/>
      <c r="K8" s="128">
        <f>SUM(K9:K86)</f>
        <v>0</v>
      </c>
      <c r="L8" s="128"/>
      <c r="M8" s="128">
        <f>SUM(M9:M86)</f>
        <v>0</v>
      </c>
      <c r="N8" s="127"/>
      <c r="O8" s="127">
        <f>SUM(O9:O86)</f>
        <v>1017</v>
      </c>
      <c r="P8" s="127"/>
      <c r="Q8" s="127">
        <f>SUM(Q9:Q86)</f>
        <v>0</v>
      </c>
      <c r="R8" s="128"/>
      <c r="S8" s="128"/>
      <c r="T8" s="129"/>
      <c r="U8" s="123"/>
      <c r="V8" s="123">
        <f>SUM(V9:V86)</f>
        <v>1163.24</v>
      </c>
      <c r="W8" s="123"/>
      <c r="X8" s="123"/>
      <c r="Y8" s="123"/>
      <c r="AG8" t="s">
        <v>147</v>
      </c>
    </row>
    <row r="9" spans="1:60" outlineLevel="1">
      <c r="A9" s="130">
        <v>1</v>
      </c>
      <c r="B9" s="131" t="s">
        <v>148</v>
      </c>
      <c r="C9" s="146" t="s">
        <v>149</v>
      </c>
      <c r="D9" s="132" t="s">
        <v>150</v>
      </c>
      <c r="E9" s="133">
        <v>434.52</v>
      </c>
      <c r="F9" s="134"/>
      <c r="G9" s="135">
        <f>ROUND(E9*F9,2)</f>
        <v>0</v>
      </c>
      <c r="H9" s="134"/>
      <c r="I9" s="135">
        <f>ROUND(E9*H9,2)</f>
        <v>0</v>
      </c>
      <c r="J9" s="134"/>
      <c r="K9" s="135">
        <f>ROUND(E9*J9,2)</f>
        <v>0</v>
      </c>
      <c r="L9" s="135">
        <v>21</v>
      </c>
      <c r="M9" s="135">
        <f>G9*(1+L9/100)</f>
        <v>0</v>
      </c>
      <c r="N9" s="133">
        <v>0</v>
      </c>
      <c r="O9" s="133">
        <f>ROUND(E9*N9,2)</f>
        <v>0</v>
      </c>
      <c r="P9" s="133">
        <v>0</v>
      </c>
      <c r="Q9" s="133">
        <f>ROUND(E9*P9,2)</f>
        <v>0</v>
      </c>
      <c r="R9" s="135"/>
      <c r="S9" s="135" t="s">
        <v>151</v>
      </c>
      <c r="T9" s="136" t="s">
        <v>151</v>
      </c>
      <c r="U9" s="113">
        <v>9.7000000000000003E-2</v>
      </c>
      <c r="V9" s="113">
        <f>ROUND(E9*U9,2)</f>
        <v>42.15</v>
      </c>
      <c r="W9" s="113"/>
      <c r="X9" s="113" t="s">
        <v>152</v>
      </c>
      <c r="Y9" s="113" t="s">
        <v>153</v>
      </c>
      <c r="Z9" s="107"/>
      <c r="AA9" s="107"/>
      <c r="AB9" s="107"/>
      <c r="AC9" s="107"/>
      <c r="AD9" s="107"/>
      <c r="AE9" s="107"/>
      <c r="AF9" s="107"/>
      <c r="AG9" s="107" t="s">
        <v>154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2">
      <c r="A10" s="110"/>
      <c r="B10" s="111"/>
      <c r="C10" s="147" t="s">
        <v>277</v>
      </c>
      <c r="D10" s="114"/>
      <c r="E10" s="115"/>
      <c r="F10" s="113"/>
      <c r="G10" s="113"/>
      <c r="H10" s="113"/>
      <c r="I10" s="113"/>
      <c r="J10" s="113"/>
      <c r="K10" s="113"/>
      <c r="L10" s="113"/>
      <c r="M10" s="113"/>
      <c r="N10" s="112"/>
      <c r="O10" s="112"/>
      <c r="P10" s="112"/>
      <c r="Q10" s="112"/>
      <c r="R10" s="113"/>
      <c r="S10" s="113"/>
      <c r="T10" s="113"/>
      <c r="U10" s="113"/>
      <c r="V10" s="113"/>
      <c r="W10" s="113"/>
      <c r="X10" s="113"/>
      <c r="Y10" s="113"/>
      <c r="Z10" s="107"/>
      <c r="AA10" s="107"/>
      <c r="AB10" s="107"/>
      <c r="AC10" s="107"/>
      <c r="AD10" s="107"/>
      <c r="AE10" s="107"/>
      <c r="AF10" s="107"/>
      <c r="AG10" s="107" t="s">
        <v>156</v>
      </c>
      <c r="AH10" s="107">
        <v>0</v>
      </c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3">
      <c r="A11" s="110"/>
      <c r="B11" s="111"/>
      <c r="C11" s="147" t="s">
        <v>306</v>
      </c>
      <c r="D11" s="114"/>
      <c r="E11" s="115"/>
      <c r="F11" s="113"/>
      <c r="G11" s="113"/>
      <c r="H11" s="113"/>
      <c r="I11" s="113"/>
      <c r="J11" s="113"/>
      <c r="K11" s="113"/>
      <c r="L11" s="113"/>
      <c r="M11" s="113"/>
      <c r="N11" s="112"/>
      <c r="O11" s="112"/>
      <c r="P11" s="112"/>
      <c r="Q11" s="112"/>
      <c r="R11" s="113"/>
      <c r="S11" s="113"/>
      <c r="T11" s="113"/>
      <c r="U11" s="113"/>
      <c r="V11" s="113"/>
      <c r="W11" s="113"/>
      <c r="X11" s="113"/>
      <c r="Y11" s="113"/>
      <c r="Z11" s="107"/>
      <c r="AA11" s="107"/>
      <c r="AB11" s="107"/>
      <c r="AC11" s="107"/>
      <c r="AD11" s="107"/>
      <c r="AE11" s="107"/>
      <c r="AF11" s="107"/>
      <c r="AG11" s="107" t="s">
        <v>156</v>
      </c>
      <c r="AH11" s="107">
        <v>0</v>
      </c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ht="20.100000000000001" outlineLevel="3">
      <c r="A12" s="110"/>
      <c r="B12" s="111"/>
      <c r="C12" s="147" t="s">
        <v>307</v>
      </c>
      <c r="D12" s="114"/>
      <c r="E12" s="115"/>
      <c r="F12" s="113"/>
      <c r="G12" s="113"/>
      <c r="H12" s="113"/>
      <c r="I12" s="113"/>
      <c r="J12" s="113"/>
      <c r="K12" s="113"/>
      <c r="L12" s="113"/>
      <c r="M12" s="113"/>
      <c r="N12" s="112"/>
      <c r="O12" s="112"/>
      <c r="P12" s="112"/>
      <c r="Q12" s="112"/>
      <c r="R12" s="113"/>
      <c r="S12" s="113"/>
      <c r="T12" s="113"/>
      <c r="U12" s="113"/>
      <c r="V12" s="113"/>
      <c r="W12" s="113"/>
      <c r="X12" s="113"/>
      <c r="Y12" s="113"/>
      <c r="Z12" s="107"/>
      <c r="AA12" s="107"/>
      <c r="AB12" s="107"/>
      <c r="AC12" s="107"/>
      <c r="AD12" s="107"/>
      <c r="AE12" s="107"/>
      <c r="AF12" s="107"/>
      <c r="AG12" s="107" t="s">
        <v>156</v>
      </c>
      <c r="AH12" s="107">
        <v>0</v>
      </c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3">
      <c r="A13" s="110"/>
      <c r="B13" s="111"/>
      <c r="C13" s="147" t="s">
        <v>308</v>
      </c>
      <c r="D13" s="114"/>
      <c r="E13" s="115">
        <v>434.52</v>
      </c>
      <c r="F13" s="113"/>
      <c r="G13" s="113"/>
      <c r="H13" s="113"/>
      <c r="I13" s="113"/>
      <c r="J13" s="113"/>
      <c r="K13" s="113"/>
      <c r="L13" s="113"/>
      <c r="M13" s="113"/>
      <c r="N13" s="112"/>
      <c r="O13" s="112"/>
      <c r="P13" s="112"/>
      <c r="Q13" s="112"/>
      <c r="R13" s="113"/>
      <c r="S13" s="113"/>
      <c r="T13" s="113"/>
      <c r="U13" s="113"/>
      <c r="V13" s="113"/>
      <c r="W13" s="113"/>
      <c r="X13" s="113"/>
      <c r="Y13" s="113"/>
      <c r="Z13" s="107"/>
      <c r="AA13" s="107"/>
      <c r="AB13" s="107"/>
      <c r="AC13" s="107"/>
      <c r="AD13" s="107"/>
      <c r="AE13" s="107"/>
      <c r="AF13" s="107"/>
      <c r="AG13" s="107" t="s">
        <v>156</v>
      </c>
      <c r="AH13" s="107">
        <v>0</v>
      </c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3">
      <c r="A14" s="110"/>
      <c r="B14" s="111"/>
      <c r="C14" s="148" t="s">
        <v>164</v>
      </c>
      <c r="D14" s="116"/>
      <c r="E14" s="117">
        <v>434.52</v>
      </c>
      <c r="F14" s="113"/>
      <c r="G14" s="113"/>
      <c r="H14" s="113"/>
      <c r="I14" s="113"/>
      <c r="J14" s="113"/>
      <c r="K14" s="113"/>
      <c r="L14" s="113"/>
      <c r="M14" s="113"/>
      <c r="N14" s="112"/>
      <c r="O14" s="112"/>
      <c r="P14" s="112"/>
      <c r="Q14" s="112"/>
      <c r="R14" s="113"/>
      <c r="S14" s="113"/>
      <c r="T14" s="113"/>
      <c r="U14" s="113"/>
      <c r="V14" s="113"/>
      <c r="W14" s="113"/>
      <c r="X14" s="113"/>
      <c r="Y14" s="113"/>
      <c r="Z14" s="107"/>
      <c r="AA14" s="107"/>
      <c r="AB14" s="107"/>
      <c r="AC14" s="107"/>
      <c r="AD14" s="107"/>
      <c r="AE14" s="107"/>
      <c r="AF14" s="107"/>
      <c r="AG14" s="107" t="s">
        <v>156</v>
      </c>
      <c r="AH14" s="107">
        <v>1</v>
      </c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outlineLevel="1">
      <c r="A15" s="130">
        <v>2</v>
      </c>
      <c r="B15" s="131" t="s">
        <v>165</v>
      </c>
      <c r="C15" s="146" t="s">
        <v>166</v>
      </c>
      <c r="D15" s="132" t="s">
        <v>150</v>
      </c>
      <c r="E15" s="133">
        <v>227.6</v>
      </c>
      <c r="F15" s="134"/>
      <c r="G15" s="135">
        <f>ROUND(E15*F15,2)</f>
        <v>0</v>
      </c>
      <c r="H15" s="134"/>
      <c r="I15" s="135">
        <f>ROUND(E15*H15,2)</f>
        <v>0</v>
      </c>
      <c r="J15" s="134"/>
      <c r="K15" s="135">
        <f>ROUND(E15*J15,2)</f>
        <v>0</v>
      </c>
      <c r="L15" s="135">
        <v>21</v>
      </c>
      <c r="M15" s="135">
        <f>G15*(1+L15/100)</f>
        <v>0</v>
      </c>
      <c r="N15" s="133">
        <v>0</v>
      </c>
      <c r="O15" s="133">
        <f>ROUND(E15*N15,2)</f>
        <v>0</v>
      </c>
      <c r="P15" s="133">
        <v>0</v>
      </c>
      <c r="Q15" s="133">
        <f>ROUND(E15*P15,2)</f>
        <v>0</v>
      </c>
      <c r="R15" s="135"/>
      <c r="S15" s="135" t="s">
        <v>151</v>
      </c>
      <c r="T15" s="136" t="s">
        <v>151</v>
      </c>
      <c r="U15" s="113">
        <v>9.2999999999999999E-2</v>
      </c>
      <c r="V15" s="113">
        <f>ROUND(E15*U15,2)</f>
        <v>21.17</v>
      </c>
      <c r="W15" s="113"/>
      <c r="X15" s="113" t="s">
        <v>152</v>
      </c>
      <c r="Y15" s="113" t="s">
        <v>153</v>
      </c>
      <c r="Z15" s="107"/>
      <c r="AA15" s="107"/>
      <c r="AB15" s="107"/>
      <c r="AC15" s="107"/>
      <c r="AD15" s="107"/>
      <c r="AE15" s="107"/>
      <c r="AF15" s="107"/>
      <c r="AG15" s="107" t="s">
        <v>154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2">
      <c r="A16" s="110"/>
      <c r="B16" s="111"/>
      <c r="C16" s="147" t="s">
        <v>309</v>
      </c>
      <c r="D16" s="114"/>
      <c r="E16" s="115"/>
      <c r="F16" s="113"/>
      <c r="G16" s="113"/>
      <c r="H16" s="113"/>
      <c r="I16" s="113"/>
      <c r="J16" s="113"/>
      <c r="K16" s="113"/>
      <c r="L16" s="113"/>
      <c r="M16" s="113"/>
      <c r="N16" s="112"/>
      <c r="O16" s="112"/>
      <c r="P16" s="112"/>
      <c r="Q16" s="112"/>
      <c r="R16" s="113"/>
      <c r="S16" s="113"/>
      <c r="T16" s="113"/>
      <c r="U16" s="113"/>
      <c r="V16" s="113"/>
      <c r="W16" s="113"/>
      <c r="X16" s="113"/>
      <c r="Y16" s="113"/>
      <c r="Z16" s="107"/>
      <c r="AA16" s="107"/>
      <c r="AB16" s="107"/>
      <c r="AC16" s="107"/>
      <c r="AD16" s="107"/>
      <c r="AE16" s="107"/>
      <c r="AF16" s="107"/>
      <c r="AG16" s="107" t="s">
        <v>156</v>
      </c>
      <c r="AH16" s="107">
        <v>0</v>
      </c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3">
      <c r="A17" s="110"/>
      <c r="B17" s="111"/>
      <c r="C17" s="147" t="s">
        <v>310</v>
      </c>
      <c r="D17" s="114"/>
      <c r="E17" s="115"/>
      <c r="F17" s="113"/>
      <c r="G17" s="113"/>
      <c r="H17" s="113"/>
      <c r="I17" s="113"/>
      <c r="J17" s="113"/>
      <c r="K17" s="113"/>
      <c r="L17" s="113"/>
      <c r="M17" s="113"/>
      <c r="N17" s="112"/>
      <c r="O17" s="112"/>
      <c r="P17" s="112"/>
      <c r="Q17" s="112"/>
      <c r="R17" s="113"/>
      <c r="S17" s="113"/>
      <c r="T17" s="113"/>
      <c r="U17" s="113"/>
      <c r="V17" s="113"/>
      <c r="W17" s="113"/>
      <c r="X17" s="113"/>
      <c r="Y17" s="113"/>
      <c r="Z17" s="107"/>
      <c r="AA17" s="107"/>
      <c r="AB17" s="107"/>
      <c r="AC17" s="107"/>
      <c r="AD17" s="107"/>
      <c r="AE17" s="107"/>
      <c r="AF17" s="107"/>
      <c r="AG17" s="107" t="s">
        <v>156</v>
      </c>
      <c r="AH17" s="107">
        <v>0</v>
      </c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3">
      <c r="A18" s="110"/>
      <c r="B18" s="111"/>
      <c r="C18" s="147" t="s">
        <v>167</v>
      </c>
      <c r="D18" s="114"/>
      <c r="E18" s="115"/>
      <c r="F18" s="113"/>
      <c r="G18" s="113"/>
      <c r="H18" s="113"/>
      <c r="I18" s="113"/>
      <c r="J18" s="113"/>
      <c r="K18" s="113"/>
      <c r="L18" s="113"/>
      <c r="M18" s="113"/>
      <c r="N18" s="112"/>
      <c r="O18" s="112"/>
      <c r="P18" s="112"/>
      <c r="Q18" s="112"/>
      <c r="R18" s="113"/>
      <c r="S18" s="113"/>
      <c r="T18" s="113"/>
      <c r="U18" s="113"/>
      <c r="V18" s="113"/>
      <c r="W18" s="113"/>
      <c r="X18" s="113"/>
      <c r="Y18" s="113"/>
      <c r="Z18" s="107"/>
      <c r="AA18" s="107"/>
      <c r="AB18" s="107"/>
      <c r="AC18" s="107"/>
      <c r="AD18" s="107"/>
      <c r="AE18" s="107"/>
      <c r="AF18" s="107"/>
      <c r="AG18" s="107" t="s">
        <v>156</v>
      </c>
      <c r="AH18" s="107">
        <v>0</v>
      </c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3">
      <c r="A19" s="110"/>
      <c r="B19" s="111"/>
      <c r="C19" s="147" t="s">
        <v>311</v>
      </c>
      <c r="D19" s="114"/>
      <c r="E19" s="115">
        <v>227.6</v>
      </c>
      <c r="F19" s="113"/>
      <c r="G19" s="113"/>
      <c r="H19" s="113"/>
      <c r="I19" s="113"/>
      <c r="J19" s="113"/>
      <c r="K19" s="113"/>
      <c r="L19" s="113"/>
      <c r="M19" s="113"/>
      <c r="N19" s="112"/>
      <c r="O19" s="112"/>
      <c r="P19" s="112"/>
      <c r="Q19" s="112"/>
      <c r="R19" s="113"/>
      <c r="S19" s="113"/>
      <c r="T19" s="113"/>
      <c r="U19" s="113"/>
      <c r="V19" s="113"/>
      <c r="W19" s="113"/>
      <c r="X19" s="113"/>
      <c r="Y19" s="113"/>
      <c r="Z19" s="107"/>
      <c r="AA19" s="107"/>
      <c r="AB19" s="107"/>
      <c r="AC19" s="107"/>
      <c r="AD19" s="107"/>
      <c r="AE19" s="107"/>
      <c r="AF19" s="107"/>
      <c r="AG19" s="107" t="s">
        <v>156</v>
      </c>
      <c r="AH19" s="107">
        <v>0</v>
      </c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3">
      <c r="A20" s="110"/>
      <c r="B20" s="111"/>
      <c r="C20" s="148" t="s">
        <v>164</v>
      </c>
      <c r="D20" s="116"/>
      <c r="E20" s="117">
        <v>227.6</v>
      </c>
      <c r="F20" s="113"/>
      <c r="G20" s="113"/>
      <c r="H20" s="113"/>
      <c r="I20" s="113"/>
      <c r="J20" s="113"/>
      <c r="K20" s="113"/>
      <c r="L20" s="113"/>
      <c r="M20" s="113"/>
      <c r="N20" s="112"/>
      <c r="O20" s="112"/>
      <c r="P20" s="112"/>
      <c r="Q20" s="112"/>
      <c r="R20" s="113"/>
      <c r="S20" s="113"/>
      <c r="T20" s="113"/>
      <c r="U20" s="113"/>
      <c r="V20" s="113"/>
      <c r="W20" s="113"/>
      <c r="X20" s="113"/>
      <c r="Y20" s="113"/>
      <c r="Z20" s="107"/>
      <c r="AA20" s="107"/>
      <c r="AB20" s="107"/>
      <c r="AC20" s="107"/>
      <c r="AD20" s="107"/>
      <c r="AE20" s="107"/>
      <c r="AF20" s="107"/>
      <c r="AG20" s="107" t="s">
        <v>156</v>
      </c>
      <c r="AH20" s="107">
        <v>1</v>
      </c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1">
      <c r="A21" s="130">
        <v>3</v>
      </c>
      <c r="B21" s="131" t="s">
        <v>171</v>
      </c>
      <c r="C21" s="146" t="s">
        <v>172</v>
      </c>
      <c r="D21" s="132" t="s">
        <v>150</v>
      </c>
      <c r="E21" s="133">
        <v>3373.9</v>
      </c>
      <c r="F21" s="134"/>
      <c r="G21" s="135">
        <f>ROUND(E21*F21,2)</f>
        <v>0</v>
      </c>
      <c r="H21" s="134"/>
      <c r="I21" s="135">
        <f>ROUND(E21*H21,2)</f>
        <v>0</v>
      </c>
      <c r="J21" s="134"/>
      <c r="K21" s="135">
        <f>ROUND(E21*J21,2)</f>
        <v>0</v>
      </c>
      <c r="L21" s="135">
        <v>21</v>
      </c>
      <c r="M21" s="135">
        <f>G21*(1+L21/100)</f>
        <v>0</v>
      </c>
      <c r="N21" s="133">
        <v>0</v>
      </c>
      <c r="O21" s="133">
        <f>ROUND(E21*N21,2)</f>
        <v>0</v>
      </c>
      <c r="P21" s="133">
        <v>0</v>
      </c>
      <c r="Q21" s="133">
        <f>ROUND(E21*P21,2)</f>
        <v>0</v>
      </c>
      <c r="R21" s="135"/>
      <c r="S21" s="135" t="s">
        <v>151</v>
      </c>
      <c r="T21" s="136" t="s">
        <v>151</v>
      </c>
      <c r="U21" s="113">
        <v>0.13400000000000001</v>
      </c>
      <c r="V21" s="113">
        <f>ROUND(E21*U21,2)</f>
        <v>452.1</v>
      </c>
      <c r="W21" s="113"/>
      <c r="X21" s="113" t="s">
        <v>152</v>
      </c>
      <c r="Y21" s="113" t="s">
        <v>153</v>
      </c>
      <c r="Z21" s="107"/>
      <c r="AA21" s="107"/>
      <c r="AB21" s="107"/>
      <c r="AC21" s="107"/>
      <c r="AD21" s="107"/>
      <c r="AE21" s="107"/>
      <c r="AF21" s="107"/>
      <c r="AG21" s="107" t="s">
        <v>154</v>
      </c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2">
      <c r="A22" s="110"/>
      <c r="B22" s="111"/>
      <c r="C22" s="147" t="s">
        <v>277</v>
      </c>
      <c r="D22" s="114"/>
      <c r="E22" s="115"/>
      <c r="F22" s="113"/>
      <c r="G22" s="113"/>
      <c r="H22" s="113"/>
      <c r="I22" s="113"/>
      <c r="J22" s="113"/>
      <c r="K22" s="113"/>
      <c r="L22" s="113"/>
      <c r="M22" s="113"/>
      <c r="N22" s="112"/>
      <c r="O22" s="112"/>
      <c r="P22" s="112"/>
      <c r="Q22" s="112"/>
      <c r="R22" s="113"/>
      <c r="S22" s="113"/>
      <c r="T22" s="113"/>
      <c r="U22" s="113"/>
      <c r="V22" s="113"/>
      <c r="W22" s="113"/>
      <c r="X22" s="113"/>
      <c r="Y22" s="113"/>
      <c r="Z22" s="107"/>
      <c r="AA22" s="107"/>
      <c r="AB22" s="107"/>
      <c r="AC22" s="107"/>
      <c r="AD22" s="107"/>
      <c r="AE22" s="107"/>
      <c r="AF22" s="107"/>
      <c r="AG22" s="107" t="s">
        <v>156</v>
      </c>
      <c r="AH22" s="107">
        <v>0</v>
      </c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3">
      <c r="A23" s="110"/>
      <c r="B23" s="111"/>
      <c r="C23" s="147" t="s">
        <v>306</v>
      </c>
      <c r="D23" s="114"/>
      <c r="E23" s="115"/>
      <c r="F23" s="113"/>
      <c r="G23" s="113"/>
      <c r="H23" s="113"/>
      <c r="I23" s="113"/>
      <c r="J23" s="113"/>
      <c r="K23" s="113"/>
      <c r="L23" s="113"/>
      <c r="M23" s="113"/>
      <c r="N23" s="112"/>
      <c r="O23" s="112"/>
      <c r="P23" s="112"/>
      <c r="Q23" s="112"/>
      <c r="R23" s="113"/>
      <c r="S23" s="113"/>
      <c r="T23" s="113"/>
      <c r="U23" s="113"/>
      <c r="V23" s="113"/>
      <c r="W23" s="113"/>
      <c r="X23" s="113"/>
      <c r="Y23" s="113"/>
      <c r="Z23" s="107"/>
      <c r="AA23" s="107"/>
      <c r="AB23" s="107"/>
      <c r="AC23" s="107"/>
      <c r="AD23" s="107"/>
      <c r="AE23" s="107"/>
      <c r="AF23" s="107"/>
      <c r="AG23" s="107" t="s">
        <v>156</v>
      </c>
      <c r="AH23" s="107">
        <v>0</v>
      </c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3">
      <c r="A24" s="110"/>
      <c r="B24" s="111"/>
      <c r="C24" s="147" t="s">
        <v>312</v>
      </c>
      <c r="D24" s="114"/>
      <c r="E24" s="115"/>
      <c r="F24" s="113"/>
      <c r="G24" s="113"/>
      <c r="H24" s="113"/>
      <c r="I24" s="113"/>
      <c r="J24" s="113"/>
      <c r="K24" s="113"/>
      <c r="L24" s="113"/>
      <c r="M24" s="113"/>
      <c r="N24" s="112"/>
      <c r="O24" s="112"/>
      <c r="P24" s="112"/>
      <c r="Q24" s="112"/>
      <c r="R24" s="113"/>
      <c r="S24" s="113"/>
      <c r="T24" s="113"/>
      <c r="U24" s="113"/>
      <c r="V24" s="113"/>
      <c r="W24" s="113"/>
      <c r="X24" s="113"/>
      <c r="Y24" s="113"/>
      <c r="Z24" s="107"/>
      <c r="AA24" s="107"/>
      <c r="AB24" s="107"/>
      <c r="AC24" s="107"/>
      <c r="AD24" s="107"/>
      <c r="AE24" s="107"/>
      <c r="AF24" s="107"/>
      <c r="AG24" s="107" t="s">
        <v>156</v>
      </c>
      <c r="AH24" s="107">
        <v>0</v>
      </c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3">
      <c r="A25" s="110"/>
      <c r="B25" s="111"/>
      <c r="C25" s="147" t="s">
        <v>313</v>
      </c>
      <c r="D25" s="114"/>
      <c r="E25" s="115">
        <v>3373.9</v>
      </c>
      <c r="F25" s="113"/>
      <c r="G25" s="113"/>
      <c r="H25" s="113"/>
      <c r="I25" s="113"/>
      <c r="J25" s="113"/>
      <c r="K25" s="113"/>
      <c r="L25" s="113"/>
      <c r="M25" s="113"/>
      <c r="N25" s="112"/>
      <c r="O25" s="112"/>
      <c r="P25" s="112"/>
      <c r="Q25" s="112"/>
      <c r="R25" s="113"/>
      <c r="S25" s="113"/>
      <c r="T25" s="113"/>
      <c r="U25" s="113"/>
      <c r="V25" s="113"/>
      <c r="W25" s="113"/>
      <c r="X25" s="113"/>
      <c r="Y25" s="113"/>
      <c r="Z25" s="107"/>
      <c r="AA25" s="107"/>
      <c r="AB25" s="107"/>
      <c r="AC25" s="107"/>
      <c r="AD25" s="107"/>
      <c r="AE25" s="107"/>
      <c r="AF25" s="107"/>
      <c r="AG25" s="107" t="s">
        <v>156</v>
      </c>
      <c r="AH25" s="107">
        <v>0</v>
      </c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3">
      <c r="A26" s="110"/>
      <c r="B26" s="111"/>
      <c r="C26" s="148" t="s">
        <v>164</v>
      </c>
      <c r="D26" s="116"/>
      <c r="E26" s="117">
        <v>3373.9</v>
      </c>
      <c r="F26" s="113"/>
      <c r="G26" s="113"/>
      <c r="H26" s="113"/>
      <c r="I26" s="113"/>
      <c r="J26" s="113"/>
      <c r="K26" s="113"/>
      <c r="L26" s="113"/>
      <c r="M26" s="113"/>
      <c r="N26" s="112"/>
      <c r="O26" s="112"/>
      <c r="P26" s="112"/>
      <c r="Q26" s="112"/>
      <c r="R26" s="113"/>
      <c r="S26" s="113"/>
      <c r="T26" s="113"/>
      <c r="U26" s="113"/>
      <c r="V26" s="113"/>
      <c r="W26" s="113"/>
      <c r="X26" s="113"/>
      <c r="Y26" s="113"/>
      <c r="Z26" s="107"/>
      <c r="AA26" s="107"/>
      <c r="AB26" s="107"/>
      <c r="AC26" s="107"/>
      <c r="AD26" s="107"/>
      <c r="AE26" s="107"/>
      <c r="AF26" s="107"/>
      <c r="AG26" s="107" t="s">
        <v>156</v>
      </c>
      <c r="AH26" s="107">
        <v>1</v>
      </c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1">
      <c r="A27" s="130">
        <v>4</v>
      </c>
      <c r="B27" s="131" t="s">
        <v>175</v>
      </c>
      <c r="C27" s="146" t="s">
        <v>176</v>
      </c>
      <c r="D27" s="132" t="s">
        <v>150</v>
      </c>
      <c r="E27" s="133">
        <v>3370.04</v>
      </c>
      <c r="F27" s="134"/>
      <c r="G27" s="135">
        <f>ROUND(E27*F27,2)</f>
        <v>0</v>
      </c>
      <c r="H27" s="134"/>
      <c r="I27" s="135">
        <f>ROUND(E27*H27,2)</f>
        <v>0</v>
      </c>
      <c r="J27" s="134"/>
      <c r="K27" s="135">
        <f>ROUND(E27*J27,2)</f>
        <v>0</v>
      </c>
      <c r="L27" s="135">
        <v>21</v>
      </c>
      <c r="M27" s="135">
        <f>G27*(1+L27/100)</f>
        <v>0</v>
      </c>
      <c r="N27" s="133">
        <v>0</v>
      </c>
      <c r="O27" s="133">
        <f>ROUND(E27*N27,2)</f>
        <v>0</v>
      </c>
      <c r="P27" s="133">
        <v>0</v>
      </c>
      <c r="Q27" s="133">
        <f>ROUND(E27*P27,2)</f>
        <v>0</v>
      </c>
      <c r="R27" s="135"/>
      <c r="S27" s="135" t="s">
        <v>151</v>
      </c>
      <c r="T27" s="136" t="s">
        <v>151</v>
      </c>
      <c r="U27" s="113">
        <v>1.0999999999999999E-2</v>
      </c>
      <c r="V27" s="113">
        <f>ROUND(E27*U27,2)</f>
        <v>37.07</v>
      </c>
      <c r="W27" s="113"/>
      <c r="X27" s="113" t="s">
        <v>152</v>
      </c>
      <c r="Y27" s="113" t="s">
        <v>153</v>
      </c>
      <c r="Z27" s="107"/>
      <c r="AA27" s="107"/>
      <c r="AB27" s="107"/>
      <c r="AC27" s="107"/>
      <c r="AD27" s="107"/>
      <c r="AE27" s="107"/>
      <c r="AF27" s="107"/>
      <c r="AG27" s="107" t="s">
        <v>154</v>
      </c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2">
      <c r="A28" s="110"/>
      <c r="B28" s="111"/>
      <c r="C28" s="147" t="s">
        <v>277</v>
      </c>
      <c r="D28" s="114"/>
      <c r="E28" s="115"/>
      <c r="F28" s="113"/>
      <c r="G28" s="113"/>
      <c r="H28" s="113"/>
      <c r="I28" s="113"/>
      <c r="J28" s="113"/>
      <c r="K28" s="113"/>
      <c r="L28" s="113"/>
      <c r="M28" s="113"/>
      <c r="N28" s="112"/>
      <c r="O28" s="112"/>
      <c r="P28" s="112"/>
      <c r="Q28" s="112"/>
      <c r="R28" s="113"/>
      <c r="S28" s="113"/>
      <c r="T28" s="113"/>
      <c r="U28" s="113"/>
      <c r="V28" s="113"/>
      <c r="W28" s="113"/>
      <c r="X28" s="113"/>
      <c r="Y28" s="113"/>
      <c r="Z28" s="107"/>
      <c r="AA28" s="107"/>
      <c r="AB28" s="107"/>
      <c r="AC28" s="107"/>
      <c r="AD28" s="107"/>
      <c r="AE28" s="107"/>
      <c r="AF28" s="107"/>
      <c r="AG28" s="107" t="s">
        <v>156</v>
      </c>
      <c r="AH28" s="107">
        <v>0</v>
      </c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3">
      <c r="A29" s="110"/>
      <c r="B29" s="111"/>
      <c r="C29" s="147" t="s">
        <v>312</v>
      </c>
      <c r="D29" s="114"/>
      <c r="E29" s="115"/>
      <c r="F29" s="113"/>
      <c r="G29" s="113"/>
      <c r="H29" s="113"/>
      <c r="I29" s="113"/>
      <c r="J29" s="113"/>
      <c r="K29" s="113"/>
      <c r="L29" s="113"/>
      <c r="M29" s="113"/>
      <c r="N29" s="112"/>
      <c r="O29" s="112"/>
      <c r="P29" s="112"/>
      <c r="Q29" s="112"/>
      <c r="R29" s="113"/>
      <c r="S29" s="113"/>
      <c r="T29" s="113"/>
      <c r="U29" s="113"/>
      <c r="V29" s="113"/>
      <c r="W29" s="113"/>
      <c r="X29" s="113"/>
      <c r="Y29" s="113"/>
      <c r="Z29" s="107"/>
      <c r="AA29" s="107"/>
      <c r="AB29" s="107"/>
      <c r="AC29" s="107"/>
      <c r="AD29" s="107"/>
      <c r="AE29" s="107"/>
      <c r="AF29" s="107"/>
      <c r="AG29" s="107" t="s">
        <v>156</v>
      </c>
      <c r="AH29" s="107">
        <v>0</v>
      </c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3">
      <c r="A30" s="110"/>
      <c r="B30" s="111"/>
      <c r="C30" s="147" t="s">
        <v>314</v>
      </c>
      <c r="D30" s="114"/>
      <c r="E30" s="115"/>
      <c r="F30" s="113"/>
      <c r="G30" s="113"/>
      <c r="H30" s="113"/>
      <c r="I30" s="113"/>
      <c r="J30" s="113"/>
      <c r="K30" s="113"/>
      <c r="L30" s="113"/>
      <c r="M30" s="113"/>
      <c r="N30" s="112"/>
      <c r="O30" s="112"/>
      <c r="P30" s="112"/>
      <c r="Q30" s="112"/>
      <c r="R30" s="113"/>
      <c r="S30" s="113"/>
      <c r="T30" s="113"/>
      <c r="U30" s="113"/>
      <c r="V30" s="113"/>
      <c r="W30" s="113"/>
      <c r="X30" s="113"/>
      <c r="Y30" s="113"/>
      <c r="Z30" s="107"/>
      <c r="AA30" s="107"/>
      <c r="AB30" s="107"/>
      <c r="AC30" s="107"/>
      <c r="AD30" s="107"/>
      <c r="AE30" s="107"/>
      <c r="AF30" s="107"/>
      <c r="AG30" s="107" t="s">
        <v>156</v>
      </c>
      <c r="AH30" s="107">
        <v>0</v>
      </c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outlineLevel="3">
      <c r="A31" s="110"/>
      <c r="B31" s="111"/>
      <c r="C31" s="147" t="s">
        <v>315</v>
      </c>
      <c r="D31" s="114"/>
      <c r="E31" s="115"/>
      <c r="F31" s="113"/>
      <c r="G31" s="113"/>
      <c r="H31" s="113"/>
      <c r="I31" s="113"/>
      <c r="J31" s="113"/>
      <c r="K31" s="113"/>
      <c r="L31" s="113"/>
      <c r="M31" s="113"/>
      <c r="N31" s="112"/>
      <c r="O31" s="112"/>
      <c r="P31" s="112"/>
      <c r="Q31" s="112"/>
      <c r="R31" s="113"/>
      <c r="S31" s="113"/>
      <c r="T31" s="113"/>
      <c r="U31" s="113"/>
      <c r="V31" s="113"/>
      <c r="W31" s="113"/>
      <c r="X31" s="113"/>
      <c r="Y31" s="113"/>
      <c r="Z31" s="107"/>
      <c r="AA31" s="107"/>
      <c r="AB31" s="107"/>
      <c r="AC31" s="107"/>
      <c r="AD31" s="107"/>
      <c r="AE31" s="107"/>
      <c r="AF31" s="107"/>
      <c r="AG31" s="107" t="s">
        <v>156</v>
      </c>
      <c r="AH31" s="107">
        <v>0</v>
      </c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3">
      <c r="A32" s="110"/>
      <c r="B32" s="111"/>
      <c r="C32" s="147" t="s">
        <v>316</v>
      </c>
      <c r="D32" s="114"/>
      <c r="E32" s="115"/>
      <c r="F32" s="113"/>
      <c r="G32" s="113"/>
      <c r="H32" s="113"/>
      <c r="I32" s="113"/>
      <c r="J32" s="113"/>
      <c r="K32" s="113"/>
      <c r="L32" s="113"/>
      <c r="M32" s="113"/>
      <c r="N32" s="112"/>
      <c r="O32" s="112"/>
      <c r="P32" s="112"/>
      <c r="Q32" s="112"/>
      <c r="R32" s="113"/>
      <c r="S32" s="113"/>
      <c r="T32" s="113"/>
      <c r="U32" s="113"/>
      <c r="V32" s="113"/>
      <c r="W32" s="113"/>
      <c r="X32" s="113"/>
      <c r="Y32" s="113"/>
      <c r="Z32" s="107"/>
      <c r="AA32" s="107"/>
      <c r="AB32" s="107"/>
      <c r="AC32" s="107"/>
      <c r="AD32" s="107"/>
      <c r="AE32" s="107"/>
      <c r="AF32" s="107"/>
      <c r="AG32" s="107" t="s">
        <v>156</v>
      </c>
      <c r="AH32" s="107">
        <v>0</v>
      </c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outlineLevel="3">
      <c r="A33" s="110"/>
      <c r="B33" s="111"/>
      <c r="C33" s="147" t="s">
        <v>317</v>
      </c>
      <c r="D33" s="114"/>
      <c r="E33" s="115"/>
      <c r="F33" s="113"/>
      <c r="G33" s="113"/>
      <c r="H33" s="113"/>
      <c r="I33" s="113"/>
      <c r="J33" s="113"/>
      <c r="K33" s="113"/>
      <c r="L33" s="113"/>
      <c r="M33" s="113"/>
      <c r="N33" s="112"/>
      <c r="O33" s="112"/>
      <c r="P33" s="112"/>
      <c r="Q33" s="112"/>
      <c r="R33" s="113"/>
      <c r="S33" s="113"/>
      <c r="T33" s="113"/>
      <c r="U33" s="113"/>
      <c r="V33" s="113"/>
      <c r="W33" s="113"/>
      <c r="X33" s="113"/>
      <c r="Y33" s="113"/>
      <c r="Z33" s="107"/>
      <c r="AA33" s="107"/>
      <c r="AB33" s="107"/>
      <c r="AC33" s="107"/>
      <c r="AD33" s="107"/>
      <c r="AE33" s="107"/>
      <c r="AF33" s="107"/>
      <c r="AG33" s="107" t="s">
        <v>156</v>
      </c>
      <c r="AH33" s="107">
        <v>0</v>
      </c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3">
      <c r="A34" s="110"/>
      <c r="B34" s="111"/>
      <c r="C34" s="147" t="s">
        <v>318</v>
      </c>
      <c r="D34" s="114"/>
      <c r="E34" s="115"/>
      <c r="F34" s="113"/>
      <c r="G34" s="113"/>
      <c r="H34" s="113"/>
      <c r="I34" s="113"/>
      <c r="J34" s="113"/>
      <c r="K34" s="113"/>
      <c r="L34" s="113"/>
      <c r="M34" s="113"/>
      <c r="N34" s="112"/>
      <c r="O34" s="112"/>
      <c r="P34" s="112"/>
      <c r="Q34" s="112"/>
      <c r="R34" s="113"/>
      <c r="S34" s="113"/>
      <c r="T34" s="113"/>
      <c r="U34" s="113"/>
      <c r="V34" s="113"/>
      <c r="W34" s="113"/>
      <c r="X34" s="113"/>
      <c r="Y34" s="113"/>
      <c r="Z34" s="107"/>
      <c r="AA34" s="107"/>
      <c r="AB34" s="107"/>
      <c r="AC34" s="107"/>
      <c r="AD34" s="107"/>
      <c r="AE34" s="107"/>
      <c r="AF34" s="107"/>
      <c r="AG34" s="107" t="s">
        <v>156</v>
      </c>
      <c r="AH34" s="107">
        <v>0</v>
      </c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3">
      <c r="A35" s="110"/>
      <c r="B35" s="111"/>
      <c r="C35" s="147" t="s">
        <v>319</v>
      </c>
      <c r="D35" s="114"/>
      <c r="E35" s="115">
        <v>1685.02</v>
      </c>
      <c r="F35" s="113"/>
      <c r="G35" s="113"/>
      <c r="H35" s="113"/>
      <c r="I35" s="113"/>
      <c r="J35" s="113"/>
      <c r="K35" s="113"/>
      <c r="L35" s="113"/>
      <c r="M35" s="113"/>
      <c r="N35" s="112"/>
      <c r="O35" s="112"/>
      <c r="P35" s="112"/>
      <c r="Q35" s="112"/>
      <c r="R35" s="113"/>
      <c r="S35" s="113"/>
      <c r="T35" s="113"/>
      <c r="U35" s="113"/>
      <c r="V35" s="113"/>
      <c r="W35" s="113"/>
      <c r="X35" s="113"/>
      <c r="Y35" s="113"/>
      <c r="Z35" s="107"/>
      <c r="AA35" s="107"/>
      <c r="AB35" s="107"/>
      <c r="AC35" s="107"/>
      <c r="AD35" s="107"/>
      <c r="AE35" s="107"/>
      <c r="AF35" s="107"/>
      <c r="AG35" s="107" t="s">
        <v>156</v>
      </c>
      <c r="AH35" s="107">
        <v>0</v>
      </c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3">
      <c r="A36" s="110"/>
      <c r="B36" s="111"/>
      <c r="C36" s="148" t="s">
        <v>164</v>
      </c>
      <c r="D36" s="116"/>
      <c r="E36" s="117">
        <v>1685.02</v>
      </c>
      <c r="F36" s="113"/>
      <c r="G36" s="113"/>
      <c r="H36" s="113"/>
      <c r="I36" s="113"/>
      <c r="J36" s="113"/>
      <c r="K36" s="113"/>
      <c r="L36" s="113"/>
      <c r="M36" s="113"/>
      <c r="N36" s="112"/>
      <c r="O36" s="112"/>
      <c r="P36" s="112"/>
      <c r="Q36" s="112"/>
      <c r="R36" s="113"/>
      <c r="S36" s="113"/>
      <c r="T36" s="113"/>
      <c r="U36" s="113"/>
      <c r="V36" s="113"/>
      <c r="W36" s="113"/>
      <c r="X36" s="113"/>
      <c r="Y36" s="113"/>
      <c r="Z36" s="107"/>
      <c r="AA36" s="107"/>
      <c r="AB36" s="107"/>
      <c r="AC36" s="107"/>
      <c r="AD36" s="107"/>
      <c r="AE36" s="107"/>
      <c r="AF36" s="107"/>
      <c r="AG36" s="107" t="s">
        <v>156</v>
      </c>
      <c r="AH36" s="107">
        <v>1</v>
      </c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ht="30" outlineLevel="3">
      <c r="A37" s="110"/>
      <c r="B37" s="111"/>
      <c r="C37" s="147" t="s">
        <v>320</v>
      </c>
      <c r="D37" s="114"/>
      <c r="E37" s="115"/>
      <c r="F37" s="113"/>
      <c r="G37" s="113"/>
      <c r="H37" s="113"/>
      <c r="I37" s="113"/>
      <c r="J37" s="113"/>
      <c r="K37" s="113"/>
      <c r="L37" s="113"/>
      <c r="M37" s="113"/>
      <c r="N37" s="112"/>
      <c r="O37" s="112"/>
      <c r="P37" s="112"/>
      <c r="Q37" s="112"/>
      <c r="R37" s="113"/>
      <c r="S37" s="113"/>
      <c r="T37" s="113"/>
      <c r="U37" s="113"/>
      <c r="V37" s="113"/>
      <c r="W37" s="113"/>
      <c r="X37" s="113"/>
      <c r="Y37" s="113"/>
      <c r="Z37" s="107"/>
      <c r="AA37" s="107"/>
      <c r="AB37" s="107"/>
      <c r="AC37" s="107"/>
      <c r="AD37" s="107"/>
      <c r="AE37" s="107"/>
      <c r="AF37" s="107"/>
      <c r="AG37" s="107" t="s">
        <v>156</v>
      </c>
      <c r="AH37" s="107">
        <v>0</v>
      </c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3">
      <c r="A38" s="110"/>
      <c r="B38" s="111"/>
      <c r="C38" s="147" t="s">
        <v>321</v>
      </c>
      <c r="D38" s="114"/>
      <c r="E38" s="115"/>
      <c r="F38" s="113"/>
      <c r="G38" s="113"/>
      <c r="H38" s="113"/>
      <c r="I38" s="113"/>
      <c r="J38" s="113"/>
      <c r="K38" s="113"/>
      <c r="L38" s="113"/>
      <c r="M38" s="113"/>
      <c r="N38" s="112"/>
      <c r="O38" s="112"/>
      <c r="P38" s="112"/>
      <c r="Q38" s="112"/>
      <c r="R38" s="113"/>
      <c r="S38" s="113"/>
      <c r="T38" s="113"/>
      <c r="U38" s="113"/>
      <c r="V38" s="113"/>
      <c r="W38" s="113"/>
      <c r="X38" s="113"/>
      <c r="Y38" s="113"/>
      <c r="Z38" s="107"/>
      <c r="AA38" s="107"/>
      <c r="AB38" s="107"/>
      <c r="AC38" s="107"/>
      <c r="AD38" s="107"/>
      <c r="AE38" s="107"/>
      <c r="AF38" s="107"/>
      <c r="AG38" s="107" t="s">
        <v>156</v>
      </c>
      <c r="AH38" s="107">
        <v>0</v>
      </c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3">
      <c r="A39" s="110"/>
      <c r="B39" s="111"/>
      <c r="C39" s="147" t="s">
        <v>322</v>
      </c>
      <c r="D39" s="114"/>
      <c r="E39" s="115">
        <v>1685.02</v>
      </c>
      <c r="F39" s="113"/>
      <c r="G39" s="113"/>
      <c r="H39" s="113"/>
      <c r="I39" s="113"/>
      <c r="J39" s="113"/>
      <c r="K39" s="113"/>
      <c r="L39" s="113"/>
      <c r="M39" s="113"/>
      <c r="N39" s="112"/>
      <c r="O39" s="112"/>
      <c r="P39" s="112"/>
      <c r="Q39" s="112"/>
      <c r="R39" s="113"/>
      <c r="S39" s="113"/>
      <c r="T39" s="113"/>
      <c r="U39" s="113"/>
      <c r="V39" s="113"/>
      <c r="W39" s="113"/>
      <c r="X39" s="113"/>
      <c r="Y39" s="113"/>
      <c r="Z39" s="107"/>
      <c r="AA39" s="107"/>
      <c r="AB39" s="107"/>
      <c r="AC39" s="107"/>
      <c r="AD39" s="107"/>
      <c r="AE39" s="107"/>
      <c r="AF39" s="107"/>
      <c r="AG39" s="107" t="s">
        <v>156</v>
      </c>
      <c r="AH39" s="107">
        <v>0</v>
      </c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3">
      <c r="A40" s="110"/>
      <c r="B40" s="111"/>
      <c r="C40" s="148" t="s">
        <v>164</v>
      </c>
      <c r="D40" s="116"/>
      <c r="E40" s="117">
        <v>1685.02</v>
      </c>
      <c r="F40" s="113"/>
      <c r="G40" s="113"/>
      <c r="H40" s="113"/>
      <c r="I40" s="113"/>
      <c r="J40" s="113"/>
      <c r="K40" s="113"/>
      <c r="L40" s="113"/>
      <c r="M40" s="113"/>
      <c r="N40" s="112"/>
      <c r="O40" s="112"/>
      <c r="P40" s="112"/>
      <c r="Q40" s="112"/>
      <c r="R40" s="113"/>
      <c r="S40" s="113"/>
      <c r="T40" s="113"/>
      <c r="U40" s="113"/>
      <c r="V40" s="113"/>
      <c r="W40" s="113"/>
      <c r="X40" s="113"/>
      <c r="Y40" s="113"/>
      <c r="Z40" s="107"/>
      <c r="AA40" s="107"/>
      <c r="AB40" s="107"/>
      <c r="AC40" s="107"/>
      <c r="AD40" s="107"/>
      <c r="AE40" s="107"/>
      <c r="AF40" s="107"/>
      <c r="AG40" s="107" t="s">
        <v>156</v>
      </c>
      <c r="AH40" s="107">
        <v>1</v>
      </c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1">
      <c r="A41" s="130">
        <v>5</v>
      </c>
      <c r="B41" s="131" t="s">
        <v>183</v>
      </c>
      <c r="C41" s="146" t="s">
        <v>184</v>
      </c>
      <c r="D41" s="132" t="s">
        <v>150</v>
      </c>
      <c r="E41" s="133">
        <v>1685.02</v>
      </c>
      <c r="F41" s="134"/>
      <c r="G41" s="135">
        <f>ROUND(E41*F41,2)</f>
        <v>0</v>
      </c>
      <c r="H41" s="134"/>
      <c r="I41" s="135">
        <f>ROUND(E41*H41,2)</f>
        <v>0</v>
      </c>
      <c r="J41" s="134"/>
      <c r="K41" s="135">
        <f>ROUND(E41*J41,2)</f>
        <v>0</v>
      </c>
      <c r="L41" s="135">
        <v>21</v>
      </c>
      <c r="M41" s="135">
        <f>G41*(1+L41/100)</f>
        <v>0</v>
      </c>
      <c r="N41" s="133">
        <v>0</v>
      </c>
      <c r="O41" s="133">
        <f>ROUND(E41*N41,2)</f>
        <v>0</v>
      </c>
      <c r="P41" s="133">
        <v>0</v>
      </c>
      <c r="Q41" s="133">
        <f>ROUND(E41*P41,2)</f>
        <v>0</v>
      </c>
      <c r="R41" s="135"/>
      <c r="S41" s="135" t="s">
        <v>151</v>
      </c>
      <c r="T41" s="136" t="s">
        <v>151</v>
      </c>
      <c r="U41" s="113">
        <v>5.2999999999999999E-2</v>
      </c>
      <c r="V41" s="113">
        <f>ROUND(E41*U41,2)</f>
        <v>89.31</v>
      </c>
      <c r="W41" s="113"/>
      <c r="X41" s="113" t="s">
        <v>152</v>
      </c>
      <c r="Y41" s="113" t="s">
        <v>153</v>
      </c>
      <c r="Z41" s="107"/>
      <c r="AA41" s="107"/>
      <c r="AB41" s="107"/>
      <c r="AC41" s="107"/>
      <c r="AD41" s="107"/>
      <c r="AE41" s="107"/>
      <c r="AF41" s="107"/>
      <c r="AG41" s="107" t="s">
        <v>154</v>
      </c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2">
      <c r="A42" s="110"/>
      <c r="B42" s="111"/>
      <c r="C42" s="147" t="s">
        <v>277</v>
      </c>
      <c r="D42" s="114"/>
      <c r="E42" s="115"/>
      <c r="F42" s="113"/>
      <c r="G42" s="113"/>
      <c r="H42" s="113"/>
      <c r="I42" s="113"/>
      <c r="J42" s="113"/>
      <c r="K42" s="113"/>
      <c r="L42" s="113"/>
      <c r="M42" s="113"/>
      <c r="N42" s="112"/>
      <c r="O42" s="112"/>
      <c r="P42" s="112"/>
      <c r="Q42" s="112"/>
      <c r="R42" s="113"/>
      <c r="S42" s="113"/>
      <c r="T42" s="113"/>
      <c r="U42" s="113"/>
      <c r="V42" s="113"/>
      <c r="W42" s="113"/>
      <c r="X42" s="113"/>
      <c r="Y42" s="113"/>
      <c r="Z42" s="107"/>
      <c r="AA42" s="107"/>
      <c r="AB42" s="107"/>
      <c r="AC42" s="107"/>
      <c r="AD42" s="107"/>
      <c r="AE42" s="107"/>
      <c r="AF42" s="107"/>
      <c r="AG42" s="107" t="s">
        <v>156</v>
      </c>
      <c r="AH42" s="107">
        <v>0</v>
      </c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outlineLevel="3">
      <c r="A43" s="110"/>
      <c r="B43" s="111"/>
      <c r="C43" s="147" t="s">
        <v>312</v>
      </c>
      <c r="D43" s="114"/>
      <c r="E43" s="115"/>
      <c r="F43" s="113"/>
      <c r="G43" s="113"/>
      <c r="H43" s="113"/>
      <c r="I43" s="113"/>
      <c r="J43" s="113"/>
      <c r="K43" s="113"/>
      <c r="L43" s="113"/>
      <c r="M43" s="113"/>
      <c r="N43" s="112"/>
      <c r="O43" s="112"/>
      <c r="P43" s="112"/>
      <c r="Q43" s="112"/>
      <c r="R43" s="113"/>
      <c r="S43" s="113"/>
      <c r="T43" s="113"/>
      <c r="U43" s="113"/>
      <c r="V43" s="113"/>
      <c r="W43" s="113"/>
      <c r="X43" s="113"/>
      <c r="Y43" s="113"/>
      <c r="Z43" s="107"/>
      <c r="AA43" s="107"/>
      <c r="AB43" s="107"/>
      <c r="AC43" s="107"/>
      <c r="AD43" s="107"/>
      <c r="AE43" s="107"/>
      <c r="AF43" s="107"/>
      <c r="AG43" s="107" t="s">
        <v>156</v>
      </c>
      <c r="AH43" s="107">
        <v>0</v>
      </c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3">
      <c r="A44" s="110"/>
      <c r="B44" s="111"/>
      <c r="C44" s="147" t="s">
        <v>314</v>
      </c>
      <c r="D44" s="114"/>
      <c r="E44" s="115"/>
      <c r="F44" s="113"/>
      <c r="G44" s="113"/>
      <c r="H44" s="113"/>
      <c r="I44" s="113"/>
      <c r="J44" s="113"/>
      <c r="K44" s="113"/>
      <c r="L44" s="113"/>
      <c r="M44" s="113"/>
      <c r="N44" s="112"/>
      <c r="O44" s="112"/>
      <c r="P44" s="112"/>
      <c r="Q44" s="112"/>
      <c r="R44" s="113"/>
      <c r="S44" s="113"/>
      <c r="T44" s="113"/>
      <c r="U44" s="113"/>
      <c r="V44" s="113"/>
      <c r="W44" s="113"/>
      <c r="X44" s="113"/>
      <c r="Y44" s="113"/>
      <c r="Z44" s="107"/>
      <c r="AA44" s="107"/>
      <c r="AB44" s="107"/>
      <c r="AC44" s="107"/>
      <c r="AD44" s="107"/>
      <c r="AE44" s="107"/>
      <c r="AF44" s="107"/>
      <c r="AG44" s="107" t="s">
        <v>156</v>
      </c>
      <c r="AH44" s="107">
        <v>0</v>
      </c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3">
      <c r="A45" s="110"/>
      <c r="B45" s="111"/>
      <c r="C45" s="147" t="s">
        <v>315</v>
      </c>
      <c r="D45" s="114"/>
      <c r="E45" s="115"/>
      <c r="F45" s="113"/>
      <c r="G45" s="113"/>
      <c r="H45" s="113"/>
      <c r="I45" s="113"/>
      <c r="J45" s="113"/>
      <c r="K45" s="113"/>
      <c r="L45" s="113"/>
      <c r="M45" s="113"/>
      <c r="N45" s="112"/>
      <c r="O45" s="112"/>
      <c r="P45" s="112"/>
      <c r="Q45" s="112"/>
      <c r="R45" s="113"/>
      <c r="S45" s="113"/>
      <c r="T45" s="113"/>
      <c r="U45" s="113"/>
      <c r="V45" s="113"/>
      <c r="W45" s="113"/>
      <c r="X45" s="113"/>
      <c r="Y45" s="113"/>
      <c r="Z45" s="107"/>
      <c r="AA45" s="107"/>
      <c r="AB45" s="107"/>
      <c r="AC45" s="107"/>
      <c r="AD45" s="107"/>
      <c r="AE45" s="107"/>
      <c r="AF45" s="107"/>
      <c r="AG45" s="107" t="s">
        <v>156</v>
      </c>
      <c r="AH45" s="107">
        <v>0</v>
      </c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3">
      <c r="A46" s="110"/>
      <c r="B46" s="111"/>
      <c r="C46" s="147" t="s">
        <v>316</v>
      </c>
      <c r="D46" s="114"/>
      <c r="E46" s="115"/>
      <c r="F46" s="113"/>
      <c r="G46" s="113"/>
      <c r="H46" s="113"/>
      <c r="I46" s="113"/>
      <c r="J46" s="113"/>
      <c r="K46" s="113"/>
      <c r="L46" s="113"/>
      <c r="M46" s="113"/>
      <c r="N46" s="112"/>
      <c r="O46" s="112"/>
      <c r="P46" s="112"/>
      <c r="Q46" s="112"/>
      <c r="R46" s="113"/>
      <c r="S46" s="113"/>
      <c r="T46" s="113"/>
      <c r="U46" s="113"/>
      <c r="V46" s="113"/>
      <c r="W46" s="113"/>
      <c r="X46" s="113"/>
      <c r="Y46" s="113"/>
      <c r="Z46" s="107"/>
      <c r="AA46" s="107"/>
      <c r="AB46" s="107"/>
      <c r="AC46" s="107"/>
      <c r="AD46" s="107"/>
      <c r="AE46" s="107"/>
      <c r="AF46" s="107"/>
      <c r="AG46" s="107" t="s">
        <v>156</v>
      </c>
      <c r="AH46" s="107">
        <v>0</v>
      </c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3">
      <c r="A47" s="110"/>
      <c r="B47" s="111"/>
      <c r="C47" s="147" t="s">
        <v>317</v>
      </c>
      <c r="D47" s="114"/>
      <c r="E47" s="115"/>
      <c r="F47" s="113"/>
      <c r="G47" s="113"/>
      <c r="H47" s="113"/>
      <c r="I47" s="113"/>
      <c r="J47" s="113"/>
      <c r="K47" s="113"/>
      <c r="L47" s="113"/>
      <c r="M47" s="113"/>
      <c r="N47" s="112"/>
      <c r="O47" s="112"/>
      <c r="P47" s="112"/>
      <c r="Q47" s="112"/>
      <c r="R47" s="113"/>
      <c r="S47" s="113"/>
      <c r="T47" s="113"/>
      <c r="U47" s="113"/>
      <c r="V47" s="113"/>
      <c r="W47" s="113"/>
      <c r="X47" s="113"/>
      <c r="Y47" s="113"/>
      <c r="Z47" s="107"/>
      <c r="AA47" s="107"/>
      <c r="AB47" s="107"/>
      <c r="AC47" s="107"/>
      <c r="AD47" s="107"/>
      <c r="AE47" s="107"/>
      <c r="AF47" s="107"/>
      <c r="AG47" s="107" t="s">
        <v>156</v>
      </c>
      <c r="AH47" s="107">
        <v>0</v>
      </c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3">
      <c r="A48" s="110"/>
      <c r="B48" s="111"/>
      <c r="C48" s="147" t="s">
        <v>318</v>
      </c>
      <c r="D48" s="114"/>
      <c r="E48" s="115"/>
      <c r="F48" s="113"/>
      <c r="G48" s="113"/>
      <c r="H48" s="113"/>
      <c r="I48" s="113"/>
      <c r="J48" s="113"/>
      <c r="K48" s="113"/>
      <c r="L48" s="113"/>
      <c r="M48" s="113"/>
      <c r="N48" s="112"/>
      <c r="O48" s="112"/>
      <c r="P48" s="112"/>
      <c r="Q48" s="112"/>
      <c r="R48" s="113"/>
      <c r="S48" s="113"/>
      <c r="T48" s="113"/>
      <c r="U48" s="113"/>
      <c r="V48" s="113"/>
      <c r="W48" s="113"/>
      <c r="X48" s="113"/>
      <c r="Y48" s="113"/>
      <c r="Z48" s="107"/>
      <c r="AA48" s="107"/>
      <c r="AB48" s="107"/>
      <c r="AC48" s="107"/>
      <c r="AD48" s="107"/>
      <c r="AE48" s="107"/>
      <c r="AF48" s="107"/>
      <c r="AG48" s="107" t="s">
        <v>156</v>
      </c>
      <c r="AH48" s="107">
        <v>0</v>
      </c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outlineLevel="3">
      <c r="A49" s="110"/>
      <c r="B49" s="111"/>
      <c r="C49" s="147" t="s">
        <v>319</v>
      </c>
      <c r="D49" s="114"/>
      <c r="E49" s="115">
        <v>1685.02</v>
      </c>
      <c r="F49" s="113"/>
      <c r="G49" s="113"/>
      <c r="H49" s="113"/>
      <c r="I49" s="113"/>
      <c r="J49" s="113"/>
      <c r="K49" s="113"/>
      <c r="L49" s="113"/>
      <c r="M49" s="113"/>
      <c r="N49" s="112"/>
      <c r="O49" s="112"/>
      <c r="P49" s="112"/>
      <c r="Q49" s="112"/>
      <c r="R49" s="113"/>
      <c r="S49" s="113"/>
      <c r="T49" s="113"/>
      <c r="U49" s="113"/>
      <c r="V49" s="113"/>
      <c r="W49" s="113"/>
      <c r="X49" s="113"/>
      <c r="Y49" s="113"/>
      <c r="Z49" s="107"/>
      <c r="AA49" s="107"/>
      <c r="AB49" s="107"/>
      <c r="AC49" s="107"/>
      <c r="AD49" s="107"/>
      <c r="AE49" s="107"/>
      <c r="AF49" s="107"/>
      <c r="AG49" s="107" t="s">
        <v>156</v>
      </c>
      <c r="AH49" s="107">
        <v>0</v>
      </c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3">
      <c r="A50" s="110"/>
      <c r="B50" s="111"/>
      <c r="C50" s="148" t="s">
        <v>164</v>
      </c>
      <c r="D50" s="116"/>
      <c r="E50" s="117">
        <v>1685.02</v>
      </c>
      <c r="F50" s="113"/>
      <c r="G50" s="113"/>
      <c r="H50" s="113"/>
      <c r="I50" s="113"/>
      <c r="J50" s="113"/>
      <c r="K50" s="113"/>
      <c r="L50" s="113"/>
      <c r="M50" s="113"/>
      <c r="N50" s="112"/>
      <c r="O50" s="112"/>
      <c r="P50" s="112"/>
      <c r="Q50" s="112"/>
      <c r="R50" s="113"/>
      <c r="S50" s="113"/>
      <c r="T50" s="113"/>
      <c r="U50" s="113"/>
      <c r="V50" s="113"/>
      <c r="W50" s="113"/>
      <c r="X50" s="113"/>
      <c r="Y50" s="113"/>
      <c r="Z50" s="107"/>
      <c r="AA50" s="107"/>
      <c r="AB50" s="107"/>
      <c r="AC50" s="107"/>
      <c r="AD50" s="107"/>
      <c r="AE50" s="107"/>
      <c r="AF50" s="107"/>
      <c r="AG50" s="107" t="s">
        <v>156</v>
      </c>
      <c r="AH50" s="107">
        <v>1</v>
      </c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1">
      <c r="A51" s="130">
        <v>6</v>
      </c>
      <c r="B51" s="131" t="s">
        <v>190</v>
      </c>
      <c r="C51" s="146" t="s">
        <v>191</v>
      </c>
      <c r="D51" s="132" t="s">
        <v>150</v>
      </c>
      <c r="E51" s="133">
        <v>1688.9</v>
      </c>
      <c r="F51" s="134"/>
      <c r="G51" s="135">
        <f>ROUND(E51*F51,2)</f>
        <v>0</v>
      </c>
      <c r="H51" s="134"/>
      <c r="I51" s="135">
        <f>ROUND(E51*H51,2)</f>
        <v>0</v>
      </c>
      <c r="J51" s="134"/>
      <c r="K51" s="135">
        <f>ROUND(E51*J51,2)</f>
        <v>0</v>
      </c>
      <c r="L51" s="135">
        <v>21</v>
      </c>
      <c r="M51" s="135">
        <f>G51*(1+L51/100)</f>
        <v>0</v>
      </c>
      <c r="N51" s="133">
        <v>0</v>
      </c>
      <c r="O51" s="133">
        <f>ROUND(E51*N51,2)</f>
        <v>0</v>
      </c>
      <c r="P51" s="133">
        <v>0</v>
      </c>
      <c r="Q51" s="133">
        <f>ROUND(E51*P51,2)</f>
        <v>0</v>
      </c>
      <c r="R51" s="135"/>
      <c r="S51" s="135" t="s">
        <v>151</v>
      </c>
      <c r="T51" s="136" t="s">
        <v>151</v>
      </c>
      <c r="U51" s="113">
        <v>1.0999999999999999E-2</v>
      </c>
      <c r="V51" s="113">
        <f>ROUND(E51*U51,2)</f>
        <v>18.579999999999998</v>
      </c>
      <c r="W51" s="113"/>
      <c r="X51" s="113" t="s">
        <v>152</v>
      </c>
      <c r="Y51" s="113" t="s">
        <v>153</v>
      </c>
      <c r="Z51" s="107"/>
      <c r="AA51" s="107"/>
      <c r="AB51" s="107"/>
      <c r="AC51" s="107"/>
      <c r="AD51" s="107"/>
      <c r="AE51" s="107"/>
      <c r="AF51" s="107"/>
      <c r="AG51" s="107" t="s">
        <v>154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2">
      <c r="A52" s="110"/>
      <c r="B52" s="111"/>
      <c r="C52" s="147" t="s">
        <v>155</v>
      </c>
      <c r="D52" s="114"/>
      <c r="E52" s="115"/>
      <c r="F52" s="113"/>
      <c r="G52" s="113"/>
      <c r="H52" s="113"/>
      <c r="I52" s="113"/>
      <c r="J52" s="113"/>
      <c r="K52" s="113"/>
      <c r="L52" s="113"/>
      <c r="M52" s="113"/>
      <c r="N52" s="112"/>
      <c r="O52" s="112"/>
      <c r="P52" s="112"/>
      <c r="Q52" s="112"/>
      <c r="R52" s="113"/>
      <c r="S52" s="113"/>
      <c r="T52" s="113"/>
      <c r="U52" s="113"/>
      <c r="V52" s="113"/>
      <c r="W52" s="113"/>
      <c r="X52" s="113"/>
      <c r="Y52" s="113"/>
      <c r="Z52" s="107"/>
      <c r="AA52" s="107"/>
      <c r="AB52" s="107"/>
      <c r="AC52" s="107"/>
      <c r="AD52" s="107"/>
      <c r="AE52" s="107"/>
      <c r="AF52" s="107"/>
      <c r="AG52" s="107" t="s">
        <v>156</v>
      </c>
      <c r="AH52" s="107">
        <v>0</v>
      </c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3">
      <c r="A53" s="110"/>
      <c r="B53" s="111"/>
      <c r="C53" s="147" t="s">
        <v>192</v>
      </c>
      <c r="D53" s="114"/>
      <c r="E53" s="115"/>
      <c r="F53" s="113"/>
      <c r="G53" s="113"/>
      <c r="H53" s="113"/>
      <c r="I53" s="113"/>
      <c r="J53" s="113"/>
      <c r="K53" s="113"/>
      <c r="L53" s="113"/>
      <c r="M53" s="113"/>
      <c r="N53" s="112"/>
      <c r="O53" s="112"/>
      <c r="P53" s="112"/>
      <c r="Q53" s="112"/>
      <c r="R53" s="113"/>
      <c r="S53" s="113"/>
      <c r="T53" s="113"/>
      <c r="U53" s="113"/>
      <c r="V53" s="113"/>
      <c r="W53" s="113"/>
      <c r="X53" s="113"/>
      <c r="Y53" s="113"/>
      <c r="Z53" s="107"/>
      <c r="AA53" s="107"/>
      <c r="AB53" s="107"/>
      <c r="AC53" s="107"/>
      <c r="AD53" s="107"/>
      <c r="AE53" s="107"/>
      <c r="AF53" s="107"/>
      <c r="AG53" s="107" t="s">
        <v>156</v>
      </c>
      <c r="AH53" s="107">
        <v>0</v>
      </c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3">
      <c r="A54" s="110"/>
      <c r="B54" s="111"/>
      <c r="C54" s="147" t="s">
        <v>323</v>
      </c>
      <c r="D54" s="114"/>
      <c r="E54" s="115">
        <v>3373.9</v>
      </c>
      <c r="F54" s="113"/>
      <c r="G54" s="113"/>
      <c r="H54" s="113"/>
      <c r="I54" s="113"/>
      <c r="J54" s="113"/>
      <c r="K54" s="113"/>
      <c r="L54" s="113"/>
      <c r="M54" s="113"/>
      <c r="N54" s="112"/>
      <c r="O54" s="112"/>
      <c r="P54" s="112"/>
      <c r="Q54" s="112"/>
      <c r="R54" s="113"/>
      <c r="S54" s="113"/>
      <c r="T54" s="113"/>
      <c r="U54" s="113"/>
      <c r="V54" s="113"/>
      <c r="W54" s="113"/>
      <c r="X54" s="113"/>
      <c r="Y54" s="113"/>
      <c r="Z54" s="107"/>
      <c r="AA54" s="107"/>
      <c r="AB54" s="107"/>
      <c r="AC54" s="107"/>
      <c r="AD54" s="107"/>
      <c r="AE54" s="107"/>
      <c r="AF54" s="107"/>
      <c r="AG54" s="107" t="s">
        <v>156</v>
      </c>
      <c r="AH54" s="107">
        <v>5</v>
      </c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3">
      <c r="A55" s="110"/>
      <c r="B55" s="111"/>
      <c r="C55" s="148" t="s">
        <v>164</v>
      </c>
      <c r="D55" s="116"/>
      <c r="E55" s="117">
        <v>3373.9</v>
      </c>
      <c r="F55" s="113"/>
      <c r="G55" s="113"/>
      <c r="H55" s="113"/>
      <c r="I55" s="113"/>
      <c r="J55" s="113"/>
      <c r="K55" s="113"/>
      <c r="L55" s="113"/>
      <c r="M55" s="113"/>
      <c r="N55" s="112"/>
      <c r="O55" s="112"/>
      <c r="P55" s="112"/>
      <c r="Q55" s="112"/>
      <c r="R55" s="113"/>
      <c r="S55" s="113"/>
      <c r="T55" s="113"/>
      <c r="U55" s="113"/>
      <c r="V55" s="113"/>
      <c r="W55" s="113"/>
      <c r="X55" s="113"/>
      <c r="Y55" s="113"/>
      <c r="Z55" s="107"/>
      <c r="AA55" s="107"/>
      <c r="AB55" s="107"/>
      <c r="AC55" s="107"/>
      <c r="AD55" s="107"/>
      <c r="AE55" s="107"/>
      <c r="AF55" s="107"/>
      <c r="AG55" s="107" t="s">
        <v>156</v>
      </c>
      <c r="AH55" s="107">
        <v>1</v>
      </c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3">
      <c r="A56" s="110"/>
      <c r="B56" s="111"/>
      <c r="C56" s="147" t="s">
        <v>194</v>
      </c>
      <c r="D56" s="114"/>
      <c r="E56" s="115"/>
      <c r="F56" s="113"/>
      <c r="G56" s="113"/>
      <c r="H56" s="113"/>
      <c r="I56" s="113"/>
      <c r="J56" s="113"/>
      <c r="K56" s="113"/>
      <c r="L56" s="113"/>
      <c r="M56" s="113"/>
      <c r="N56" s="112"/>
      <c r="O56" s="112"/>
      <c r="P56" s="112"/>
      <c r="Q56" s="112"/>
      <c r="R56" s="113"/>
      <c r="S56" s="113"/>
      <c r="T56" s="113"/>
      <c r="U56" s="113"/>
      <c r="V56" s="113"/>
      <c r="W56" s="113"/>
      <c r="X56" s="113"/>
      <c r="Y56" s="113"/>
      <c r="Z56" s="107"/>
      <c r="AA56" s="107"/>
      <c r="AB56" s="107"/>
      <c r="AC56" s="107"/>
      <c r="AD56" s="107"/>
      <c r="AE56" s="107"/>
      <c r="AF56" s="107"/>
      <c r="AG56" s="107" t="s">
        <v>156</v>
      </c>
      <c r="AH56" s="107">
        <v>0</v>
      </c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ht="30" outlineLevel="3">
      <c r="A57" s="110"/>
      <c r="B57" s="111"/>
      <c r="C57" s="147" t="s">
        <v>320</v>
      </c>
      <c r="D57" s="114"/>
      <c r="E57" s="115"/>
      <c r="F57" s="113"/>
      <c r="G57" s="113"/>
      <c r="H57" s="113"/>
      <c r="I57" s="113"/>
      <c r="J57" s="113"/>
      <c r="K57" s="113"/>
      <c r="L57" s="113"/>
      <c r="M57" s="113"/>
      <c r="N57" s="112"/>
      <c r="O57" s="112"/>
      <c r="P57" s="112"/>
      <c r="Q57" s="112"/>
      <c r="R57" s="113"/>
      <c r="S57" s="113"/>
      <c r="T57" s="113"/>
      <c r="U57" s="113"/>
      <c r="V57" s="113"/>
      <c r="W57" s="113"/>
      <c r="X57" s="113"/>
      <c r="Y57" s="113"/>
      <c r="Z57" s="107"/>
      <c r="AA57" s="107"/>
      <c r="AB57" s="107"/>
      <c r="AC57" s="107"/>
      <c r="AD57" s="107"/>
      <c r="AE57" s="107"/>
      <c r="AF57" s="107"/>
      <c r="AG57" s="107" t="s">
        <v>156</v>
      </c>
      <c r="AH57" s="107">
        <v>0</v>
      </c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outlineLevel="3">
      <c r="A58" s="110"/>
      <c r="B58" s="111"/>
      <c r="C58" s="147" t="s">
        <v>324</v>
      </c>
      <c r="D58" s="114"/>
      <c r="E58" s="115"/>
      <c r="F58" s="113"/>
      <c r="G58" s="113"/>
      <c r="H58" s="113"/>
      <c r="I58" s="113"/>
      <c r="J58" s="113"/>
      <c r="K58" s="113"/>
      <c r="L58" s="113"/>
      <c r="M58" s="113"/>
      <c r="N58" s="112"/>
      <c r="O58" s="112"/>
      <c r="P58" s="112"/>
      <c r="Q58" s="112"/>
      <c r="R58" s="113"/>
      <c r="S58" s="113"/>
      <c r="T58" s="113"/>
      <c r="U58" s="113"/>
      <c r="V58" s="113"/>
      <c r="W58" s="113"/>
      <c r="X58" s="113"/>
      <c r="Y58" s="113"/>
      <c r="Z58" s="107"/>
      <c r="AA58" s="107"/>
      <c r="AB58" s="107"/>
      <c r="AC58" s="107"/>
      <c r="AD58" s="107"/>
      <c r="AE58" s="107"/>
      <c r="AF58" s="107"/>
      <c r="AG58" s="107" t="s">
        <v>156</v>
      </c>
      <c r="AH58" s="107">
        <v>0</v>
      </c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outlineLevel="3">
      <c r="A59" s="110"/>
      <c r="B59" s="111"/>
      <c r="C59" s="147" t="s">
        <v>325</v>
      </c>
      <c r="D59" s="114"/>
      <c r="E59" s="115">
        <v>-1685</v>
      </c>
      <c r="F59" s="113"/>
      <c r="G59" s="113"/>
      <c r="H59" s="113"/>
      <c r="I59" s="113"/>
      <c r="J59" s="113"/>
      <c r="K59" s="113"/>
      <c r="L59" s="113"/>
      <c r="M59" s="113"/>
      <c r="N59" s="112"/>
      <c r="O59" s="112"/>
      <c r="P59" s="112"/>
      <c r="Q59" s="112"/>
      <c r="R59" s="113"/>
      <c r="S59" s="113"/>
      <c r="T59" s="113"/>
      <c r="U59" s="113"/>
      <c r="V59" s="113"/>
      <c r="W59" s="113"/>
      <c r="X59" s="113"/>
      <c r="Y59" s="113"/>
      <c r="Z59" s="107"/>
      <c r="AA59" s="107"/>
      <c r="AB59" s="107"/>
      <c r="AC59" s="107"/>
      <c r="AD59" s="107"/>
      <c r="AE59" s="107"/>
      <c r="AF59" s="107"/>
      <c r="AG59" s="107" t="s">
        <v>156</v>
      </c>
      <c r="AH59" s="107">
        <v>0</v>
      </c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3">
      <c r="A60" s="110"/>
      <c r="B60" s="111"/>
      <c r="C60" s="148" t="s">
        <v>164</v>
      </c>
      <c r="D60" s="116"/>
      <c r="E60" s="117">
        <v>-1685</v>
      </c>
      <c r="F60" s="113"/>
      <c r="G60" s="113"/>
      <c r="H60" s="113"/>
      <c r="I60" s="113"/>
      <c r="J60" s="113"/>
      <c r="K60" s="113"/>
      <c r="L60" s="113"/>
      <c r="M60" s="113"/>
      <c r="N60" s="112"/>
      <c r="O60" s="112"/>
      <c r="P60" s="112"/>
      <c r="Q60" s="112"/>
      <c r="R60" s="113"/>
      <c r="S60" s="113"/>
      <c r="T60" s="113"/>
      <c r="U60" s="113"/>
      <c r="V60" s="113"/>
      <c r="W60" s="113"/>
      <c r="X60" s="113"/>
      <c r="Y60" s="113"/>
      <c r="Z60" s="107"/>
      <c r="AA60" s="107"/>
      <c r="AB60" s="107"/>
      <c r="AC60" s="107"/>
      <c r="AD60" s="107"/>
      <c r="AE60" s="107"/>
      <c r="AF60" s="107"/>
      <c r="AG60" s="107" t="s">
        <v>156</v>
      </c>
      <c r="AH60" s="107">
        <v>1</v>
      </c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1">
      <c r="A61" s="130">
        <v>7</v>
      </c>
      <c r="B61" s="131" t="s">
        <v>197</v>
      </c>
      <c r="C61" s="146" t="s">
        <v>198</v>
      </c>
      <c r="D61" s="132" t="s">
        <v>150</v>
      </c>
      <c r="E61" s="133">
        <v>1688.9</v>
      </c>
      <c r="F61" s="134"/>
      <c r="G61" s="135">
        <f>ROUND(E61*F61,2)</f>
        <v>0</v>
      </c>
      <c r="H61" s="134"/>
      <c r="I61" s="135">
        <f>ROUND(E61*H61,2)</f>
        <v>0</v>
      </c>
      <c r="J61" s="134"/>
      <c r="K61" s="135">
        <f>ROUND(E61*J61,2)</f>
        <v>0</v>
      </c>
      <c r="L61" s="135">
        <v>21</v>
      </c>
      <c r="M61" s="135">
        <f>G61*(1+L61/100)</f>
        <v>0</v>
      </c>
      <c r="N61" s="133">
        <v>0</v>
      </c>
      <c r="O61" s="133">
        <f>ROUND(E61*N61,2)</f>
        <v>0</v>
      </c>
      <c r="P61" s="133">
        <v>0</v>
      </c>
      <c r="Q61" s="133">
        <f>ROUND(E61*P61,2)</f>
        <v>0</v>
      </c>
      <c r="R61" s="135"/>
      <c r="S61" s="135" t="s">
        <v>151</v>
      </c>
      <c r="T61" s="136" t="s">
        <v>151</v>
      </c>
      <c r="U61" s="113">
        <v>0</v>
      </c>
      <c r="V61" s="113">
        <f>ROUND(E61*U61,2)</f>
        <v>0</v>
      </c>
      <c r="W61" s="113"/>
      <c r="X61" s="113" t="s">
        <v>152</v>
      </c>
      <c r="Y61" s="113" t="s">
        <v>153</v>
      </c>
      <c r="Z61" s="107"/>
      <c r="AA61" s="107"/>
      <c r="AB61" s="107"/>
      <c r="AC61" s="107"/>
      <c r="AD61" s="107"/>
      <c r="AE61" s="107"/>
      <c r="AF61" s="107"/>
      <c r="AG61" s="107" t="s">
        <v>154</v>
      </c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outlineLevel="2">
      <c r="A62" s="110"/>
      <c r="B62" s="111"/>
      <c r="C62" s="147" t="s">
        <v>155</v>
      </c>
      <c r="D62" s="114"/>
      <c r="E62" s="115"/>
      <c r="F62" s="113"/>
      <c r="G62" s="113"/>
      <c r="H62" s="113"/>
      <c r="I62" s="113"/>
      <c r="J62" s="113"/>
      <c r="K62" s="113"/>
      <c r="L62" s="113"/>
      <c r="M62" s="113"/>
      <c r="N62" s="112"/>
      <c r="O62" s="112"/>
      <c r="P62" s="112"/>
      <c r="Q62" s="112"/>
      <c r="R62" s="113"/>
      <c r="S62" s="113"/>
      <c r="T62" s="113"/>
      <c r="U62" s="113"/>
      <c r="V62" s="113"/>
      <c r="W62" s="113"/>
      <c r="X62" s="113"/>
      <c r="Y62" s="113"/>
      <c r="Z62" s="107"/>
      <c r="AA62" s="107"/>
      <c r="AB62" s="107"/>
      <c r="AC62" s="107"/>
      <c r="AD62" s="107"/>
      <c r="AE62" s="107"/>
      <c r="AF62" s="107"/>
      <c r="AG62" s="107" t="s">
        <v>156</v>
      </c>
      <c r="AH62" s="107">
        <v>0</v>
      </c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</row>
    <row r="63" spans="1:60" outlineLevel="3">
      <c r="A63" s="110"/>
      <c r="B63" s="111"/>
      <c r="C63" s="147" t="s">
        <v>326</v>
      </c>
      <c r="D63" s="114"/>
      <c r="E63" s="115">
        <v>1688.9</v>
      </c>
      <c r="F63" s="113"/>
      <c r="G63" s="113"/>
      <c r="H63" s="113"/>
      <c r="I63" s="113"/>
      <c r="J63" s="113"/>
      <c r="K63" s="113"/>
      <c r="L63" s="113"/>
      <c r="M63" s="113"/>
      <c r="N63" s="112"/>
      <c r="O63" s="112"/>
      <c r="P63" s="112"/>
      <c r="Q63" s="112"/>
      <c r="R63" s="113"/>
      <c r="S63" s="113"/>
      <c r="T63" s="113"/>
      <c r="U63" s="113"/>
      <c r="V63" s="113"/>
      <c r="W63" s="113"/>
      <c r="X63" s="113"/>
      <c r="Y63" s="113"/>
      <c r="Z63" s="107"/>
      <c r="AA63" s="107"/>
      <c r="AB63" s="107"/>
      <c r="AC63" s="107"/>
      <c r="AD63" s="107"/>
      <c r="AE63" s="107"/>
      <c r="AF63" s="107"/>
      <c r="AG63" s="107" t="s">
        <v>156</v>
      </c>
      <c r="AH63" s="107">
        <v>5</v>
      </c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outlineLevel="3">
      <c r="A64" s="110"/>
      <c r="B64" s="111"/>
      <c r="C64" s="148" t="s">
        <v>164</v>
      </c>
      <c r="D64" s="116"/>
      <c r="E64" s="117">
        <v>1688.9</v>
      </c>
      <c r="F64" s="113"/>
      <c r="G64" s="113"/>
      <c r="H64" s="113"/>
      <c r="I64" s="113"/>
      <c r="J64" s="113"/>
      <c r="K64" s="113"/>
      <c r="L64" s="113"/>
      <c r="M64" s="113"/>
      <c r="N64" s="112"/>
      <c r="O64" s="112"/>
      <c r="P64" s="112"/>
      <c r="Q64" s="112"/>
      <c r="R64" s="113"/>
      <c r="S64" s="113"/>
      <c r="T64" s="113"/>
      <c r="U64" s="113"/>
      <c r="V64" s="113"/>
      <c r="W64" s="113"/>
      <c r="X64" s="113"/>
      <c r="Y64" s="113"/>
      <c r="Z64" s="107"/>
      <c r="AA64" s="107"/>
      <c r="AB64" s="107"/>
      <c r="AC64" s="107"/>
      <c r="AD64" s="107"/>
      <c r="AE64" s="107"/>
      <c r="AF64" s="107"/>
      <c r="AG64" s="107" t="s">
        <v>156</v>
      </c>
      <c r="AH64" s="107">
        <v>1</v>
      </c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</row>
    <row r="65" spans="1:60" outlineLevel="1">
      <c r="A65" s="130">
        <v>8</v>
      </c>
      <c r="B65" s="131" t="s">
        <v>186</v>
      </c>
      <c r="C65" s="146" t="s">
        <v>187</v>
      </c>
      <c r="D65" s="132" t="s">
        <v>150</v>
      </c>
      <c r="E65" s="133">
        <v>2250</v>
      </c>
      <c r="F65" s="134"/>
      <c r="G65" s="135">
        <f>ROUND(E65*F65,2)</f>
        <v>0</v>
      </c>
      <c r="H65" s="134"/>
      <c r="I65" s="135">
        <f>ROUND(E65*H65,2)</f>
        <v>0</v>
      </c>
      <c r="J65" s="134"/>
      <c r="K65" s="135">
        <f>ROUND(E65*J65,2)</f>
        <v>0</v>
      </c>
      <c r="L65" s="135">
        <v>21</v>
      </c>
      <c r="M65" s="135">
        <f>G65*(1+L65/100)</f>
        <v>0</v>
      </c>
      <c r="N65" s="133">
        <v>0</v>
      </c>
      <c r="O65" s="133">
        <f>ROUND(E65*N65,2)</f>
        <v>0</v>
      </c>
      <c r="P65" s="133">
        <v>0</v>
      </c>
      <c r="Q65" s="133">
        <f>ROUND(E65*P65,2)</f>
        <v>0</v>
      </c>
      <c r="R65" s="135"/>
      <c r="S65" s="135" t="s">
        <v>151</v>
      </c>
      <c r="T65" s="136" t="s">
        <v>151</v>
      </c>
      <c r="U65" s="113">
        <v>0.20200000000000001</v>
      </c>
      <c r="V65" s="113">
        <f>ROUND(E65*U65,2)</f>
        <v>454.5</v>
      </c>
      <c r="W65" s="113"/>
      <c r="X65" s="113" t="s">
        <v>152</v>
      </c>
      <c r="Y65" s="113" t="s">
        <v>153</v>
      </c>
      <c r="Z65" s="107"/>
      <c r="AA65" s="107"/>
      <c r="AB65" s="107"/>
      <c r="AC65" s="107"/>
      <c r="AD65" s="107"/>
      <c r="AE65" s="107"/>
      <c r="AF65" s="107"/>
      <c r="AG65" s="107" t="s">
        <v>154</v>
      </c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 outlineLevel="2">
      <c r="A66" s="110"/>
      <c r="B66" s="111"/>
      <c r="C66" s="236" t="s">
        <v>188</v>
      </c>
      <c r="D66" s="237"/>
      <c r="E66" s="237"/>
      <c r="F66" s="237"/>
      <c r="G66" s="237"/>
      <c r="H66" s="113"/>
      <c r="I66" s="113"/>
      <c r="J66" s="113"/>
      <c r="K66" s="113"/>
      <c r="L66" s="113"/>
      <c r="M66" s="113"/>
      <c r="N66" s="112"/>
      <c r="O66" s="112"/>
      <c r="P66" s="112"/>
      <c r="Q66" s="112"/>
      <c r="R66" s="113"/>
      <c r="S66" s="113"/>
      <c r="T66" s="113"/>
      <c r="U66" s="113"/>
      <c r="V66" s="113"/>
      <c r="W66" s="113"/>
      <c r="X66" s="113"/>
      <c r="Y66" s="113"/>
      <c r="Z66" s="107"/>
      <c r="AA66" s="107"/>
      <c r="AB66" s="107"/>
      <c r="AC66" s="107"/>
      <c r="AD66" s="107"/>
      <c r="AE66" s="107"/>
      <c r="AF66" s="107"/>
      <c r="AG66" s="107" t="s">
        <v>189</v>
      </c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</row>
    <row r="67" spans="1:60" outlineLevel="2">
      <c r="A67" s="110"/>
      <c r="B67" s="111"/>
      <c r="C67" s="147" t="s">
        <v>277</v>
      </c>
      <c r="D67" s="114"/>
      <c r="E67" s="115"/>
      <c r="F67" s="113"/>
      <c r="G67" s="113"/>
      <c r="H67" s="113"/>
      <c r="I67" s="113"/>
      <c r="J67" s="113"/>
      <c r="K67" s="113"/>
      <c r="L67" s="113"/>
      <c r="M67" s="113"/>
      <c r="N67" s="112"/>
      <c r="O67" s="112"/>
      <c r="P67" s="112"/>
      <c r="Q67" s="112"/>
      <c r="R67" s="113"/>
      <c r="S67" s="113"/>
      <c r="T67" s="113"/>
      <c r="U67" s="113"/>
      <c r="V67" s="113"/>
      <c r="W67" s="113"/>
      <c r="X67" s="113"/>
      <c r="Y67" s="113"/>
      <c r="Z67" s="107"/>
      <c r="AA67" s="107"/>
      <c r="AB67" s="107"/>
      <c r="AC67" s="107"/>
      <c r="AD67" s="107"/>
      <c r="AE67" s="107"/>
      <c r="AF67" s="107"/>
      <c r="AG67" s="107" t="s">
        <v>156</v>
      </c>
      <c r="AH67" s="107">
        <v>0</v>
      </c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ht="20.100000000000001" outlineLevel="3">
      <c r="A68" s="110"/>
      <c r="B68" s="111"/>
      <c r="C68" s="147" t="s">
        <v>327</v>
      </c>
      <c r="D68" s="114"/>
      <c r="E68" s="115"/>
      <c r="F68" s="113"/>
      <c r="G68" s="113"/>
      <c r="H68" s="113"/>
      <c r="I68" s="113"/>
      <c r="J68" s="113"/>
      <c r="K68" s="113"/>
      <c r="L68" s="113"/>
      <c r="M68" s="113"/>
      <c r="N68" s="112"/>
      <c r="O68" s="112"/>
      <c r="P68" s="112"/>
      <c r="Q68" s="112"/>
      <c r="R68" s="113"/>
      <c r="S68" s="113"/>
      <c r="T68" s="113"/>
      <c r="U68" s="113"/>
      <c r="V68" s="113"/>
      <c r="W68" s="113"/>
      <c r="X68" s="113"/>
      <c r="Y68" s="113"/>
      <c r="Z68" s="107"/>
      <c r="AA68" s="107"/>
      <c r="AB68" s="107"/>
      <c r="AC68" s="107"/>
      <c r="AD68" s="107"/>
      <c r="AE68" s="107"/>
      <c r="AF68" s="107"/>
      <c r="AG68" s="107" t="s">
        <v>156</v>
      </c>
      <c r="AH68" s="107">
        <v>0</v>
      </c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</row>
    <row r="69" spans="1:60" outlineLevel="3">
      <c r="A69" s="110"/>
      <c r="B69" s="111"/>
      <c r="C69" s="147" t="s">
        <v>328</v>
      </c>
      <c r="D69" s="114"/>
      <c r="E69" s="115"/>
      <c r="F69" s="113"/>
      <c r="G69" s="113"/>
      <c r="H69" s="113"/>
      <c r="I69" s="113"/>
      <c r="J69" s="113"/>
      <c r="K69" s="113"/>
      <c r="L69" s="113"/>
      <c r="M69" s="113"/>
      <c r="N69" s="112"/>
      <c r="O69" s="112"/>
      <c r="P69" s="112"/>
      <c r="Q69" s="112"/>
      <c r="R69" s="113"/>
      <c r="S69" s="113"/>
      <c r="T69" s="113"/>
      <c r="U69" s="113"/>
      <c r="V69" s="113"/>
      <c r="W69" s="113"/>
      <c r="X69" s="113"/>
      <c r="Y69" s="113"/>
      <c r="Z69" s="107"/>
      <c r="AA69" s="107"/>
      <c r="AB69" s="107"/>
      <c r="AC69" s="107"/>
      <c r="AD69" s="107"/>
      <c r="AE69" s="107"/>
      <c r="AF69" s="107"/>
      <c r="AG69" s="107" t="s">
        <v>156</v>
      </c>
      <c r="AH69" s="107">
        <v>0</v>
      </c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3">
      <c r="A70" s="110"/>
      <c r="B70" s="111"/>
      <c r="C70" s="147" t="s">
        <v>329</v>
      </c>
      <c r="D70" s="114"/>
      <c r="E70" s="115">
        <v>565</v>
      </c>
      <c r="F70" s="113"/>
      <c r="G70" s="113"/>
      <c r="H70" s="113"/>
      <c r="I70" s="113"/>
      <c r="J70" s="113"/>
      <c r="K70" s="113"/>
      <c r="L70" s="113"/>
      <c r="M70" s="113"/>
      <c r="N70" s="112"/>
      <c r="O70" s="112"/>
      <c r="P70" s="112"/>
      <c r="Q70" s="112"/>
      <c r="R70" s="113"/>
      <c r="S70" s="113"/>
      <c r="T70" s="113"/>
      <c r="U70" s="113"/>
      <c r="V70" s="113"/>
      <c r="W70" s="113"/>
      <c r="X70" s="113"/>
      <c r="Y70" s="113"/>
      <c r="Z70" s="107"/>
      <c r="AA70" s="107"/>
      <c r="AB70" s="107"/>
      <c r="AC70" s="107"/>
      <c r="AD70" s="107"/>
      <c r="AE70" s="107"/>
      <c r="AF70" s="107"/>
      <c r="AG70" s="107" t="s">
        <v>156</v>
      </c>
      <c r="AH70" s="107">
        <v>0</v>
      </c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outlineLevel="3">
      <c r="A71" s="110"/>
      <c r="B71" s="111"/>
      <c r="C71" s="148" t="s">
        <v>164</v>
      </c>
      <c r="D71" s="116"/>
      <c r="E71" s="117">
        <v>565</v>
      </c>
      <c r="F71" s="113"/>
      <c r="G71" s="113"/>
      <c r="H71" s="113"/>
      <c r="I71" s="113"/>
      <c r="J71" s="113"/>
      <c r="K71" s="113"/>
      <c r="L71" s="113"/>
      <c r="M71" s="113"/>
      <c r="N71" s="112"/>
      <c r="O71" s="112"/>
      <c r="P71" s="112"/>
      <c r="Q71" s="112"/>
      <c r="R71" s="113"/>
      <c r="S71" s="113"/>
      <c r="T71" s="113"/>
      <c r="U71" s="113"/>
      <c r="V71" s="113"/>
      <c r="W71" s="113"/>
      <c r="X71" s="113"/>
      <c r="Y71" s="113"/>
      <c r="Z71" s="107"/>
      <c r="AA71" s="107"/>
      <c r="AB71" s="107"/>
      <c r="AC71" s="107"/>
      <c r="AD71" s="107"/>
      <c r="AE71" s="107"/>
      <c r="AF71" s="107"/>
      <c r="AG71" s="107" t="s">
        <v>156</v>
      </c>
      <c r="AH71" s="107">
        <v>1</v>
      </c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ht="30" outlineLevel="3">
      <c r="A72" s="110"/>
      <c r="B72" s="111"/>
      <c r="C72" s="147" t="s">
        <v>320</v>
      </c>
      <c r="D72" s="114"/>
      <c r="E72" s="115"/>
      <c r="F72" s="113"/>
      <c r="G72" s="113"/>
      <c r="H72" s="113"/>
      <c r="I72" s="113"/>
      <c r="J72" s="113"/>
      <c r="K72" s="113"/>
      <c r="L72" s="113"/>
      <c r="M72" s="113"/>
      <c r="N72" s="112"/>
      <c r="O72" s="112"/>
      <c r="P72" s="112"/>
      <c r="Q72" s="112"/>
      <c r="R72" s="113"/>
      <c r="S72" s="113"/>
      <c r="T72" s="113"/>
      <c r="U72" s="113"/>
      <c r="V72" s="113"/>
      <c r="W72" s="113"/>
      <c r="X72" s="113"/>
      <c r="Y72" s="113"/>
      <c r="Z72" s="107"/>
      <c r="AA72" s="107"/>
      <c r="AB72" s="107"/>
      <c r="AC72" s="107"/>
      <c r="AD72" s="107"/>
      <c r="AE72" s="107"/>
      <c r="AF72" s="107"/>
      <c r="AG72" s="107" t="s">
        <v>156</v>
      </c>
      <c r="AH72" s="107">
        <v>0</v>
      </c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3">
      <c r="A73" s="110"/>
      <c r="B73" s="111"/>
      <c r="C73" s="147" t="s">
        <v>324</v>
      </c>
      <c r="D73" s="114"/>
      <c r="E73" s="115"/>
      <c r="F73" s="113"/>
      <c r="G73" s="113"/>
      <c r="H73" s="113"/>
      <c r="I73" s="113"/>
      <c r="J73" s="113"/>
      <c r="K73" s="113"/>
      <c r="L73" s="113"/>
      <c r="M73" s="113"/>
      <c r="N73" s="112"/>
      <c r="O73" s="112"/>
      <c r="P73" s="112"/>
      <c r="Q73" s="112"/>
      <c r="R73" s="113"/>
      <c r="S73" s="113"/>
      <c r="T73" s="113"/>
      <c r="U73" s="113"/>
      <c r="V73" s="113"/>
      <c r="W73" s="113"/>
      <c r="X73" s="113"/>
      <c r="Y73" s="113"/>
      <c r="Z73" s="107"/>
      <c r="AA73" s="107"/>
      <c r="AB73" s="107"/>
      <c r="AC73" s="107"/>
      <c r="AD73" s="107"/>
      <c r="AE73" s="107"/>
      <c r="AF73" s="107"/>
      <c r="AG73" s="107" t="s">
        <v>156</v>
      </c>
      <c r="AH73" s="107">
        <v>0</v>
      </c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 outlineLevel="3">
      <c r="A74" s="110"/>
      <c r="B74" s="111"/>
      <c r="C74" s="147" t="s">
        <v>330</v>
      </c>
      <c r="D74" s="114"/>
      <c r="E74" s="115">
        <v>1685</v>
      </c>
      <c r="F74" s="113"/>
      <c r="G74" s="113"/>
      <c r="H74" s="113"/>
      <c r="I74" s="113"/>
      <c r="J74" s="113"/>
      <c r="K74" s="113"/>
      <c r="L74" s="113"/>
      <c r="M74" s="113"/>
      <c r="N74" s="112"/>
      <c r="O74" s="112"/>
      <c r="P74" s="112"/>
      <c r="Q74" s="112"/>
      <c r="R74" s="113"/>
      <c r="S74" s="113"/>
      <c r="T74" s="113"/>
      <c r="U74" s="113"/>
      <c r="V74" s="113"/>
      <c r="W74" s="113"/>
      <c r="X74" s="113"/>
      <c r="Y74" s="113"/>
      <c r="Z74" s="107"/>
      <c r="AA74" s="107"/>
      <c r="AB74" s="107"/>
      <c r="AC74" s="107"/>
      <c r="AD74" s="107"/>
      <c r="AE74" s="107"/>
      <c r="AF74" s="107"/>
      <c r="AG74" s="107" t="s">
        <v>156</v>
      </c>
      <c r="AH74" s="107">
        <v>0</v>
      </c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3">
      <c r="A75" s="110"/>
      <c r="B75" s="111"/>
      <c r="C75" s="148" t="s">
        <v>164</v>
      </c>
      <c r="D75" s="116"/>
      <c r="E75" s="117">
        <v>1685</v>
      </c>
      <c r="F75" s="113"/>
      <c r="G75" s="113"/>
      <c r="H75" s="113"/>
      <c r="I75" s="113"/>
      <c r="J75" s="113"/>
      <c r="K75" s="113"/>
      <c r="L75" s="113"/>
      <c r="M75" s="113"/>
      <c r="N75" s="112"/>
      <c r="O75" s="112"/>
      <c r="P75" s="112"/>
      <c r="Q75" s="112"/>
      <c r="R75" s="113"/>
      <c r="S75" s="113"/>
      <c r="T75" s="113"/>
      <c r="U75" s="113"/>
      <c r="V75" s="113"/>
      <c r="W75" s="113"/>
      <c r="X75" s="113"/>
      <c r="Y75" s="113"/>
      <c r="Z75" s="107"/>
      <c r="AA75" s="107"/>
      <c r="AB75" s="107"/>
      <c r="AC75" s="107"/>
      <c r="AD75" s="107"/>
      <c r="AE75" s="107"/>
      <c r="AF75" s="107"/>
      <c r="AG75" s="107" t="s">
        <v>156</v>
      </c>
      <c r="AH75" s="107">
        <v>1</v>
      </c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1">
      <c r="A76" s="130">
        <v>9</v>
      </c>
      <c r="B76" s="131" t="s">
        <v>331</v>
      </c>
      <c r="C76" s="146" t="s">
        <v>332</v>
      </c>
      <c r="D76" s="132" t="s">
        <v>243</v>
      </c>
      <c r="E76" s="133">
        <v>1017</v>
      </c>
      <c r="F76" s="134"/>
      <c r="G76" s="135">
        <f>ROUND(E76*F76,2)</f>
        <v>0</v>
      </c>
      <c r="H76" s="134"/>
      <c r="I76" s="135">
        <f>ROUND(E76*H76,2)</f>
        <v>0</v>
      </c>
      <c r="J76" s="134"/>
      <c r="K76" s="135">
        <f>ROUND(E76*J76,2)</f>
        <v>0</v>
      </c>
      <c r="L76" s="135">
        <v>21</v>
      </c>
      <c r="M76" s="135">
        <f>G76*(1+L76/100)</f>
        <v>0</v>
      </c>
      <c r="N76" s="133">
        <v>1</v>
      </c>
      <c r="O76" s="133">
        <f>ROUND(E76*N76,2)</f>
        <v>1017</v>
      </c>
      <c r="P76" s="133">
        <v>0</v>
      </c>
      <c r="Q76" s="133">
        <f>ROUND(E76*P76,2)</f>
        <v>0</v>
      </c>
      <c r="R76" s="135" t="s">
        <v>333</v>
      </c>
      <c r="S76" s="135" t="s">
        <v>151</v>
      </c>
      <c r="T76" s="136" t="s">
        <v>151</v>
      </c>
      <c r="U76" s="113">
        <v>0</v>
      </c>
      <c r="V76" s="113">
        <f>ROUND(E76*U76,2)</f>
        <v>0</v>
      </c>
      <c r="W76" s="113"/>
      <c r="X76" s="113" t="s">
        <v>334</v>
      </c>
      <c r="Y76" s="113" t="s">
        <v>153</v>
      </c>
      <c r="Z76" s="107"/>
      <c r="AA76" s="107"/>
      <c r="AB76" s="107"/>
      <c r="AC76" s="107"/>
      <c r="AD76" s="107"/>
      <c r="AE76" s="107"/>
      <c r="AF76" s="107"/>
      <c r="AG76" s="107" t="s">
        <v>335</v>
      </c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 outlineLevel="2">
      <c r="A77" s="110"/>
      <c r="B77" s="111"/>
      <c r="C77" s="147" t="s">
        <v>277</v>
      </c>
      <c r="D77" s="114"/>
      <c r="E77" s="115"/>
      <c r="F77" s="113"/>
      <c r="G77" s="113"/>
      <c r="H77" s="113"/>
      <c r="I77" s="113"/>
      <c r="J77" s="113"/>
      <c r="K77" s="113"/>
      <c r="L77" s="113"/>
      <c r="M77" s="113"/>
      <c r="N77" s="112"/>
      <c r="O77" s="112"/>
      <c r="P77" s="112"/>
      <c r="Q77" s="112"/>
      <c r="R77" s="113"/>
      <c r="S77" s="113"/>
      <c r="T77" s="113"/>
      <c r="U77" s="113"/>
      <c r="V77" s="113"/>
      <c r="W77" s="113"/>
      <c r="X77" s="113"/>
      <c r="Y77" s="113"/>
      <c r="Z77" s="107"/>
      <c r="AA77" s="107"/>
      <c r="AB77" s="107"/>
      <c r="AC77" s="107"/>
      <c r="AD77" s="107"/>
      <c r="AE77" s="107"/>
      <c r="AF77" s="107"/>
      <c r="AG77" s="107" t="s">
        <v>156</v>
      </c>
      <c r="AH77" s="107">
        <v>0</v>
      </c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</row>
    <row r="78" spans="1:60" ht="20.100000000000001" outlineLevel="3">
      <c r="A78" s="110"/>
      <c r="B78" s="111"/>
      <c r="C78" s="147" t="s">
        <v>327</v>
      </c>
      <c r="D78" s="114"/>
      <c r="E78" s="115"/>
      <c r="F78" s="113"/>
      <c r="G78" s="113"/>
      <c r="H78" s="113"/>
      <c r="I78" s="113"/>
      <c r="J78" s="113"/>
      <c r="K78" s="113"/>
      <c r="L78" s="113"/>
      <c r="M78" s="113"/>
      <c r="N78" s="112"/>
      <c r="O78" s="112"/>
      <c r="P78" s="112"/>
      <c r="Q78" s="112"/>
      <c r="R78" s="113"/>
      <c r="S78" s="113"/>
      <c r="T78" s="113"/>
      <c r="U78" s="113"/>
      <c r="V78" s="113"/>
      <c r="W78" s="113"/>
      <c r="X78" s="113"/>
      <c r="Y78" s="113"/>
      <c r="Z78" s="107"/>
      <c r="AA78" s="107"/>
      <c r="AB78" s="107"/>
      <c r="AC78" s="107"/>
      <c r="AD78" s="107"/>
      <c r="AE78" s="107"/>
      <c r="AF78" s="107"/>
      <c r="AG78" s="107" t="s">
        <v>156</v>
      </c>
      <c r="AH78" s="107">
        <v>0</v>
      </c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79" spans="1:60" outlineLevel="3">
      <c r="A79" s="110"/>
      <c r="B79" s="111"/>
      <c r="C79" s="147" t="s">
        <v>328</v>
      </c>
      <c r="D79" s="114"/>
      <c r="E79" s="115"/>
      <c r="F79" s="113"/>
      <c r="G79" s="113"/>
      <c r="H79" s="113"/>
      <c r="I79" s="113"/>
      <c r="J79" s="113"/>
      <c r="K79" s="113"/>
      <c r="L79" s="113"/>
      <c r="M79" s="113"/>
      <c r="N79" s="112"/>
      <c r="O79" s="112"/>
      <c r="P79" s="112"/>
      <c r="Q79" s="112"/>
      <c r="R79" s="113"/>
      <c r="S79" s="113"/>
      <c r="T79" s="113"/>
      <c r="U79" s="113"/>
      <c r="V79" s="113"/>
      <c r="W79" s="113"/>
      <c r="X79" s="113"/>
      <c r="Y79" s="113"/>
      <c r="Z79" s="107"/>
      <c r="AA79" s="107"/>
      <c r="AB79" s="107"/>
      <c r="AC79" s="107"/>
      <c r="AD79" s="107"/>
      <c r="AE79" s="107"/>
      <c r="AF79" s="107"/>
      <c r="AG79" s="107" t="s">
        <v>156</v>
      </c>
      <c r="AH79" s="107">
        <v>0</v>
      </c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outlineLevel="3">
      <c r="A80" s="110"/>
      <c r="B80" s="111"/>
      <c r="C80" s="147" t="s">
        <v>336</v>
      </c>
      <c r="D80" s="114"/>
      <c r="E80" s="115">
        <v>1017</v>
      </c>
      <c r="F80" s="113"/>
      <c r="G80" s="113"/>
      <c r="H80" s="113"/>
      <c r="I80" s="113"/>
      <c r="J80" s="113"/>
      <c r="K80" s="113"/>
      <c r="L80" s="113"/>
      <c r="M80" s="113"/>
      <c r="N80" s="112"/>
      <c r="O80" s="112"/>
      <c r="P80" s="112"/>
      <c r="Q80" s="112"/>
      <c r="R80" s="113"/>
      <c r="S80" s="113"/>
      <c r="T80" s="113"/>
      <c r="U80" s="113"/>
      <c r="V80" s="113"/>
      <c r="W80" s="113"/>
      <c r="X80" s="113"/>
      <c r="Y80" s="113"/>
      <c r="Z80" s="107"/>
      <c r="AA80" s="107"/>
      <c r="AB80" s="107"/>
      <c r="AC80" s="107"/>
      <c r="AD80" s="107"/>
      <c r="AE80" s="107"/>
      <c r="AF80" s="107"/>
      <c r="AG80" s="107" t="s">
        <v>156</v>
      </c>
      <c r="AH80" s="107">
        <v>0</v>
      </c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</row>
    <row r="81" spans="1:60" outlineLevel="3">
      <c r="A81" s="110"/>
      <c r="B81" s="111"/>
      <c r="C81" s="148" t="s">
        <v>164</v>
      </c>
      <c r="D81" s="116"/>
      <c r="E81" s="117">
        <v>1017</v>
      </c>
      <c r="F81" s="113"/>
      <c r="G81" s="113"/>
      <c r="H81" s="113"/>
      <c r="I81" s="113"/>
      <c r="J81" s="113"/>
      <c r="K81" s="113"/>
      <c r="L81" s="113"/>
      <c r="M81" s="113"/>
      <c r="N81" s="112"/>
      <c r="O81" s="112"/>
      <c r="P81" s="112"/>
      <c r="Q81" s="112"/>
      <c r="R81" s="113"/>
      <c r="S81" s="113"/>
      <c r="T81" s="113"/>
      <c r="U81" s="113"/>
      <c r="V81" s="113"/>
      <c r="W81" s="113"/>
      <c r="X81" s="113"/>
      <c r="Y81" s="113"/>
      <c r="Z81" s="107"/>
      <c r="AA81" s="107"/>
      <c r="AB81" s="107"/>
      <c r="AC81" s="107"/>
      <c r="AD81" s="107"/>
      <c r="AE81" s="107"/>
      <c r="AF81" s="107"/>
      <c r="AG81" s="107" t="s">
        <v>156</v>
      </c>
      <c r="AH81" s="107">
        <v>1</v>
      </c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 outlineLevel="1">
      <c r="A82" s="130">
        <v>10</v>
      </c>
      <c r="B82" s="131" t="s">
        <v>337</v>
      </c>
      <c r="C82" s="146" t="s">
        <v>338</v>
      </c>
      <c r="D82" s="132" t="s">
        <v>234</v>
      </c>
      <c r="E82" s="133">
        <v>1612</v>
      </c>
      <c r="F82" s="134"/>
      <c r="G82" s="135">
        <f>ROUND(E82*F82,2)</f>
        <v>0</v>
      </c>
      <c r="H82" s="134"/>
      <c r="I82" s="135">
        <f>ROUND(E82*H82,2)</f>
        <v>0</v>
      </c>
      <c r="J82" s="134"/>
      <c r="K82" s="135">
        <f>ROUND(E82*J82,2)</f>
        <v>0</v>
      </c>
      <c r="L82" s="135">
        <v>21</v>
      </c>
      <c r="M82" s="135">
        <f>G82*(1+L82/100)</f>
        <v>0</v>
      </c>
      <c r="N82" s="133">
        <v>0</v>
      </c>
      <c r="O82" s="133">
        <f>ROUND(E82*N82,2)</f>
        <v>0</v>
      </c>
      <c r="P82" s="133">
        <v>0</v>
      </c>
      <c r="Q82" s="133">
        <f>ROUND(E82*P82,2)</f>
        <v>0</v>
      </c>
      <c r="R82" s="135"/>
      <c r="S82" s="135" t="s">
        <v>151</v>
      </c>
      <c r="T82" s="136" t="s">
        <v>151</v>
      </c>
      <c r="U82" s="113">
        <v>0.03</v>
      </c>
      <c r="V82" s="113">
        <f>ROUND(E82*U82,2)</f>
        <v>48.36</v>
      </c>
      <c r="W82" s="113"/>
      <c r="X82" s="113" t="s">
        <v>152</v>
      </c>
      <c r="Y82" s="113" t="s">
        <v>153</v>
      </c>
      <c r="Z82" s="107"/>
      <c r="AA82" s="107"/>
      <c r="AB82" s="107"/>
      <c r="AC82" s="107"/>
      <c r="AD82" s="107"/>
      <c r="AE82" s="107"/>
      <c r="AF82" s="107"/>
      <c r="AG82" s="107" t="s">
        <v>154</v>
      </c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</row>
    <row r="83" spans="1:60" outlineLevel="2">
      <c r="A83" s="110"/>
      <c r="B83" s="111"/>
      <c r="C83" s="147" t="s">
        <v>155</v>
      </c>
      <c r="D83" s="114"/>
      <c r="E83" s="115"/>
      <c r="F83" s="113"/>
      <c r="G83" s="113"/>
      <c r="H83" s="113"/>
      <c r="I83" s="113"/>
      <c r="J83" s="113"/>
      <c r="K83" s="113"/>
      <c r="L83" s="113"/>
      <c r="M83" s="113"/>
      <c r="N83" s="112"/>
      <c r="O83" s="112"/>
      <c r="P83" s="112"/>
      <c r="Q83" s="112"/>
      <c r="R83" s="113"/>
      <c r="S83" s="113"/>
      <c r="T83" s="113"/>
      <c r="U83" s="113"/>
      <c r="V83" s="113"/>
      <c r="W83" s="113"/>
      <c r="X83" s="113"/>
      <c r="Y83" s="113"/>
      <c r="Z83" s="107"/>
      <c r="AA83" s="107"/>
      <c r="AB83" s="107"/>
      <c r="AC83" s="107"/>
      <c r="AD83" s="107"/>
      <c r="AE83" s="107"/>
      <c r="AF83" s="107"/>
      <c r="AG83" s="107" t="s">
        <v>156</v>
      </c>
      <c r="AH83" s="107">
        <v>0</v>
      </c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</row>
    <row r="84" spans="1:60" ht="20.100000000000001" outlineLevel="3">
      <c r="A84" s="110"/>
      <c r="B84" s="111"/>
      <c r="C84" s="147" t="s">
        <v>339</v>
      </c>
      <c r="D84" s="114"/>
      <c r="E84" s="115"/>
      <c r="F84" s="113"/>
      <c r="G84" s="113"/>
      <c r="H84" s="113"/>
      <c r="I84" s="113"/>
      <c r="J84" s="113"/>
      <c r="K84" s="113"/>
      <c r="L84" s="113"/>
      <c r="M84" s="113"/>
      <c r="N84" s="112"/>
      <c r="O84" s="112"/>
      <c r="P84" s="112"/>
      <c r="Q84" s="112"/>
      <c r="R84" s="113"/>
      <c r="S84" s="113"/>
      <c r="T84" s="113"/>
      <c r="U84" s="113"/>
      <c r="V84" s="113"/>
      <c r="W84" s="113"/>
      <c r="X84" s="113"/>
      <c r="Y84" s="113"/>
      <c r="Z84" s="107"/>
      <c r="AA84" s="107"/>
      <c r="AB84" s="107"/>
      <c r="AC84" s="107"/>
      <c r="AD84" s="107"/>
      <c r="AE84" s="107"/>
      <c r="AF84" s="107"/>
      <c r="AG84" s="107" t="s">
        <v>156</v>
      </c>
      <c r="AH84" s="107">
        <v>0</v>
      </c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</row>
    <row r="85" spans="1:60" outlineLevel="3">
      <c r="A85" s="110"/>
      <c r="B85" s="111"/>
      <c r="C85" s="147" t="s">
        <v>340</v>
      </c>
      <c r="D85" s="114"/>
      <c r="E85" s="115">
        <v>1612</v>
      </c>
      <c r="F85" s="113"/>
      <c r="G85" s="113"/>
      <c r="H85" s="113"/>
      <c r="I85" s="113"/>
      <c r="J85" s="113"/>
      <c r="K85" s="113"/>
      <c r="L85" s="113"/>
      <c r="M85" s="113"/>
      <c r="N85" s="112"/>
      <c r="O85" s="112"/>
      <c r="P85" s="112"/>
      <c r="Q85" s="112"/>
      <c r="R85" s="113"/>
      <c r="S85" s="113"/>
      <c r="T85" s="113"/>
      <c r="U85" s="113"/>
      <c r="V85" s="113"/>
      <c r="W85" s="113"/>
      <c r="X85" s="113"/>
      <c r="Y85" s="113"/>
      <c r="Z85" s="107"/>
      <c r="AA85" s="107"/>
      <c r="AB85" s="107"/>
      <c r="AC85" s="107"/>
      <c r="AD85" s="107"/>
      <c r="AE85" s="107"/>
      <c r="AF85" s="107"/>
      <c r="AG85" s="107" t="s">
        <v>156</v>
      </c>
      <c r="AH85" s="107">
        <v>0</v>
      </c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</row>
    <row r="86" spans="1:60" outlineLevel="3">
      <c r="A86" s="110"/>
      <c r="B86" s="111"/>
      <c r="C86" s="148" t="s">
        <v>164</v>
      </c>
      <c r="D86" s="116"/>
      <c r="E86" s="117">
        <v>1612</v>
      </c>
      <c r="F86" s="113"/>
      <c r="G86" s="113"/>
      <c r="H86" s="113"/>
      <c r="I86" s="113"/>
      <c r="J86" s="113"/>
      <c r="K86" s="113"/>
      <c r="L86" s="113"/>
      <c r="M86" s="113"/>
      <c r="N86" s="112"/>
      <c r="O86" s="112"/>
      <c r="P86" s="112"/>
      <c r="Q86" s="112"/>
      <c r="R86" s="113"/>
      <c r="S86" s="113"/>
      <c r="T86" s="113"/>
      <c r="U86" s="113"/>
      <c r="V86" s="113"/>
      <c r="W86" s="113"/>
      <c r="X86" s="113"/>
      <c r="Y86" s="113"/>
      <c r="Z86" s="107"/>
      <c r="AA86" s="107"/>
      <c r="AB86" s="107"/>
      <c r="AC86" s="107"/>
      <c r="AD86" s="107"/>
      <c r="AE86" s="107"/>
      <c r="AF86" s="107"/>
      <c r="AG86" s="107" t="s">
        <v>156</v>
      </c>
      <c r="AH86" s="107">
        <v>1</v>
      </c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</row>
    <row r="87" spans="1:60" ht="12.95">
      <c r="A87" s="124" t="s">
        <v>146</v>
      </c>
      <c r="B87" s="125" t="s">
        <v>101</v>
      </c>
      <c r="C87" s="145" t="s">
        <v>102</v>
      </c>
      <c r="D87" s="126"/>
      <c r="E87" s="127"/>
      <c r="F87" s="128"/>
      <c r="G87" s="128">
        <f>SUMIF(AG88:AG160,"&lt;&gt;NOR",G88:G160)</f>
        <v>0</v>
      </c>
      <c r="H87" s="128"/>
      <c r="I87" s="128">
        <f>SUM(I88:I160)</f>
        <v>0</v>
      </c>
      <c r="J87" s="128"/>
      <c r="K87" s="128">
        <f>SUM(K88:K160)</f>
        <v>0</v>
      </c>
      <c r="L87" s="128"/>
      <c r="M87" s="128">
        <f>SUM(M88:M160)</f>
        <v>0</v>
      </c>
      <c r="N87" s="127"/>
      <c r="O87" s="127">
        <f>SUM(O88:O160)</f>
        <v>4397.16</v>
      </c>
      <c r="P87" s="127"/>
      <c r="Q87" s="127">
        <f>SUM(Q88:Q160)</f>
        <v>0</v>
      </c>
      <c r="R87" s="128"/>
      <c r="S87" s="128"/>
      <c r="T87" s="129"/>
      <c r="U87" s="123"/>
      <c r="V87" s="123">
        <f>SUM(V88:V160)</f>
        <v>4190.9499999999989</v>
      </c>
      <c r="W87" s="123"/>
      <c r="X87" s="123"/>
      <c r="Y87" s="123"/>
      <c r="AG87" t="s">
        <v>147</v>
      </c>
    </row>
    <row r="88" spans="1:60" outlineLevel="1">
      <c r="A88" s="130">
        <v>11</v>
      </c>
      <c r="B88" s="131" t="s">
        <v>341</v>
      </c>
      <c r="C88" s="146" t="s">
        <v>342</v>
      </c>
      <c r="D88" s="132" t="s">
        <v>150</v>
      </c>
      <c r="E88" s="133">
        <v>557.12800000000004</v>
      </c>
      <c r="F88" s="134"/>
      <c r="G88" s="135">
        <f>ROUND(E88*F88,2)</f>
        <v>0</v>
      </c>
      <c r="H88" s="134"/>
      <c r="I88" s="135">
        <f>ROUND(E88*H88,2)</f>
        <v>0</v>
      </c>
      <c r="J88" s="134"/>
      <c r="K88" s="135">
        <f>ROUND(E88*J88,2)</f>
        <v>0</v>
      </c>
      <c r="L88" s="135">
        <v>21</v>
      </c>
      <c r="M88" s="135">
        <f>G88*(1+L88/100)</f>
        <v>0</v>
      </c>
      <c r="N88" s="133">
        <v>2.1</v>
      </c>
      <c r="O88" s="133">
        <f>ROUND(E88*N88,2)</f>
        <v>1169.97</v>
      </c>
      <c r="P88" s="133">
        <v>0</v>
      </c>
      <c r="Q88" s="133">
        <f>ROUND(E88*P88,2)</f>
        <v>0</v>
      </c>
      <c r="R88" s="135"/>
      <c r="S88" s="135" t="s">
        <v>151</v>
      </c>
      <c r="T88" s="136" t="s">
        <v>151</v>
      </c>
      <c r="U88" s="113">
        <v>0.96499999999999997</v>
      </c>
      <c r="V88" s="113">
        <f>ROUND(E88*U88,2)</f>
        <v>537.63</v>
      </c>
      <c r="W88" s="113"/>
      <c r="X88" s="113" t="s">
        <v>152</v>
      </c>
      <c r="Y88" s="113" t="s">
        <v>153</v>
      </c>
      <c r="Z88" s="107"/>
      <c r="AA88" s="107"/>
      <c r="AB88" s="107"/>
      <c r="AC88" s="107"/>
      <c r="AD88" s="107"/>
      <c r="AE88" s="107"/>
      <c r="AF88" s="107"/>
      <c r="AG88" s="107" t="s">
        <v>154</v>
      </c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</row>
    <row r="89" spans="1:60" outlineLevel="2">
      <c r="A89" s="110"/>
      <c r="B89" s="111"/>
      <c r="C89" s="147" t="s">
        <v>155</v>
      </c>
      <c r="D89" s="114"/>
      <c r="E89" s="115"/>
      <c r="F89" s="113"/>
      <c r="G89" s="113"/>
      <c r="H89" s="113"/>
      <c r="I89" s="113"/>
      <c r="J89" s="113"/>
      <c r="K89" s="113"/>
      <c r="L89" s="113"/>
      <c r="M89" s="113"/>
      <c r="N89" s="112"/>
      <c r="O89" s="112"/>
      <c r="P89" s="112"/>
      <c r="Q89" s="112"/>
      <c r="R89" s="113"/>
      <c r="S89" s="113"/>
      <c r="T89" s="113"/>
      <c r="U89" s="113"/>
      <c r="V89" s="113"/>
      <c r="W89" s="113"/>
      <c r="X89" s="113"/>
      <c r="Y89" s="113"/>
      <c r="Z89" s="107"/>
      <c r="AA89" s="107"/>
      <c r="AB89" s="107"/>
      <c r="AC89" s="107"/>
      <c r="AD89" s="107"/>
      <c r="AE89" s="107"/>
      <c r="AF89" s="107"/>
      <c r="AG89" s="107" t="s">
        <v>156</v>
      </c>
      <c r="AH89" s="107">
        <v>0</v>
      </c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</row>
    <row r="90" spans="1:60" outlineLevel="3">
      <c r="A90" s="110"/>
      <c r="B90" s="111"/>
      <c r="C90" s="147" t="s">
        <v>343</v>
      </c>
      <c r="D90" s="114"/>
      <c r="E90" s="115"/>
      <c r="F90" s="113"/>
      <c r="G90" s="113"/>
      <c r="H90" s="113"/>
      <c r="I90" s="113"/>
      <c r="J90" s="113"/>
      <c r="K90" s="113"/>
      <c r="L90" s="113"/>
      <c r="M90" s="113"/>
      <c r="N90" s="112"/>
      <c r="O90" s="112"/>
      <c r="P90" s="112"/>
      <c r="Q90" s="112"/>
      <c r="R90" s="113"/>
      <c r="S90" s="113"/>
      <c r="T90" s="113"/>
      <c r="U90" s="113"/>
      <c r="V90" s="113"/>
      <c r="W90" s="113"/>
      <c r="X90" s="113"/>
      <c r="Y90" s="113"/>
      <c r="Z90" s="107"/>
      <c r="AA90" s="107"/>
      <c r="AB90" s="107"/>
      <c r="AC90" s="107"/>
      <c r="AD90" s="107"/>
      <c r="AE90" s="107"/>
      <c r="AF90" s="107"/>
      <c r="AG90" s="107" t="s">
        <v>156</v>
      </c>
      <c r="AH90" s="107">
        <v>0</v>
      </c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</row>
    <row r="91" spans="1:60" ht="20.100000000000001" outlineLevel="3">
      <c r="A91" s="110"/>
      <c r="B91" s="111"/>
      <c r="C91" s="147" t="s">
        <v>344</v>
      </c>
      <c r="D91" s="114"/>
      <c r="E91" s="115"/>
      <c r="F91" s="113"/>
      <c r="G91" s="113"/>
      <c r="H91" s="113"/>
      <c r="I91" s="113"/>
      <c r="J91" s="113"/>
      <c r="K91" s="113"/>
      <c r="L91" s="113"/>
      <c r="M91" s="113"/>
      <c r="N91" s="112"/>
      <c r="O91" s="112"/>
      <c r="P91" s="112"/>
      <c r="Q91" s="112"/>
      <c r="R91" s="113"/>
      <c r="S91" s="113"/>
      <c r="T91" s="113"/>
      <c r="U91" s="113"/>
      <c r="V91" s="113"/>
      <c r="W91" s="113"/>
      <c r="X91" s="113"/>
      <c r="Y91" s="113"/>
      <c r="Z91" s="107"/>
      <c r="AA91" s="107"/>
      <c r="AB91" s="107"/>
      <c r="AC91" s="107"/>
      <c r="AD91" s="107"/>
      <c r="AE91" s="107"/>
      <c r="AF91" s="107"/>
      <c r="AG91" s="107" t="s">
        <v>156</v>
      </c>
      <c r="AH91" s="107">
        <v>0</v>
      </c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</row>
    <row r="92" spans="1:60" outlineLevel="3">
      <c r="A92" s="110"/>
      <c r="B92" s="111"/>
      <c r="C92" s="147" t="s">
        <v>345</v>
      </c>
      <c r="D92" s="114"/>
      <c r="E92" s="115"/>
      <c r="F92" s="113"/>
      <c r="G92" s="113"/>
      <c r="H92" s="113"/>
      <c r="I92" s="113"/>
      <c r="J92" s="113"/>
      <c r="K92" s="113"/>
      <c r="L92" s="113"/>
      <c r="M92" s="113"/>
      <c r="N92" s="112"/>
      <c r="O92" s="112"/>
      <c r="P92" s="112"/>
      <c r="Q92" s="112"/>
      <c r="R92" s="113"/>
      <c r="S92" s="113"/>
      <c r="T92" s="113"/>
      <c r="U92" s="113"/>
      <c r="V92" s="113"/>
      <c r="W92" s="113"/>
      <c r="X92" s="113"/>
      <c r="Y92" s="113"/>
      <c r="Z92" s="107"/>
      <c r="AA92" s="107"/>
      <c r="AB92" s="107"/>
      <c r="AC92" s="107"/>
      <c r="AD92" s="107"/>
      <c r="AE92" s="107"/>
      <c r="AF92" s="107"/>
      <c r="AG92" s="107" t="s">
        <v>156</v>
      </c>
      <c r="AH92" s="107">
        <v>0</v>
      </c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</row>
    <row r="93" spans="1:60" outlineLevel="3">
      <c r="A93" s="110"/>
      <c r="B93" s="111"/>
      <c r="C93" s="147" t="s">
        <v>346</v>
      </c>
      <c r="D93" s="114"/>
      <c r="E93" s="115">
        <v>506.48</v>
      </c>
      <c r="F93" s="113"/>
      <c r="G93" s="113"/>
      <c r="H93" s="113"/>
      <c r="I93" s="113"/>
      <c r="J93" s="113"/>
      <c r="K93" s="113"/>
      <c r="L93" s="113"/>
      <c r="M93" s="113"/>
      <c r="N93" s="112"/>
      <c r="O93" s="112"/>
      <c r="P93" s="112"/>
      <c r="Q93" s="112"/>
      <c r="R93" s="113"/>
      <c r="S93" s="113"/>
      <c r="T93" s="113"/>
      <c r="U93" s="113"/>
      <c r="V93" s="113"/>
      <c r="W93" s="113"/>
      <c r="X93" s="113"/>
      <c r="Y93" s="113"/>
      <c r="Z93" s="107"/>
      <c r="AA93" s="107"/>
      <c r="AB93" s="107"/>
      <c r="AC93" s="107"/>
      <c r="AD93" s="107"/>
      <c r="AE93" s="107"/>
      <c r="AF93" s="107"/>
      <c r="AG93" s="107" t="s">
        <v>156</v>
      </c>
      <c r="AH93" s="107">
        <v>0</v>
      </c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</row>
    <row r="94" spans="1:60" outlineLevel="3">
      <c r="A94" s="110"/>
      <c r="B94" s="111"/>
      <c r="C94" s="148" t="s">
        <v>164</v>
      </c>
      <c r="D94" s="116"/>
      <c r="E94" s="117">
        <v>506.48</v>
      </c>
      <c r="F94" s="113"/>
      <c r="G94" s="113"/>
      <c r="H94" s="113"/>
      <c r="I94" s="113"/>
      <c r="J94" s="113"/>
      <c r="K94" s="113"/>
      <c r="L94" s="113"/>
      <c r="M94" s="113"/>
      <c r="N94" s="112"/>
      <c r="O94" s="112"/>
      <c r="P94" s="112"/>
      <c r="Q94" s="112"/>
      <c r="R94" s="113"/>
      <c r="S94" s="113"/>
      <c r="T94" s="113"/>
      <c r="U94" s="113"/>
      <c r="V94" s="113"/>
      <c r="W94" s="113"/>
      <c r="X94" s="113"/>
      <c r="Y94" s="113"/>
      <c r="Z94" s="107"/>
      <c r="AA94" s="107"/>
      <c r="AB94" s="107"/>
      <c r="AC94" s="107"/>
      <c r="AD94" s="107"/>
      <c r="AE94" s="107"/>
      <c r="AF94" s="107"/>
      <c r="AG94" s="107" t="s">
        <v>156</v>
      </c>
      <c r="AH94" s="107">
        <v>1</v>
      </c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</row>
    <row r="95" spans="1:60" outlineLevel="3">
      <c r="A95" s="110"/>
      <c r="B95" s="111"/>
      <c r="C95" s="150" t="s">
        <v>347</v>
      </c>
      <c r="D95" s="121"/>
      <c r="E95" s="122">
        <v>50.648000000000003</v>
      </c>
      <c r="F95" s="113"/>
      <c r="G95" s="113"/>
      <c r="H95" s="113"/>
      <c r="I95" s="113"/>
      <c r="J95" s="113"/>
      <c r="K95" s="113"/>
      <c r="L95" s="113"/>
      <c r="M95" s="113"/>
      <c r="N95" s="112"/>
      <c r="O95" s="112"/>
      <c r="P95" s="112"/>
      <c r="Q95" s="112"/>
      <c r="R95" s="113"/>
      <c r="S95" s="113"/>
      <c r="T95" s="113"/>
      <c r="U95" s="113"/>
      <c r="V95" s="113"/>
      <c r="W95" s="113"/>
      <c r="X95" s="113"/>
      <c r="Y95" s="113"/>
      <c r="Z95" s="107"/>
      <c r="AA95" s="107"/>
      <c r="AB95" s="107"/>
      <c r="AC95" s="107"/>
      <c r="AD95" s="107"/>
      <c r="AE95" s="107"/>
      <c r="AF95" s="107"/>
      <c r="AG95" s="107" t="s">
        <v>156</v>
      </c>
      <c r="AH95" s="107">
        <v>4</v>
      </c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</row>
    <row r="96" spans="1:60" outlineLevel="1">
      <c r="A96" s="130">
        <v>12</v>
      </c>
      <c r="B96" s="131" t="s">
        <v>213</v>
      </c>
      <c r="C96" s="146" t="s">
        <v>214</v>
      </c>
      <c r="D96" s="132" t="s">
        <v>150</v>
      </c>
      <c r="E96" s="133">
        <v>69.641000000000005</v>
      </c>
      <c r="F96" s="134"/>
      <c r="G96" s="135">
        <f>ROUND(E96*F96,2)</f>
        <v>0</v>
      </c>
      <c r="H96" s="134"/>
      <c r="I96" s="135">
        <f>ROUND(E96*H96,2)</f>
        <v>0</v>
      </c>
      <c r="J96" s="134"/>
      <c r="K96" s="135">
        <f>ROUND(E96*J96,2)</f>
        <v>0</v>
      </c>
      <c r="L96" s="135">
        <v>21</v>
      </c>
      <c r="M96" s="135">
        <f>G96*(1+L96/100)</f>
        <v>0</v>
      </c>
      <c r="N96" s="133">
        <v>2.5249999999999999</v>
      </c>
      <c r="O96" s="133">
        <f>ROUND(E96*N96,2)</f>
        <v>175.84</v>
      </c>
      <c r="P96" s="133">
        <v>0</v>
      </c>
      <c r="Q96" s="133">
        <f>ROUND(E96*P96,2)</f>
        <v>0</v>
      </c>
      <c r="R96" s="135"/>
      <c r="S96" s="135" t="s">
        <v>151</v>
      </c>
      <c r="T96" s="136" t="s">
        <v>151</v>
      </c>
      <c r="U96" s="113">
        <v>0.47699999999999998</v>
      </c>
      <c r="V96" s="113">
        <f>ROUND(E96*U96,2)</f>
        <v>33.22</v>
      </c>
      <c r="W96" s="113"/>
      <c r="X96" s="113" t="s">
        <v>152</v>
      </c>
      <c r="Y96" s="113" t="s">
        <v>215</v>
      </c>
      <c r="Z96" s="107"/>
      <c r="AA96" s="107"/>
      <c r="AB96" s="107"/>
      <c r="AC96" s="107"/>
      <c r="AD96" s="107"/>
      <c r="AE96" s="107"/>
      <c r="AF96" s="107"/>
      <c r="AG96" s="107" t="s">
        <v>154</v>
      </c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</row>
    <row r="97" spans="1:60" outlineLevel="2">
      <c r="A97" s="110"/>
      <c r="B97" s="111"/>
      <c r="C97" s="147" t="s">
        <v>155</v>
      </c>
      <c r="D97" s="114"/>
      <c r="E97" s="115"/>
      <c r="F97" s="113"/>
      <c r="G97" s="113"/>
      <c r="H97" s="113"/>
      <c r="I97" s="113"/>
      <c r="J97" s="113"/>
      <c r="K97" s="113"/>
      <c r="L97" s="113"/>
      <c r="M97" s="113"/>
      <c r="N97" s="112"/>
      <c r="O97" s="112"/>
      <c r="P97" s="112"/>
      <c r="Q97" s="112"/>
      <c r="R97" s="113"/>
      <c r="S97" s="113"/>
      <c r="T97" s="113"/>
      <c r="U97" s="113"/>
      <c r="V97" s="113"/>
      <c r="W97" s="113"/>
      <c r="X97" s="113"/>
      <c r="Y97" s="113"/>
      <c r="Z97" s="107"/>
      <c r="AA97" s="107"/>
      <c r="AB97" s="107"/>
      <c r="AC97" s="107"/>
      <c r="AD97" s="107"/>
      <c r="AE97" s="107"/>
      <c r="AF97" s="107"/>
      <c r="AG97" s="107" t="s">
        <v>156</v>
      </c>
      <c r="AH97" s="107">
        <v>0</v>
      </c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</row>
    <row r="98" spans="1:60" outlineLevel="3">
      <c r="A98" s="110"/>
      <c r="B98" s="111"/>
      <c r="C98" s="147" t="s">
        <v>343</v>
      </c>
      <c r="D98" s="114"/>
      <c r="E98" s="115"/>
      <c r="F98" s="113"/>
      <c r="G98" s="113"/>
      <c r="H98" s="113"/>
      <c r="I98" s="113"/>
      <c r="J98" s="113"/>
      <c r="K98" s="113"/>
      <c r="L98" s="113"/>
      <c r="M98" s="113"/>
      <c r="N98" s="112"/>
      <c r="O98" s="112"/>
      <c r="P98" s="112"/>
      <c r="Q98" s="112"/>
      <c r="R98" s="113"/>
      <c r="S98" s="113"/>
      <c r="T98" s="113"/>
      <c r="U98" s="113"/>
      <c r="V98" s="113"/>
      <c r="W98" s="113"/>
      <c r="X98" s="113"/>
      <c r="Y98" s="113"/>
      <c r="Z98" s="107"/>
      <c r="AA98" s="107"/>
      <c r="AB98" s="107"/>
      <c r="AC98" s="107"/>
      <c r="AD98" s="107"/>
      <c r="AE98" s="107"/>
      <c r="AF98" s="107"/>
      <c r="AG98" s="107" t="s">
        <v>156</v>
      </c>
      <c r="AH98" s="107">
        <v>0</v>
      </c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</row>
    <row r="99" spans="1:60" ht="30" outlineLevel="3">
      <c r="A99" s="110"/>
      <c r="B99" s="111"/>
      <c r="C99" s="147" t="s">
        <v>348</v>
      </c>
      <c r="D99" s="114"/>
      <c r="E99" s="115"/>
      <c r="F99" s="113"/>
      <c r="G99" s="113"/>
      <c r="H99" s="113"/>
      <c r="I99" s="113"/>
      <c r="J99" s="113"/>
      <c r="K99" s="113"/>
      <c r="L99" s="113"/>
      <c r="M99" s="113"/>
      <c r="N99" s="112"/>
      <c r="O99" s="112"/>
      <c r="P99" s="112"/>
      <c r="Q99" s="112"/>
      <c r="R99" s="113"/>
      <c r="S99" s="113"/>
      <c r="T99" s="113"/>
      <c r="U99" s="113"/>
      <c r="V99" s="113"/>
      <c r="W99" s="113"/>
      <c r="X99" s="113"/>
      <c r="Y99" s="113"/>
      <c r="Z99" s="107"/>
      <c r="AA99" s="107"/>
      <c r="AB99" s="107"/>
      <c r="AC99" s="107"/>
      <c r="AD99" s="107"/>
      <c r="AE99" s="107"/>
      <c r="AF99" s="107"/>
      <c r="AG99" s="107" t="s">
        <v>156</v>
      </c>
      <c r="AH99" s="107">
        <v>0</v>
      </c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</row>
    <row r="100" spans="1:60" outlineLevel="3">
      <c r="A100" s="110"/>
      <c r="B100" s="111"/>
      <c r="C100" s="147" t="s">
        <v>349</v>
      </c>
      <c r="D100" s="114"/>
      <c r="E100" s="115">
        <v>63.31</v>
      </c>
      <c r="F100" s="113"/>
      <c r="G100" s="113"/>
      <c r="H100" s="113"/>
      <c r="I100" s="113"/>
      <c r="J100" s="113"/>
      <c r="K100" s="113"/>
      <c r="L100" s="113"/>
      <c r="M100" s="113"/>
      <c r="N100" s="112"/>
      <c r="O100" s="112"/>
      <c r="P100" s="112"/>
      <c r="Q100" s="112"/>
      <c r="R100" s="113"/>
      <c r="S100" s="113"/>
      <c r="T100" s="113"/>
      <c r="U100" s="113"/>
      <c r="V100" s="113"/>
      <c r="W100" s="113"/>
      <c r="X100" s="113"/>
      <c r="Y100" s="113"/>
      <c r="Z100" s="107"/>
      <c r="AA100" s="107"/>
      <c r="AB100" s="107"/>
      <c r="AC100" s="107"/>
      <c r="AD100" s="107"/>
      <c r="AE100" s="107"/>
      <c r="AF100" s="107"/>
      <c r="AG100" s="107" t="s">
        <v>156</v>
      </c>
      <c r="AH100" s="107">
        <v>0</v>
      </c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</row>
    <row r="101" spans="1:60" outlineLevel="3">
      <c r="A101" s="110"/>
      <c r="B101" s="111"/>
      <c r="C101" s="148" t="s">
        <v>164</v>
      </c>
      <c r="D101" s="116"/>
      <c r="E101" s="117">
        <v>63.31</v>
      </c>
      <c r="F101" s="113"/>
      <c r="G101" s="113"/>
      <c r="H101" s="113"/>
      <c r="I101" s="113"/>
      <c r="J101" s="113"/>
      <c r="K101" s="113"/>
      <c r="L101" s="113"/>
      <c r="M101" s="113"/>
      <c r="N101" s="112"/>
      <c r="O101" s="112"/>
      <c r="P101" s="112"/>
      <c r="Q101" s="112"/>
      <c r="R101" s="113"/>
      <c r="S101" s="113"/>
      <c r="T101" s="113"/>
      <c r="U101" s="113"/>
      <c r="V101" s="113"/>
      <c r="W101" s="113"/>
      <c r="X101" s="113"/>
      <c r="Y101" s="113"/>
      <c r="Z101" s="107"/>
      <c r="AA101" s="107"/>
      <c r="AB101" s="107"/>
      <c r="AC101" s="107"/>
      <c r="AD101" s="107"/>
      <c r="AE101" s="107"/>
      <c r="AF101" s="107"/>
      <c r="AG101" s="107" t="s">
        <v>156</v>
      </c>
      <c r="AH101" s="107">
        <v>1</v>
      </c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</row>
    <row r="102" spans="1:60" outlineLevel="3">
      <c r="A102" s="110"/>
      <c r="B102" s="111"/>
      <c r="C102" s="150" t="s">
        <v>219</v>
      </c>
      <c r="D102" s="121"/>
      <c r="E102" s="122">
        <v>6.3310000000000004</v>
      </c>
      <c r="F102" s="113"/>
      <c r="G102" s="113"/>
      <c r="H102" s="113"/>
      <c r="I102" s="113"/>
      <c r="J102" s="113"/>
      <c r="K102" s="113"/>
      <c r="L102" s="113"/>
      <c r="M102" s="113"/>
      <c r="N102" s="112"/>
      <c r="O102" s="112"/>
      <c r="P102" s="112"/>
      <c r="Q102" s="112"/>
      <c r="R102" s="113"/>
      <c r="S102" s="113"/>
      <c r="T102" s="113"/>
      <c r="U102" s="113"/>
      <c r="V102" s="113"/>
      <c r="W102" s="113"/>
      <c r="X102" s="113"/>
      <c r="Y102" s="113"/>
      <c r="Z102" s="107"/>
      <c r="AA102" s="107"/>
      <c r="AB102" s="107"/>
      <c r="AC102" s="107"/>
      <c r="AD102" s="107"/>
      <c r="AE102" s="107"/>
      <c r="AF102" s="107"/>
      <c r="AG102" s="107" t="s">
        <v>156</v>
      </c>
      <c r="AH102" s="107">
        <v>4</v>
      </c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</row>
    <row r="103" spans="1:60" ht="20.100000000000001" outlineLevel="1">
      <c r="A103" s="130">
        <v>13</v>
      </c>
      <c r="B103" s="131" t="s">
        <v>220</v>
      </c>
      <c r="C103" s="146" t="s">
        <v>221</v>
      </c>
      <c r="D103" s="132" t="s">
        <v>150</v>
      </c>
      <c r="E103" s="133">
        <v>1106</v>
      </c>
      <c r="F103" s="134"/>
      <c r="G103" s="135">
        <f>ROUND(E103*F103,2)</f>
        <v>0</v>
      </c>
      <c r="H103" s="134"/>
      <c r="I103" s="135">
        <f>ROUND(E103*H103,2)</f>
        <v>0</v>
      </c>
      <c r="J103" s="134"/>
      <c r="K103" s="135">
        <f>ROUND(E103*J103,2)</f>
        <v>0</v>
      </c>
      <c r="L103" s="135">
        <v>21</v>
      </c>
      <c r="M103" s="135">
        <f>G103*(1+L103/100)</f>
        <v>0</v>
      </c>
      <c r="N103" s="133">
        <v>2.5249999999999999</v>
      </c>
      <c r="O103" s="133">
        <f>ROUND(E103*N103,2)</f>
        <v>2792.65</v>
      </c>
      <c r="P103" s="133">
        <v>0</v>
      </c>
      <c r="Q103" s="133">
        <f>ROUND(E103*P103,2)</f>
        <v>0</v>
      </c>
      <c r="R103" s="135"/>
      <c r="S103" s="135" t="s">
        <v>222</v>
      </c>
      <c r="T103" s="136" t="s">
        <v>223</v>
      </c>
      <c r="U103" s="113">
        <v>0.48</v>
      </c>
      <c r="V103" s="113">
        <f>ROUND(E103*U103,2)</f>
        <v>530.88</v>
      </c>
      <c r="W103" s="113"/>
      <c r="X103" s="113" t="s">
        <v>152</v>
      </c>
      <c r="Y103" s="113" t="s">
        <v>215</v>
      </c>
      <c r="Z103" s="107"/>
      <c r="AA103" s="107"/>
      <c r="AB103" s="107"/>
      <c r="AC103" s="107"/>
      <c r="AD103" s="107"/>
      <c r="AE103" s="107"/>
      <c r="AF103" s="107"/>
      <c r="AG103" s="107" t="s">
        <v>154</v>
      </c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</row>
    <row r="104" spans="1:60" outlineLevel="2">
      <c r="A104" s="110"/>
      <c r="B104" s="111"/>
      <c r="C104" s="147" t="s">
        <v>155</v>
      </c>
      <c r="D104" s="114"/>
      <c r="E104" s="115"/>
      <c r="F104" s="113"/>
      <c r="G104" s="113"/>
      <c r="H104" s="113"/>
      <c r="I104" s="113"/>
      <c r="J104" s="113"/>
      <c r="K104" s="113"/>
      <c r="L104" s="113"/>
      <c r="M104" s="113"/>
      <c r="N104" s="112"/>
      <c r="O104" s="112"/>
      <c r="P104" s="112"/>
      <c r="Q104" s="112"/>
      <c r="R104" s="113"/>
      <c r="S104" s="113"/>
      <c r="T104" s="113"/>
      <c r="U104" s="113"/>
      <c r="V104" s="113"/>
      <c r="W104" s="113"/>
      <c r="X104" s="113"/>
      <c r="Y104" s="113"/>
      <c r="Z104" s="107"/>
      <c r="AA104" s="107"/>
      <c r="AB104" s="107"/>
      <c r="AC104" s="107"/>
      <c r="AD104" s="107"/>
      <c r="AE104" s="107"/>
      <c r="AF104" s="107"/>
      <c r="AG104" s="107" t="s">
        <v>156</v>
      </c>
      <c r="AH104" s="107">
        <v>0</v>
      </c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</row>
    <row r="105" spans="1:60" outlineLevel="3">
      <c r="A105" s="110"/>
      <c r="B105" s="111"/>
      <c r="C105" s="147" t="s">
        <v>343</v>
      </c>
      <c r="D105" s="114"/>
      <c r="E105" s="115"/>
      <c r="F105" s="113"/>
      <c r="G105" s="113"/>
      <c r="H105" s="113"/>
      <c r="I105" s="113"/>
      <c r="J105" s="113"/>
      <c r="K105" s="113"/>
      <c r="L105" s="113"/>
      <c r="M105" s="113"/>
      <c r="N105" s="112"/>
      <c r="O105" s="112"/>
      <c r="P105" s="112"/>
      <c r="Q105" s="112"/>
      <c r="R105" s="113"/>
      <c r="S105" s="113"/>
      <c r="T105" s="113"/>
      <c r="U105" s="113"/>
      <c r="V105" s="113"/>
      <c r="W105" s="113"/>
      <c r="X105" s="113"/>
      <c r="Y105" s="113"/>
      <c r="Z105" s="107"/>
      <c r="AA105" s="107"/>
      <c r="AB105" s="107"/>
      <c r="AC105" s="107"/>
      <c r="AD105" s="107"/>
      <c r="AE105" s="107"/>
      <c r="AF105" s="107"/>
      <c r="AG105" s="107" t="s">
        <v>156</v>
      </c>
      <c r="AH105" s="107">
        <v>0</v>
      </c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  <c r="AW105" s="107"/>
      <c r="AX105" s="107"/>
      <c r="AY105" s="107"/>
      <c r="AZ105" s="107"/>
      <c r="BA105" s="107"/>
      <c r="BB105" s="107"/>
      <c r="BC105" s="107"/>
      <c r="BD105" s="107"/>
      <c r="BE105" s="107"/>
      <c r="BF105" s="107"/>
      <c r="BG105" s="107"/>
      <c r="BH105" s="107"/>
    </row>
    <row r="106" spans="1:60" outlineLevel="3">
      <c r="A106" s="110"/>
      <c r="B106" s="111"/>
      <c r="C106" s="147" t="s">
        <v>350</v>
      </c>
      <c r="D106" s="114"/>
      <c r="E106" s="115"/>
      <c r="F106" s="113"/>
      <c r="G106" s="113"/>
      <c r="H106" s="113"/>
      <c r="I106" s="113"/>
      <c r="J106" s="113"/>
      <c r="K106" s="113"/>
      <c r="L106" s="113"/>
      <c r="M106" s="113"/>
      <c r="N106" s="112"/>
      <c r="O106" s="112"/>
      <c r="P106" s="112"/>
      <c r="Q106" s="112"/>
      <c r="R106" s="113"/>
      <c r="S106" s="113"/>
      <c r="T106" s="113"/>
      <c r="U106" s="113"/>
      <c r="V106" s="113"/>
      <c r="W106" s="113"/>
      <c r="X106" s="113"/>
      <c r="Y106" s="113"/>
      <c r="Z106" s="107"/>
      <c r="AA106" s="107"/>
      <c r="AB106" s="107"/>
      <c r="AC106" s="107"/>
      <c r="AD106" s="107"/>
      <c r="AE106" s="107"/>
      <c r="AF106" s="107"/>
      <c r="AG106" s="107" t="s">
        <v>156</v>
      </c>
      <c r="AH106" s="107">
        <v>0</v>
      </c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</row>
    <row r="107" spans="1:60" outlineLevel="3">
      <c r="A107" s="110"/>
      <c r="B107" s="111"/>
      <c r="C107" s="147" t="s">
        <v>351</v>
      </c>
      <c r="D107" s="114"/>
      <c r="E107" s="115"/>
      <c r="F107" s="113"/>
      <c r="G107" s="113"/>
      <c r="H107" s="113"/>
      <c r="I107" s="113"/>
      <c r="J107" s="113"/>
      <c r="K107" s="113"/>
      <c r="L107" s="113"/>
      <c r="M107" s="113"/>
      <c r="N107" s="112"/>
      <c r="O107" s="112"/>
      <c r="P107" s="112"/>
      <c r="Q107" s="112"/>
      <c r="R107" s="113"/>
      <c r="S107" s="113"/>
      <c r="T107" s="113"/>
      <c r="U107" s="113"/>
      <c r="V107" s="113"/>
      <c r="W107" s="113"/>
      <c r="X107" s="113"/>
      <c r="Y107" s="113"/>
      <c r="Z107" s="107"/>
      <c r="AA107" s="107"/>
      <c r="AB107" s="107"/>
      <c r="AC107" s="107"/>
      <c r="AD107" s="107"/>
      <c r="AE107" s="107"/>
      <c r="AF107" s="107"/>
      <c r="AG107" s="107" t="s">
        <v>156</v>
      </c>
      <c r="AH107" s="107">
        <v>0</v>
      </c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</row>
    <row r="108" spans="1:60" outlineLevel="3">
      <c r="A108" s="110"/>
      <c r="B108" s="111"/>
      <c r="C108" s="147">
        <v>1106</v>
      </c>
      <c r="D108" s="114"/>
      <c r="E108" s="115">
        <v>1106</v>
      </c>
      <c r="F108" s="113"/>
      <c r="G108" s="113"/>
      <c r="H108" s="113"/>
      <c r="I108" s="113"/>
      <c r="J108" s="113"/>
      <c r="K108" s="113"/>
      <c r="L108" s="113"/>
      <c r="M108" s="113"/>
      <c r="N108" s="112"/>
      <c r="O108" s="112"/>
      <c r="P108" s="112"/>
      <c r="Q108" s="112"/>
      <c r="R108" s="113"/>
      <c r="S108" s="113"/>
      <c r="T108" s="113"/>
      <c r="U108" s="113"/>
      <c r="V108" s="113"/>
      <c r="W108" s="113"/>
      <c r="X108" s="113"/>
      <c r="Y108" s="113"/>
      <c r="Z108" s="107"/>
      <c r="AA108" s="107"/>
      <c r="AB108" s="107"/>
      <c r="AC108" s="107"/>
      <c r="AD108" s="107"/>
      <c r="AE108" s="107"/>
      <c r="AF108" s="107"/>
      <c r="AG108" s="107" t="s">
        <v>156</v>
      </c>
      <c r="AH108" s="107">
        <v>0</v>
      </c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</row>
    <row r="109" spans="1:60" outlineLevel="3">
      <c r="A109" s="110"/>
      <c r="B109" s="111"/>
      <c r="C109" s="148" t="s">
        <v>164</v>
      </c>
      <c r="D109" s="116"/>
      <c r="E109" s="117">
        <v>1106</v>
      </c>
      <c r="F109" s="113"/>
      <c r="G109" s="113"/>
      <c r="H109" s="113"/>
      <c r="I109" s="113"/>
      <c r="J109" s="113"/>
      <c r="K109" s="113"/>
      <c r="L109" s="113"/>
      <c r="M109" s="113"/>
      <c r="N109" s="112"/>
      <c r="O109" s="112"/>
      <c r="P109" s="112"/>
      <c r="Q109" s="112"/>
      <c r="R109" s="113"/>
      <c r="S109" s="113"/>
      <c r="T109" s="113"/>
      <c r="U109" s="113"/>
      <c r="V109" s="113"/>
      <c r="W109" s="113"/>
      <c r="X109" s="113"/>
      <c r="Y109" s="113"/>
      <c r="Z109" s="107"/>
      <c r="AA109" s="107"/>
      <c r="AB109" s="107"/>
      <c r="AC109" s="107"/>
      <c r="AD109" s="107"/>
      <c r="AE109" s="107"/>
      <c r="AF109" s="107"/>
      <c r="AG109" s="107" t="s">
        <v>156</v>
      </c>
      <c r="AH109" s="107">
        <v>1</v>
      </c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  <c r="AW109" s="107"/>
      <c r="AX109" s="107"/>
      <c r="AY109" s="107"/>
      <c r="AZ109" s="107"/>
      <c r="BA109" s="107"/>
      <c r="BB109" s="107"/>
      <c r="BC109" s="107"/>
      <c r="BD109" s="107"/>
      <c r="BE109" s="107"/>
      <c r="BF109" s="107"/>
      <c r="BG109" s="107"/>
      <c r="BH109" s="107"/>
    </row>
    <row r="110" spans="1:60" ht="20.100000000000001" outlineLevel="1">
      <c r="A110" s="130">
        <v>14</v>
      </c>
      <c r="B110" s="131" t="s">
        <v>226</v>
      </c>
      <c r="C110" s="146" t="s">
        <v>227</v>
      </c>
      <c r="D110" s="132" t="s">
        <v>150</v>
      </c>
      <c r="E110" s="133">
        <v>50</v>
      </c>
      <c r="F110" s="134"/>
      <c r="G110" s="135">
        <f>ROUND(E110*F110,2)</f>
        <v>0</v>
      </c>
      <c r="H110" s="134"/>
      <c r="I110" s="135">
        <f>ROUND(E110*H110,2)</f>
        <v>0</v>
      </c>
      <c r="J110" s="134"/>
      <c r="K110" s="135">
        <f>ROUND(E110*J110,2)</f>
        <v>0</v>
      </c>
      <c r="L110" s="135">
        <v>21</v>
      </c>
      <c r="M110" s="135">
        <f>G110*(1+L110/100)</f>
        <v>0</v>
      </c>
      <c r="N110" s="133">
        <v>2.5249999999999999</v>
      </c>
      <c r="O110" s="133">
        <f>ROUND(E110*N110,2)</f>
        <v>126.25</v>
      </c>
      <c r="P110" s="133">
        <v>0</v>
      </c>
      <c r="Q110" s="133">
        <f>ROUND(E110*P110,2)</f>
        <v>0</v>
      </c>
      <c r="R110" s="135"/>
      <c r="S110" s="135" t="s">
        <v>222</v>
      </c>
      <c r="T110" s="136" t="s">
        <v>223</v>
      </c>
      <c r="U110" s="113">
        <v>0.48</v>
      </c>
      <c r="V110" s="113">
        <f>ROUND(E110*U110,2)</f>
        <v>24</v>
      </c>
      <c r="W110" s="113"/>
      <c r="X110" s="113" t="s">
        <v>152</v>
      </c>
      <c r="Y110" s="113" t="s">
        <v>215</v>
      </c>
      <c r="Z110" s="107"/>
      <c r="AA110" s="107"/>
      <c r="AB110" s="107"/>
      <c r="AC110" s="107"/>
      <c r="AD110" s="107"/>
      <c r="AE110" s="107"/>
      <c r="AF110" s="107"/>
      <c r="AG110" s="107" t="s">
        <v>154</v>
      </c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  <c r="AW110" s="107"/>
      <c r="AX110" s="107"/>
      <c r="AY110" s="107"/>
      <c r="AZ110" s="107"/>
      <c r="BA110" s="107"/>
      <c r="BB110" s="107"/>
      <c r="BC110" s="107"/>
      <c r="BD110" s="107"/>
      <c r="BE110" s="107"/>
      <c r="BF110" s="107"/>
      <c r="BG110" s="107"/>
      <c r="BH110" s="107"/>
    </row>
    <row r="111" spans="1:60" outlineLevel="2">
      <c r="A111" s="110"/>
      <c r="B111" s="111"/>
      <c r="C111" s="147" t="s">
        <v>155</v>
      </c>
      <c r="D111" s="114"/>
      <c r="E111" s="115"/>
      <c r="F111" s="113"/>
      <c r="G111" s="113"/>
      <c r="H111" s="113"/>
      <c r="I111" s="113"/>
      <c r="J111" s="113"/>
      <c r="K111" s="113"/>
      <c r="L111" s="113"/>
      <c r="M111" s="113"/>
      <c r="N111" s="112"/>
      <c r="O111" s="112"/>
      <c r="P111" s="112"/>
      <c r="Q111" s="112"/>
      <c r="R111" s="113"/>
      <c r="S111" s="113"/>
      <c r="T111" s="113"/>
      <c r="U111" s="113"/>
      <c r="V111" s="113"/>
      <c r="W111" s="113"/>
      <c r="X111" s="113"/>
      <c r="Y111" s="113"/>
      <c r="Z111" s="107"/>
      <c r="AA111" s="107"/>
      <c r="AB111" s="107"/>
      <c r="AC111" s="107"/>
      <c r="AD111" s="107"/>
      <c r="AE111" s="107"/>
      <c r="AF111" s="107"/>
      <c r="AG111" s="107" t="s">
        <v>156</v>
      </c>
      <c r="AH111" s="107">
        <v>0</v>
      </c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</row>
    <row r="112" spans="1:60" outlineLevel="3">
      <c r="A112" s="110"/>
      <c r="B112" s="111"/>
      <c r="C112" s="147" t="s">
        <v>343</v>
      </c>
      <c r="D112" s="114"/>
      <c r="E112" s="115"/>
      <c r="F112" s="113"/>
      <c r="G112" s="113"/>
      <c r="H112" s="113"/>
      <c r="I112" s="113"/>
      <c r="J112" s="113"/>
      <c r="K112" s="113"/>
      <c r="L112" s="113"/>
      <c r="M112" s="113"/>
      <c r="N112" s="112"/>
      <c r="O112" s="112"/>
      <c r="P112" s="112"/>
      <c r="Q112" s="112"/>
      <c r="R112" s="113"/>
      <c r="S112" s="113"/>
      <c r="T112" s="113"/>
      <c r="U112" s="113"/>
      <c r="V112" s="113"/>
      <c r="W112" s="113"/>
      <c r="X112" s="113"/>
      <c r="Y112" s="113"/>
      <c r="Z112" s="107"/>
      <c r="AA112" s="107"/>
      <c r="AB112" s="107"/>
      <c r="AC112" s="107"/>
      <c r="AD112" s="107"/>
      <c r="AE112" s="107"/>
      <c r="AF112" s="107"/>
      <c r="AG112" s="107" t="s">
        <v>156</v>
      </c>
      <c r="AH112" s="107">
        <v>0</v>
      </c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</row>
    <row r="113" spans="1:60" outlineLevel="3">
      <c r="A113" s="110"/>
      <c r="B113" s="111"/>
      <c r="C113" s="147" t="s">
        <v>350</v>
      </c>
      <c r="D113" s="114"/>
      <c r="E113" s="115"/>
      <c r="F113" s="113"/>
      <c r="G113" s="113"/>
      <c r="H113" s="113"/>
      <c r="I113" s="113"/>
      <c r="J113" s="113"/>
      <c r="K113" s="113"/>
      <c r="L113" s="113"/>
      <c r="M113" s="113"/>
      <c r="N113" s="112"/>
      <c r="O113" s="112"/>
      <c r="P113" s="112"/>
      <c r="Q113" s="112"/>
      <c r="R113" s="113"/>
      <c r="S113" s="113"/>
      <c r="T113" s="113"/>
      <c r="U113" s="113"/>
      <c r="V113" s="113"/>
      <c r="W113" s="113"/>
      <c r="X113" s="113"/>
      <c r="Y113" s="113"/>
      <c r="Z113" s="107"/>
      <c r="AA113" s="107"/>
      <c r="AB113" s="107"/>
      <c r="AC113" s="107"/>
      <c r="AD113" s="107"/>
      <c r="AE113" s="107"/>
      <c r="AF113" s="107"/>
      <c r="AG113" s="107" t="s">
        <v>156</v>
      </c>
      <c r="AH113" s="107">
        <v>0</v>
      </c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</row>
    <row r="114" spans="1:60" outlineLevel="3">
      <c r="A114" s="110"/>
      <c r="B114" s="111"/>
      <c r="C114" s="147" t="s">
        <v>351</v>
      </c>
      <c r="D114" s="114"/>
      <c r="E114" s="115"/>
      <c r="F114" s="113"/>
      <c r="G114" s="113"/>
      <c r="H114" s="113"/>
      <c r="I114" s="113"/>
      <c r="J114" s="113"/>
      <c r="K114" s="113"/>
      <c r="L114" s="113"/>
      <c r="M114" s="113"/>
      <c r="N114" s="112"/>
      <c r="O114" s="112"/>
      <c r="P114" s="112"/>
      <c r="Q114" s="112"/>
      <c r="R114" s="113"/>
      <c r="S114" s="113"/>
      <c r="T114" s="113"/>
      <c r="U114" s="113"/>
      <c r="V114" s="113"/>
      <c r="W114" s="113"/>
      <c r="X114" s="113"/>
      <c r="Y114" s="113"/>
      <c r="Z114" s="107"/>
      <c r="AA114" s="107"/>
      <c r="AB114" s="107"/>
      <c r="AC114" s="107"/>
      <c r="AD114" s="107"/>
      <c r="AE114" s="107"/>
      <c r="AF114" s="107"/>
      <c r="AG114" s="107" t="s">
        <v>156</v>
      </c>
      <c r="AH114" s="107">
        <v>0</v>
      </c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</row>
    <row r="115" spans="1:60" outlineLevel="3">
      <c r="A115" s="110"/>
      <c r="B115" s="111"/>
      <c r="C115" s="147">
        <v>50</v>
      </c>
      <c r="D115" s="114"/>
      <c r="E115" s="115">
        <v>50</v>
      </c>
      <c r="F115" s="113"/>
      <c r="G115" s="113"/>
      <c r="H115" s="113"/>
      <c r="I115" s="113"/>
      <c r="J115" s="113"/>
      <c r="K115" s="113"/>
      <c r="L115" s="113"/>
      <c r="M115" s="113"/>
      <c r="N115" s="112"/>
      <c r="O115" s="112"/>
      <c r="P115" s="112"/>
      <c r="Q115" s="112"/>
      <c r="R115" s="113"/>
      <c r="S115" s="113"/>
      <c r="T115" s="113"/>
      <c r="U115" s="113"/>
      <c r="V115" s="113"/>
      <c r="W115" s="113"/>
      <c r="X115" s="113"/>
      <c r="Y115" s="113"/>
      <c r="Z115" s="107"/>
      <c r="AA115" s="107"/>
      <c r="AB115" s="107"/>
      <c r="AC115" s="107"/>
      <c r="AD115" s="107"/>
      <c r="AE115" s="107"/>
      <c r="AF115" s="107"/>
      <c r="AG115" s="107" t="s">
        <v>156</v>
      </c>
      <c r="AH115" s="107">
        <v>0</v>
      </c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</row>
    <row r="116" spans="1:60" outlineLevel="3">
      <c r="A116" s="110"/>
      <c r="B116" s="111"/>
      <c r="C116" s="148" t="s">
        <v>164</v>
      </c>
      <c r="D116" s="116"/>
      <c r="E116" s="117">
        <v>50</v>
      </c>
      <c r="F116" s="113"/>
      <c r="G116" s="113"/>
      <c r="H116" s="113"/>
      <c r="I116" s="113"/>
      <c r="J116" s="113"/>
      <c r="K116" s="113"/>
      <c r="L116" s="113"/>
      <c r="M116" s="113"/>
      <c r="N116" s="112"/>
      <c r="O116" s="112"/>
      <c r="P116" s="112"/>
      <c r="Q116" s="112"/>
      <c r="R116" s="113"/>
      <c r="S116" s="113"/>
      <c r="T116" s="113"/>
      <c r="U116" s="113"/>
      <c r="V116" s="113"/>
      <c r="W116" s="113"/>
      <c r="X116" s="113"/>
      <c r="Y116" s="113"/>
      <c r="Z116" s="107"/>
      <c r="AA116" s="107"/>
      <c r="AB116" s="107"/>
      <c r="AC116" s="107"/>
      <c r="AD116" s="107"/>
      <c r="AE116" s="107"/>
      <c r="AF116" s="107"/>
      <c r="AG116" s="107" t="s">
        <v>156</v>
      </c>
      <c r="AH116" s="107">
        <v>1</v>
      </c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</row>
    <row r="117" spans="1:60" ht="20.100000000000001" outlineLevel="1">
      <c r="A117" s="130">
        <v>15</v>
      </c>
      <c r="B117" s="131" t="s">
        <v>228</v>
      </c>
      <c r="C117" s="156" t="s">
        <v>229</v>
      </c>
      <c r="D117" s="157" t="s">
        <v>150</v>
      </c>
      <c r="E117" s="158">
        <v>0</v>
      </c>
      <c r="F117" s="134"/>
      <c r="G117" s="135">
        <f>ROUND(E117*F117,2)</f>
        <v>0</v>
      </c>
      <c r="H117" s="134"/>
      <c r="I117" s="135">
        <f>ROUND(E117*H117,2)</f>
        <v>0</v>
      </c>
      <c r="J117" s="134"/>
      <c r="K117" s="135">
        <f>ROUND(E117*J117,2)</f>
        <v>0</v>
      </c>
      <c r="L117" s="135">
        <v>21</v>
      </c>
      <c r="M117" s="135">
        <f>G117*(1+L117/100)</f>
        <v>0</v>
      </c>
      <c r="N117" s="133">
        <v>2.5249999999999999</v>
      </c>
      <c r="O117" s="133">
        <f>ROUND(E117*N117,2)</f>
        <v>0</v>
      </c>
      <c r="P117" s="133">
        <v>0</v>
      </c>
      <c r="Q117" s="133">
        <f>ROUND(E117*P117,2)</f>
        <v>0</v>
      </c>
      <c r="R117" s="135"/>
      <c r="S117" s="135" t="s">
        <v>222</v>
      </c>
      <c r="T117" s="136" t="s">
        <v>223</v>
      </c>
      <c r="U117" s="113">
        <v>0.48</v>
      </c>
      <c r="V117" s="113">
        <f>ROUND(E117*U117,2)</f>
        <v>0</v>
      </c>
      <c r="W117" s="113"/>
      <c r="X117" s="113" t="s">
        <v>152</v>
      </c>
      <c r="Y117" s="113" t="s">
        <v>215</v>
      </c>
      <c r="Z117" s="107"/>
      <c r="AA117" s="107"/>
      <c r="AB117" s="107"/>
      <c r="AC117" s="107"/>
      <c r="AD117" s="107"/>
      <c r="AE117" s="107"/>
      <c r="AF117" s="107"/>
      <c r="AG117" s="107" t="s">
        <v>154</v>
      </c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</row>
    <row r="118" spans="1:60" outlineLevel="2">
      <c r="A118" s="110"/>
      <c r="B118" s="111"/>
      <c r="C118" s="159" t="s">
        <v>155</v>
      </c>
      <c r="D118" s="160"/>
      <c r="E118" s="161"/>
      <c r="F118" s="113"/>
      <c r="G118" s="113"/>
      <c r="H118" s="113"/>
      <c r="I118" s="113"/>
      <c r="J118" s="113"/>
      <c r="K118" s="113"/>
      <c r="L118" s="113"/>
      <c r="M118" s="113"/>
      <c r="N118" s="112"/>
      <c r="O118" s="112"/>
      <c r="P118" s="112"/>
      <c r="Q118" s="112"/>
      <c r="R118" s="113"/>
      <c r="S118" s="113"/>
      <c r="T118" s="113"/>
      <c r="U118" s="113"/>
      <c r="V118" s="113"/>
      <c r="W118" s="113"/>
      <c r="X118" s="113"/>
      <c r="Y118" s="113"/>
      <c r="Z118" s="107"/>
      <c r="AA118" s="107"/>
      <c r="AB118" s="107"/>
      <c r="AC118" s="107"/>
      <c r="AD118" s="107"/>
      <c r="AE118" s="107"/>
      <c r="AF118" s="107"/>
      <c r="AG118" s="107" t="s">
        <v>156</v>
      </c>
      <c r="AH118" s="107">
        <v>0</v>
      </c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</row>
    <row r="119" spans="1:60" outlineLevel="3">
      <c r="A119" s="110"/>
      <c r="B119" s="111"/>
      <c r="C119" s="159" t="s">
        <v>343</v>
      </c>
      <c r="D119" s="160"/>
      <c r="E119" s="161"/>
      <c r="F119" s="113"/>
      <c r="G119" s="113"/>
      <c r="H119" s="113"/>
      <c r="I119" s="113"/>
      <c r="J119" s="113"/>
      <c r="K119" s="113"/>
      <c r="L119" s="113"/>
      <c r="M119" s="113"/>
      <c r="N119" s="112"/>
      <c r="O119" s="112"/>
      <c r="P119" s="112"/>
      <c r="Q119" s="112"/>
      <c r="R119" s="113"/>
      <c r="S119" s="113"/>
      <c r="T119" s="113"/>
      <c r="U119" s="113"/>
      <c r="V119" s="113"/>
      <c r="W119" s="113"/>
      <c r="X119" s="113"/>
      <c r="Y119" s="113"/>
      <c r="Z119" s="107"/>
      <c r="AA119" s="107"/>
      <c r="AB119" s="107"/>
      <c r="AC119" s="107"/>
      <c r="AD119" s="107"/>
      <c r="AE119" s="107"/>
      <c r="AF119" s="107"/>
      <c r="AG119" s="107" t="s">
        <v>156</v>
      </c>
      <c r="AH119" s="107">
        <v>0</v>
      </c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  <c r="AW119" s="107"/>
      <c r="AX119" s="107"/>
      <c r="AY119" s="107"/>
      <c r="AZ119" s="107"/>
      <c r="BA119" s="107"/>
      <c r="BB119" s="107"/>
      <c r="BC119" s="107"/>
      <c r="BD119" s="107"/>
      <c r="BE119" s="107"/>
      <c r="BF119" s="107"/>
      <c r="BG119" s="107"/>
      <c r="BH119" s="107"/>
    </row>
    <row r="120" spans="1:60" ht="20.100000000000001" outlineLevel="3">
      <c r="A120" s="110"/>
      <c r="B120" s="111"/>
      <c r="C120" s="159" t="s">
        <v>230</v>
      </c>
      <c r="D120" s="160"/>
      <c r="E120" s="161"/>
      <c r="F120" s="113"/>
      <c r="G120" s="113"/>
      <c r="H120" s="113"/>
      <c r="I120" s="113"/>
      <c r="J120" s="113"/>
      <c r="K120" s="113"/>
      <c r="L120" s="113"/>
      <c r="M120" s="113"/>
      <c r="N120" s="112"/>
      <c r="O120" s="112"/>
      <c r="P120" s="112"/>
      <c r="Q120" s="112"/>
      <c r="R120" s="113"/>
      <c r="S120" s="113"/>
      <c r="T120" s="113"/>
      <c r="U120" s="113"/>
      <c r="V120" s="113"/>
      <c r="W120" s="113"/>
      <c r="X120" s="113"/>
      <c r="Y120" s="113"/>
      <c r="Z120" s="107"/>
      <c r="AA120" s="107"/>
      <c r="AB120" s="107"/>
      <c r="AC120" s="107"/>
      <c r="AD120" s="107"/>
      <c r="AE120" s="107"/>
      <c r="AF120" s="107"/>
      <c r="AG120" s="107" t="s">
        <v>156</v>
      </c>
      <c r="AH120" s="107">
        <v>0</v>
      </c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</row>
    <row r="121" spans="1:60" outlineLevel="3">
      <c r="A121" s="110"/>
      <c r="B121" s="111"/>
      <c r="C121" s="159" t="s">
        <v>231</v>
      </c>
      <c r="D121" s="160"/>
      <c r="E121" s="161">
        <v>0</v>
      </c>
      <c r="F121" s="113"/>
      <c r="G121" s="113"/>
      <c r="H121" s="113"/>
      <c r="I121" s="113"/>
      <c r="J121" s="113"/>
      <c r="K121" s="113"/>
      <c r="L121" s="113"/>
      <c r="M121" s="113"/>
      <c r="N121" s="112"/>
      <c r="O121" s="112"/>
      <c r="P121" s="112"/>
      <c r="Q121" s="112"/>
      <c r="R121" s="113"/>
      <c r="S121" s="113"/>
      <c r="T121" s="113"/>
      <c r="U121" s="113"/>
      <c r="V121" s="113"/>
      <c r="W121" s="113"/>
      <c r="X121" s="113"/>
      <c r="Y121" s="113"/>
      <c r="Z121" s="107"/>
      <c r="AA121" s="107"/>
      <c r="AB121" s="107"/>
      <c r="AC121" s="107"/>
      <c r="AD121" s="107"/>
      <c r="AE121" s="107"/>
      <c r="AF121" s="107"/>
      <c r="AG121" s="107" t="s">
        <v>156</v>
      </c>
      <c r="AH121" s="107">
        <v>0</v>
      </c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  <c r="BH121" s="107"/>
    </row>
    <row r="122" spans="1:60" outlineLevel="3">
      <c r="A122" s="110"/>
      <c r="B122" s="111"/>
      <c r="C122" s="162" t="s">
        <v>164</v>
      </c>
      <c r="D122" s="163"/>
      <c r="E122" s="164">
        <v>0</v>
      </c>
      <c r="F122" s="113"/>
      <c r="G122" s="113"/>
      <c r="H122" s="113"/>
      <c r="I122" s="113"/>
      <c r="J122" s="113"/>
      <c r="K122" s="113"/>
      <c r="L122" s="113"/>
      <c r="M122" s="113"/>
      <c r="N122" s="112"/>
      <c r="O122" s="112"/>
      <c r="P122" s="112"/>
      <c r="Q122" s="112"/>
      <c r="R122" s="113"/>
      <c r="S122" s="113"/>
      <c r="T122" s="113"/>
      <c r="U122" s="113"/>
      <c r="V122" s="113"/>
      <c r="W122" s="113"/>
      <c r="X122" s="113"/>
      <c r="Y122" s="113"/>
      <c r="Z122" s="107"/>
      <c r="AA122" s="107"/>
      <c r="AB122" s="107"/>
      <c r="AC122" s="107"/>
      <c r="AD122" s="107"/>
      <c r="AE122" s="107"/>
      <c r="AF122" s="107"/>
      <c r="AG122" s="107" t="s">
        <v>156</v>
      </c>
      <c r="AH122" s="107">
        <v>1</v>
      </c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</row>
    <row r="123" spans="1:60" outlineLevel="1">
      <c r="A123" s="130">
        <v>16</v>
      </c>
      <c r="B123" s="131" t="s">
        <v>232</v>
      </c>
      <c r="C123" s="146" t="s">
        <v>233</v>
      </c>
      <c r="D123" s="132" t="s">
        <v>234</v>
      </c>
      <c r="E123" s="133">
        <v>52.781999999999996</v>
      </c>
      <c r="F123" s="134"/>
      <c r="G123" s="135">
        <f>ROUND(E123*F123,2)</f>
        <v>0</v>
      </c>
      <c r="H123" s="134"/>
      <c r="I123" s="135">
        <f>ROUND(E123*H123,2)</f>
        <v>0</v>
      </c>
      <c r="J123" s="134"/>
      <c r="K123" s="135">
        <f>ROUND(E123*J123,2)</f>
        <v>0</v>
      </c>
      <c r="L123" s="135">
        <v>21</v>
      </c>
      <c r="M123" s="135">
        <f>G123*(1+L123/100)</f>
        <v>0</v>
      </c>
      <c r="N123" s="133">
        <v>3.9190000000000003E-2</v>
      </c>
      <c r="O123" s="133">
        <f>ROUND(E123*N123,2)</f>
        <v>2.0699999999999998</v>
      </c>
      <c r="P123" s="133">
        <v>0</v>
      </c>
      <c r="Q123" s="133">
        <f>ROUND(E123*P123,2)</f>
        <v>0</v>
      </c>
      <c r="R123" s="135"/>
      <c r="S123" s="135" t="s">
        <v>151</v>
      </c>
      <c r="T123" s="136" t="s">
        <v>151</v>
      </c>
      <c r="U123" s="113">
        <v>1.05</v>
      </c>
      <c r="V123" s="113">
        <f>ROUND(E123*U123,2)</f>
        <v>55.42</v>
      </c>
      <c r="W123" s="113"/>
      <c r="X123" s="113" t="s">
        <v>152</v>
      </c>
      <c r="Y123" s="113" t="s">
        <v>153</v>
      </c>
      <c r="Z123" s="107"/>
      <c r="AA123" s="107"/>
      <c r="AB123" s="107"/>
      <c r="AC123" s="107"/>
      <c r="AD123" s="107"/>
      <c r="AE123" s="107"/>
      <c r="AF123" s="107"/>
      <c r="AG123" s="107" t="s">
        <v>154</v>
      </c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</row>
    <row r="124" spans="1:60" outlineLevel="2">
      <c r="A124" s="110"/>
      <c r="B124" s="111"/>
      <c r="C124" s="147" t="s">
        <v>155</v>
      </c>
      <c r="D124" s="114"/>
      <c r="E124" s="115"/>
      <c r="F124" s="113"/>
      <c r="G124" s="113"/>
      <c r="H124" s="113"/>
      <c r="I124" s="113"/>
      <c r="J124" s="113"/>
      <c r="K124" s="113"/>
      <c r="L124" s="113"/>
      <c r="M124" s="113"/>
      <c r="N124" s="112"/>
      <c r="O124" s="112"/>
      <c r="P124" s="112"/>
      <c r="Q124" s="112"/>
      <c r="R124" s="113"/>
      <c r="S124" s="113"/>
      <c r="T124" s="113"/>
      <c r="U124" s="113"/>
      <c r="V124" s="113"/>
      <c r="W124" s="113"/>
      <c r="X124" s="113"/>
      <c r="Y124" s="113"/>
      <c r="Z124" s="107"/>
      <c r="AA124" s="107"/>
      <c r="AB124" s="107"/>
      <c r="AC124" s="107"/>
      <c r="AD124" s="107"/>
      <c r="AE124" s="107"/>
      <c r="AF124" s="107"/>
      <c r="AG124" s="107" t="s">
        <v>156</v>
      </c>
      <c r="AH124" s="107">
        <v>0</v>
      </c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</row>
    <row r="125" spans="1:60" outlineLevel="3">
      <c r="A125" s="110"/>
      <c r="B125" s="111"/>
      <c r="C125" s="147" t="s">
        <v>343</v>
      </c>
      <c r="D125" s="114"/>
      <c r="E125" s="115"/>
      <c r="F125" s="113"/>
      <c r="G125" s="113"/>
      <c r="H125" s="113"/>
      <c r="I125" s="113"/>
      <c r="J125" s="113"/>
      <c r="K125" s="113"/>
      <c r="L125" s="113"/>
      <c r="M125" s="113"/>
      <c r="N125" s="112"/>
      <c r="O125" s="112"/>
      <c r="P125" s="112"/>
      <c r="Q125" s="112"/>
      <c r="R125" s="113"/>
      <c r="S125" s="113"/>
      <c r="T125" s="113"/>
      <c r="U125" s="113"/>
      <c r="V125" s="113"/>
      <c r="W125" s="113"/>
      <c r="X125" s="113"/>
      <c r="Y125" s="113"/>
      <c r="Z125" s="107"/>
      <c r="AA125" s="107"/>
      <c r="AB125" s="107"/>
      <c r="AC125" s="107"/>
      <c r="AD125" s="107"/>
      <c r="AE125" s="107"/>
      <c r="AF125" s="107"/>
      <c r="AG125" s="107" t="s">
        <v>156</v>
      </c>
      <c r="AH125" s="107">
        <v>0</v>
      </c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/>
      <c r="AX125" s="107"/>
      <c r="AY125" s="107"/>
      <c r="AZ125" s="107"/>
      <c r="BA125" s="107"/>
      <c r="BB125" s="107"/>
      <c r="BC125" s="107"/>
      <c r="BD125" s="107"/>
      <c r="BE125" s="107"/>
      <c r="BF125" s="107"/>
      <c r="BG125" s="107"/>
      <c r="BH125" s="107"/>
    </row>
    <row r="126" spans="1:60" outlineLevel="3">
      <c r="A126" s="110"/>
      <c r="B126" s="111"/>
      <c r="C126" s="147" t="s">
        <v>352</v>
      </c>
      <c r="D126" s="114"/>
      <c r="E126" s="115"/>
      <c r="F126" s="113"/>
      <c r="G126" s="113"/>
      <c r="H126" s="113"/>
      <c r="I126" s="113"/>
      <c r="J126" s="113"/>
      <c r="K126" s="113"/>
      <c r="L126" s="113"/>
      <c r="M126" s="113"/>
      <c r="N126" s="112"/>
      <c r="O126" s="112"/>
      <c r="P126" s="112"/>
      <c r="Q126" s="112"/>
      <c r="R126" s="113"/>
      <c r="S126" s="113"/>
      <c r="T126" s="113"/>
      <c r="U126" s="113"/>
      <c r="V126" s="113"/>
      <c r="W126" s="113"/>
      <c r="X126" s="113"/>
      <c r="Y126" s="113"/>
      <c r="Z126" s="107"/>
      <c r="AA126" s="107"/>
      <c r="AB126" s="107"/>
      <c r="AC126" s="107"/>
      <c r="AD126" s="107"/>
      <c r="AE126" s="107"/>
      <c r="AF126" s="107"/>
      <c r="AG126" s="107" t="s">
        <v>156</v>
      </c>
      <c r="AH126" s="107">
        <v>0</v>
      </c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07"/>
      <c r="BC126" s="107"/>
      <c r="BD126" s="107"/>
      <c r="BE126" s="107"/>
      <c r="BF126" s="107"/>
      <c r="BG126" s="107"/>
      <c r="BH126" s="107"/>
    </row>
    <row r="127" spans="1:60" outlineLevel="3">
      <c r="A127" s="110"/>
      <c r="B127" s="111"/>
      <c r="C127" s="147" t="s">
        <v>236</v>
      </c>
      <c r="D127" s="114"/>
      <c r="E127" s="115"/>
      <c r="F127" s="113"/>
      <c r="G127" s="113"/>
      <c r="H127" s="113"/>
      <c r="I127" s="113"/>
      <c r="J127" s="113"/>
      <c r="K127" s="113"/>
      <c r="L127" s="113"/>
      <c r="M127" s="113"/>
      <c r="N127" s="112"/>
      <c r="O127" s="112"/>
      <c r="P127" s="112"/>
      <c r="Q127" s="112"/>
      <c r="R127" s="113"/>
      <c r="S127" s="113"/>
      <c r="T127" s="113"/>
      <c r="U127" s="113"/>
      <c r="V127" s="113"/>
      <c r="W127" s="113"/>
      <c r="X127" s="113"/>
      <c r="Y127" s="113"/>
      <c r="Z127" s="107"/>
      <c r="AA127" s="107"/>
      <c r="AB127" s="107"/>
      <c r="AC127" s="107"/>
      <c r="AD127" s="107"/>
      <c r="AE127" s="107"/>
      <c r="AF127" s="107"/>
      <c r="AG127" s="107" t="s">
        <v>156</v>
      </c>
      <c r="AH127" s="107">
        <v>0</v>
      </c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</row>
    <row r="128" spans="1:60" outlineLevel="3">
      <c r="A128" s="110"/>
      <c r="B128" s="111"/>
      <c r="C128" s="147" t="s">
        <v>353</v>
      </c>
      <c r="D128" s="114"/>
      <c r="E128" s="115">
        <v>52.781999999999996</v>
      </c>
      <c r="F128" s="113"/>
      <c r="G128" s="113"/>
      <c r="H128" s="113"/>
      <c r="I128" s="113"/>
      <c r="J128" s="113"/>
      <c r="K128" s="113"/>
      <c r="L128" s="113"/>
      <c r="M128" s="113"/>
      <c r="N128" s="112"/>
      <c r="O128" s="112"/>
      <c r="P128" s="112"/>
      <c r="Q128" s="112"/>
      <c r="R128" s="113"/>
      <c r="S128" s="113"/>
      <c r="T128" s="113"/>
      <c r="U128" s="113"/>
      <c r="V128" s="113"/>
      <c r="W128" s="113"/>
      <c r="X128" s="113"/>
      <c r="Y128" s="113"/>
      <c r="Z128" s="107"/>
      <c r="AA128" s="107"/>
      <c r="AB128" s="107"/>
      <c r="AC128" s="107"/>
      <c r="AD128" s="107"/>
      <c r="AE128" s="107"/>
      <c r="AF128" s="107"/>
      <c r="AG128" s="107" t="s">
        <v>156</v>
      </c>
      <c r="AH128" s="107">
        <v>0</v>
      </c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</row>
    <row r="129" spans="1:60" outlineLevel="3">
      <c r="A129" s="110"/>
      <c r="B129" s="111"/>
      <c r="C129" s="148" t="s">
        <v>164</v>
      </c>
      <c r="D129" s="116"/>
      <c r="E129" s="117">
        <v>52.781999999999996</v>
      </c>
      <c r="F129" s="113"/>
      <c r="G129" s="113"/>
      <c r="H129" s="113"/>
      <c r="I129" s="113"/>
      <c r="J129" s="113"/>
      <c r="K129" s="113"/>
      <c r="L129" s="113"/>
      <c r="M129" s="113"/>
      <c r="N129" s="112"/>
      <c r="O129" s="112"/>
      <c r="P129" s="112"/>
      <c r="Q129" s="112"/>
      <c r="R129" s="113"/>
      <c r="S129" s="113"/>
      <c r="T129" s="113"/>
      <c r="U129" s="113"/>
      <c r="V129" s="113"/>
      <c r="W129" s="113"/>
      <c r="X129" s="113"/>
      <c r="Y129" s="113"/>
      <c r="Z129" s="107"/>
      <c r="AA129" s="107"/>
      <c r="AB129" s="107"/>
      <c r="AC129" s="107"/>
      <c r="AD129" s="107"/>
      <c r="AE129" s="107"/>
      <c r="AF129" s="107"/>
      <c r="AG129" s="107" t="s">
        <v>156</v>
      </c>
      <c r="AH129" s="107">
        <v>1</v>
      </c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</row>
    <row r="130" spans="1:60" outlineLevel="1">
      <c r="A130" s="130">
        <v>17</v>
      </c>
      <c r="B130" s="131" t="s">
        <v>238</v>
      </c>
      <c r="C130" s="146" t="s">
        <v>239</v>
      </c>
      <c r="D130" s="132" t="s">
        <v>234</v>
      </c>
      <c r="E130" s="133">
        <v>52.781999999999996</v>
      </c>
      <c r="F130" s="134"/>
      <c r="G130" s="135">
        <f>ROUND(E130*F130,2)</f>
        <v>0</v>
      </c>
      <c r="H130" s="134"/>
      <c r="I130" s="135">
        <f>ROUND(E130*H130,2)</f>
        <v>0</v>
      </c>
      <c r="J130" s="134"/>
      <c r="K130" s="135">
        <f>ROUND(E130*J130,2)</f>
        <v>0</v>
      </c>
      <c r="L130" s="135">
        <v>21</v>
      </c>
      <c r="M130" s="135">
        <f>G130*(1+L130/100)</f>
        <v>0</v>
      </c>
      <c r="N130" s="133">
        <v>0</v>
      </c>
      <c r="O130" s="133">
        <f>ROUND(E130*N130,2)</f>
        <v>0</v>
      </c>
      <c r="P130" s="133">
        <v>0</v>
      </c>
      <c r="Q130" s="133">
        <f>ROUND(E130*P130,2)</f>
        <v>0</v>
      </c>
      <c r="R130" s="135"/>
      <c r="S130" s="135" t="s">
        <v>151</v>
      </c>
      <c r="T130" s="136" t="s">
        <v>151</v>
      </c>
      <c r="U130" s="113">
        <v>0.32</v>
      </c>
      <c r="V130" s="113">
        <f>ROUND(E130*U130,2)</f>
        <v>16.89</v>
      </c>
      <c r="W130" s="113"/>
      <c r="X130" s="113" t="s">
        <v>152</v>
      </c>
      <c r="Y130" s="113" t="s">
        <v>153</v>
      </c>
      <c r="Z130" s="107"/>
      <c r="AA130" s="107"/>
      <c r="AB130" s="107"/>
      <c r="AC130" s="107"/>
      <c r="AD130" s="107"/>
      <c r="AE130" s="107"/>
      <c r="AF130" s="107"/>
      <c r="AG130" s="107" t="s">
        <v>154</v>
      </c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</row>
    <row r="131" spans="1:60" outlineLevel="2">
      <c r="A131" s="110"/>
      <c r="B131" s="111"/>
      <c r="C131" s="236" t="s">
        <v>240</v>
      </c>
      <c r="D131" s="237"/>
      <c r="E131" s="237"/>
      <c r="F131" s="237"/>
      <c r="G131" s="237"/>
      <c r="H131" s="113"/>
      <c r="I131" s="113"/>
      <c r="J131" s="113"/>
      <c r="K131" s="113"/>
      <c r="L131" s="113"/>
      <c r="M131" s="113"/>
      <c r="N131" s="112"/>
      <c r="O131" s="112"/>
      <c r="P131" s="112"/>
      <c r="Q131" s="112"/>
      <c r="R131" s="113"/>
      <c r="S131" s="113"/>
      <c r="T131" s="113"/>
      <c r="U131" s="113"/>
      <c r="V131" s="113"/>
      <c r="W131" s="113"/>
      <c r="X131" s="113"/>
      <c r="Y131" s="113"/>
      <c r="Z131" s="107"/>
      <c r="AA131" s="107"/>
      <c r="AB131" s="107"/>
      <c r="AC131" s="107"/>
      <c r="AD131" s="107"/>
      <c r="AE131" s="107"/>
      <c r="AF131" s="107"/>
      <c r="AG131" s="107" t="s">
        <v>189</v>
      </c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</row>
    <row r="132" spans="1:60" outlineLevel="2">
      <c r="A132" s="110"/>
      <c r="B132" s="111"/>
      <c r="C132" s="147" t="s">
        <v>155</v>
      </c>
      <c r="D132" s="114"/>
      <c r="E132" s="115"/>
      <c r="F132" s="113"/>
      <c r="G132" s="113"/>
      <c r="H132" s="113"/>
      <c r="I132" s="113"/>
      <c r="J132" s="113"/>
      <c r="K132" s="113"/>
      <c r="L132" s="113"/>
      <c r="M132" s="113"/>
      <c r="N132" s="112"/>
      <c r="O132" s="112"/>
      <c r="P132" s="112"/>
      <c r="Q132" s="112"/>
      <c r="R132" s="113"/>
      <c r="S132" s="113"/>
      <c r="T132" s="113"/>
      <c r="U132" s="113"/>
      <c r="V132" s="113"/>
      <c r="W132" s="113"/>
      <c r="X132" s="113"/>
      <c r="Y132" s="113"/>
      <c r="Z132" s="107"/>
      <c r="AA132" s="107"/>
      <c r="AB132" s="107"/>
      <c r="AC132" s="107"/>
      <c r="AD132" s="107"/>
      <c r="AE132" s="107"/>
      <c r="AF132" s="107"/>
      <c r="AG132" s="107" t="s">
        <v>156</v>
      </c>
      <c r="AH132" s="107">
        <v>0</v>
      </c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</row>
    <row r="133" spans="1:60" outlineLevel="3">
      <c r="A133" s="110"/>
      <c r="B133" s="111"/>
      <c r="C133" s="147" t="s">
        <v>343</v>
      </c>
      <c r="D133" s="114"/>
      <c r="E133" s="115"/>
      <c r="F133" s="113"/>
      <c r="G133" s="113"/>
      <c r="H133" s="113"/>
      <c r="I133" s="113"/>
      <c r="J133" s="113"/>
      <c r="K133" s="113"/>
      <c r="L133" s="113"/>
      <c r="M133" s="113"/>
      <c r="N133" s="112"/>
      <c r="O133" s="112"/>
      <c r="P133" s="112"/>
      <c r="Q133" s="112"/>
      <c r="R133" s="113"/>
      <c r="S133" s="113"/>
      <c r="T133" s="113"/>
      <c r="U133" s="113"/>
      <c r="V133" s="113"/>
      <c r="W133" s="113"/>
      <c r="X133" s="113"/>
      <c r="Y133" s="113"/>
      <c r="Z133" s="107"/>
      <c r="AA133" s="107"/>
      <c r="AB133" s="107"/>
      <c r="AC133" s="107"/>
      <c r="AD133" s="107"/>
      <c r="AE133" s="107"/>
      <c r="AF133" s="107"/>
      <c r="AG133" s="107" t="s">
        <v>156</v>
      </c>
      <c r="AH133" s="107">
        <v>0</v>
      </c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7"/>
      <c r="AV133" s="107"/>
      <c r="AW133" s="107"/>
      <c r="AX133" s="107"/>
      <c r="AY133" s="107"/>
      <c r="AZ133" s="107"/>
      <c r="BA133" s="107"/>
      <c r="BB133" s="107"/>
      <c r="BC133" s="107"/>
      <c r="BD133" s="107"/>
      <c r="BE133" s="107"/>
      <c r="BF133" s="107"/>
      <c r="BG133" s="107"/>
      <c r="BH133" s="107"/>
    </row>
    <row r="134" spans="1:60" outlineLevel="3">
      <c r="A134" s="110"/>
      <c r="B134" s="111"/>
      <c r="C134" s="147" t="s">
        <v>352</v>
      </c>
      <c r="D134" s="114"/>
      <c r="E134" s="115"/>
      <c r="F134" s="113"/>
      <c r="G134" s="113"/>
      <c r="H134" s="113"/>
      <c r="I134" s="113"/>
      <c r="J134" s="113"/>
      <c r="K134" s="113"/>
      <c r="L134" s="113"/>
      <c r="M134" s="113"/>
      <c r="N134" s="112"/>
      <c r="O134" s="112"/>
      <c r="P134" s="112"/>
      <c r="Q134" s="112"/>
      <c r="R134" s="113"/>
      <c r="S134" s="113"/>
      <c r="T134" s="113"/>
      <c r="U134" s="113"/>
      <c r="V134" s="113"/>
      <c r="W134" s="113"/>
      <c r="X134" s="113"/>
      <c r="Y134" s="113"/>
      <c r="Z134" s="107"/>
      <c r="AA134" s="107"/>
      <c r="AB134" s="107"/>
      <c r="AC134" s="107"/>
      <c r="AD134" s="107"/>
      <c r="AE134" s="107"/>
      <c r="AF134" s="107"/>
      <c r="AG134" s="107" t="s">
        <v>156</v>
      </c>
      <c r="AH134" s="107">
        <v>0</v>
      </c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7"/>
      <c r="AV134" s="107"/>
      <c r="AW134" s="107"/>
      <c r="AX134" s="107"/>
      <c r="AY134" s="107"/>
      <c r="AZ134" s="107"/>
      <c r="BA134" s="107"/>
      <c r="BB134" s="107"/>
      <c r="BC134" s="107"/>
      <c r="BD134" s="107"/>
      <c r="BE134" s="107"/>
      <c r="BF134" s="107"/>
      <c r="BG134" s="107"/>
      <c r="BH134" s="107"/>
    </row>
    <row r="135" spans="1:60" outlineLevel="3">
      <c r="A135" s="110"/>
      <c r="B135" s="111"/>
      <c r="C135" s="147" t="s">
        <v>236</v>
      </c>
      <c r="D135" s="114"/>
      <c r="E135" s="115"/>
      <c r="F135" s="113"/>
      <c r="G135" s="113"/>
      <c r="H135" s="113"/>
      <c r="I135" s="113"/>
      <c r="J135" s="113"/>
      <c r="K135" s="113"/>
      <c r="L135" s="113"/>
      <c r="M135" s="113"/>
      <c r="N135" s="112"/>
      <c r="O135" s="112"/>
      <c r="P135" s="112"/>
      <c r="Q135" s="112"/>
      <c r="R135" s="113"/>
      <c r="S135" s="113"/>
      <c r="T135" s="113"/>
      <c r="U135" s="113"/>
      <c r="V135" s="113"/>
      <c r="W135" s="113"/>
      <c r="X135" s="113"/>
      <c r="Y135" s="113"/>
      <c r="Z135" s="107"/>
      <c r="AA135" s="107"/>
      <c r="AB135" s="107"/>
      <c r="AC135" s="107"/>
      <c r="AD135" s="107"/>
      <c r="AE135" s="107"/>
      <c r="AF135" s="107"/>
      <c r="AG135" s="107" t="s">
        <v>156</v>
      </c>
      <c r="AH135" s="107">
        <v>0</v>
      </c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7"/>
      <c r="AV135" s="107"/>
      <c r="AW135" s="107"/>
      <c r="AX135" s="107"/>
      <c r="AY135" s="107"/>
      <c r="AZ135" s="107"/>
      <c r="BA135" s="107"/>
      <c r="BB135" s="107"/>
      <c r="BC135" s="107"/>
      <c r="BD135" s="107"/>
      <c r="BE135" s="107"/>
      <c r="BF135" s="107"/>
      <c r="BG135" s="107"/>
      <c r="BH135" s="107"/>
    </row>
    <row r="136" spans="1:60" outlineLevel="3">
      <c r="A136" s="110"/>
      <c r="B136" s="111"/>
      <c r="C136" s="147" t="s">
        <v>353</v>
      </c>
      <c r="D136" s="114"/>
      <c r="E136" s="115">
        <v>52.781999999999996</v>
      </c>
      <c r="F136" s="113"/>
      <c r="G136" s="113"/>
      <c r="H136" s="113"/>
      <c r="I136" s="113"/>
      <c r="J136" s="113"/>
      <c r="K136" s="113"/>
      <c r="L136" s="113"/>
      <c r="M136" s="113"/>
      <c r="N136" s="112"/>
      <c r="O136" s="112"/>
      <c r="P136" s="112"/>
      <c r="Q136" s="112"/>
      <c r="R136" s="113"/>
      <c r="S136" s="113"/>
      <c r="T136" s="113"/>
      <c r="U136" s="113"/>
      <c r="V136" s="113"/>
      <c r="W136" s="113"/>
      <c r="X136" s="113"/>
      <c r="Y136" s="113"/>
      <c r="Z136" s="107"/>
      <c r="AA136" s="107"/>
      <c r="AB136" s="107"/>
      <c r="AC136" s="107"/>
      <c r="AD136" s="107"/>
      <c r="AE136" s="107"/>
      <c r="AF136" s="107"/>
      <c r="AG136" s="107" t="s">
        <v>156</v>
      </c>
      <c r="AH136" s="107">
        <v>0</v>
      </c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7"/>
      <c r="AV136" s="107"/>
      <c r="AW136" s="107"/>
      <c r="AX136" s="107"/>
      <c r="AY136" s="107"/>
      <c r="AZ136" s="107"/>
      <c r="BA136" s="107"/>
      <c r="BB136" s="107"/>
      <c r="BC136" s="107"/>
      <c r="BD136" s="107"/>
      <c r="BE136" s="107"/>
      <c r="BF136" s="107"/>
      <c r="BG136" s="107"/>
      <c r="BH136" s="107"/>
    </row>
    <row r="137" spans="1:60" outlineLevel="3">
      <c r="A137" s="110"/>
      <c r="B137" s="111"/>
      <c r="C137" s="148" t="s">
        <v>164</v>
      </c>
      <c r="D137" s="116"/>
      <c r="E137" s="117">
        <v>52.781999999999996</v>
      </c>
      <c r="F137" s="113"/>
      <c r="G137" s="113"/>
      <c r="H137" s="113"/>
      <c r="I137" s="113"/>
      <c r="J137" s="113"/>
      <c r="K137" s="113"/>
      <c r="L137" s="113"/>
      <c r="M137" s="113"/>
      <c r="N137" s="112"/>
      <c r="O137" s="112"/>
      <c r="P137" s="112"/>
      <c r="Q137" s="112"/>
      <c r="R137" s="113"/>
      <c r="S137" s="113"/>
      <c r="T137" s="113"/>
      <c r="U137" s="113"/>
      <c r="V137" s="113"/>
      <c r="W137" s="113"/>
      <c r="X137" s="113"/>
      <c r="Y137" s="113"/>
      <c r="Z137" s="107"/>
      <c r="AA137" s="107"/>
      <c r="AB137" s="107"/>
      <c r="AC137" s="107"/>
      <c r="AD137" s="107"/>
      <c r="AE137" s="107"/>
      <c r="AF137" s="107"/>
      <c r="AG137" s="107" t="s">
        <v>156</v>
      </c>
      <c r="AH137" s="107">
        <v>1</v>
      </c>
      <c r="AI137" s="107"/>
      <c r="AJ137" s="107"/>
      <c r="AK137" s="107"/>
      <c r="AL137" s="107"/>
      <c r="AM137" s="107"/>
      <c r="AN137" s="107"/>
      <c r="AO137" s="107"/>
      <c r="AP137" s="107"/>
      <c r="AQ137" s="107"/>
      <c r="AR137" s="107"/>
      <c r="AS137" s="107"/>
      <c r="AT137" s="107"/>
      <c r="AU137" s="107"/>
      <c r="AV137" s="107"/>
      <c r="AW137" s="107"/>
      <c r="AX137" s="107"/>
      <c r="AY137" s="107"/>
      <c r="AZ137" s="107"/>
      <c r="BA137" s="107"/>
      <c r="BB137" s="107"/>
      <c r="BC137" s="107"/>
      <c r="BD137" s="107"/>
      <c r="BE137" s="107"/>
      <c r="BF137" s="107"/>
      <c r="BG137" s="107"/>
      <c r="BH137" s="107"/>
    </row>
    <row r="138" spans="1:60" ht="20.100000000000001" outlineLevel="1">
      <c r="A138" s="130">
        <v>18</v>
      </c>
      <c r="B138" s="131" t="s">
        <v>241</v>
      </c>
      <c r="C138" s="146" t="s">
        <v>242</v>
      </c>
      <c r="D138" s="132" t="s">
        <v>243</v>
      </c>
      <c r="E138" s="133">
        <v>126.339</v>
      </c>
      <c r="F138" s="134"/>
      <c r="G138" s="135">
        <f>ROUND(E138*F138,2)</f>
        <v>0</v>
      </c>
      <c r="H138" s="134"/>
      <c r="I138" s="135">
        <f>ROUND(E138*H138,2)</f>
        <v>0</v>
      </c>
      <c r="J138" s="134"/>
      <c r="K138" s="135">
        <f>ROUND(E138*J138,2)</f>
        <v>0</v>
      </c>
      <c r="L138" s="135">
        <v>21</v>
      </c>
      <c r="M138" s="135">
        <f>G138*(1+L138/100)</f>
        <v>0</v>
      </c>
      <c r="N138" s="133">
        <v>1.0249299999999999</v>
      </c>
      <c r="O138" s="133">
        <f>ROUND(E138*N138,2)</f>
        <v>129.49</v>
      </c>
      <c r="P138" s="133">
        <v>0</v>
      </c>
      <c r="Q138" s="133">
        <f>ROUND(E138*P138,2)</f>
        <v>0</v>
      </c>
      <c r="R138" s="135"/>
      <c r="S138" s="135" t="s">
        <v>151</v>
      </c>
      <c r="T138" s="136" t="s">
        <v>151</v>
      </c>
      <c r="U138" s="113">
        <v>23.530999999999999</v>
      </c>
      <c r="V138" s="113">
        <f>ROUND(E138*U138,2)</f>
        <v>2972.88</v>
      </c>
      <c r="W138" s="113"/>
      <c r="X138" s="113" t="s">
        <v>152</v>
      </c>
      <c r="Y138" s="113" t="s">
        <v>153</v>
      </c>
      <c r="Z138" s="107"/>
      <c r="AA138" s="107"/>
      <c r="AB138" s="107"/>
      <c r="AC138" s="107"/>
      <c r="AD138" s="107"/>
      <c r="AE138" s="107"/>
      <c r="AF138" s="107"/>
      <c r="AG138" s="107" t="s">
        <v>154</v>
      </c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7"/>
      <c r="AV138" s="107"/>
      <c r="AW138" s="107"/>
      <c r="AX138" s="107"/>
      <c r="AY138" s="107"/>
      <c r="AZ138" s="107"/>
      <c r="BA138" s="107"/>
      <c r="BB138" s="107"/>
      <c r="BC138" s="107"/>
      <c r="BD138" s="107"/>
      <c r="BE138" s="107"/>
      <c r="BF138" s="107"/>
      <c r="BG138" s="107"/>
      <c r="BH138" s="107"/>
    </row>
    <row r="139" spans="1:60" outlineLevel="2">
      <c r="A139" s="110"/>
      <c r="B139" s="111"/>
      <c r="C139" s="147" t="s">
        <v>354</v>
      </c>
      <c r="D139" s="114"/>
      <c r="E139" s="115"/>
      <c r="F139" s="113"/>
      <c r="G139" s="113"/>
      <c r="H139" s="113"/>
      <c r="I139" s="113"/>
      <c r="J139" s="113"/>
      <c r="K139" s="113"/>
      <c r="L139" s="113"/>
      <c r="M139" s="113"/>
      <c r="N139" s="112"/>
      <c r="O139" s="112"/>
      <c r="P139" s="112"/>
      <c r="Q139" s="112"/>
      <c r="R139" s="113"/>
      <c r="S139" s="113"/>
      <c r="T139" s="113"/>
      <c r="U139" s="113"/>
      <c r="V139" s="113"/>
      <c r="W139" s="113"/>
      <c r="X139" s="113"/>
      <c r="Y139" s="113"/>
      <c r="Z139" s="107"/>
      <c r="AA139" s="107"/>
      <c r="AB139" s="107"/>
      <c r="AC139" s="107"/>
      <c r="AD139" s="107"/>
      <c r="AE139" s="107"/>
      <c r="AF139" s="107"/>
      <c r="AG139" s="107" t="s">
        <v>156</v>
      </c>
      <c r="AH139" s="107">
        <v>0</v>
      </c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7"/>
      <c r="AV139" s="107"/>
      <c r="AW139" s="107"/>
      <c r="AX139" s="107"/>
      <c r="AY139" s="107"/>
      <c r="AZ139" s="107"/>
      <c r="BA139" s="107"/>
      <c r="BB139" s="107"/>
      <c r="BC139" s="107"/>
      <c r="BD139" s="107"/>
      <c r="BE139" s="107"/>
      <c r="BF139" s="107"/>
      <c r="BG139" s="107"/>
      <c r="BH139" s="107"/>
    </row>
    <row r="140" spans="1:60" outlineLevel="3">
      <c r="A140" s="110"/>
      <c r="B140" s="111"/>
      <c r="C140" s="147" t="s">
        <v>245</v>
      </c>
      <c r="D140" s="114"/>
      <c r="E140" s="115"/>
      <c r="F140" s="113"/>
      <c r="G140" s="113"/>
      <c r="H140" s="113"/>
      <c r="I140" s="113"/>
      <c r="J140" s="113"/>
      <c r="K140" s="113"/>
      <c r="L140" s="113"/>
      <c r="M140" s="113"/>
      <c r="N140" s="112"/>
      <c r="O140" s="112"/>
      <c r="P140" s="112"/>
      <c r="Q140" s="112"/>
      <c r="R140" s="113"/>
      <c r="S140" s="113"/>
      <c r="T140" s="113"/>
      <c r="U140" s="113"/>
      <c r="V140" s="113"/>
      <c r="W140" s="113"/>
      <c r="X140" s="113"/>
      <c r="Y140" s="113"/>
      <c r="Z140" s="107"/>
      <c r="AA140" s="107"/>
      <c r="AB140" s="107"/>
      <c r="AC140" s="107"/>
      <c r="AD140" s="107"/>
      <c r="AE140" s="107"/>
      <c r="AF140" s="107"/>
      <c r="AG140" s="107" t="s">
        <v>156</v>
      </c>
      <c r="AH140" s="107">
        <v>0</v>
      </c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7"/>
      <c r="AZ140" s="107"/>
      <c r="BA140" s="107"/>
      <c r="BB140" s="107"/>
      <c r="BC140" s="107"/>
      <c r="BD140" s="107"/>
      <c r="BE140" s="107"/>
      <c r="BF140" s="107"/>
      <c r="BG140" s="107"/>
      <c r="BH140" s="107"/>
    </row>
    <row r="141" spans="1:60" outlineLevel="3">
      <c r="A141" s="110"/>
      <c r="B141" s="111"/>
      <c r="C141" s="147" t="s">
        <v>355</v>
      </c>
      <c r="D141" s="114"/>
      <c r="E141" s="115">
        <v>126.339</v>
      </c>
      <c r="F141" s="113"/>
      <c r="G141" s="113"/>
      <c r="H141" s="113"/>
      <c r="I141" s="113"/>
      <c r="J141" s="113"/>
      <c r="K141" s="113"/>
      <c r="L141" s="113"/>
      <c r="M141" s="113"/>
      <c r="N141" s="112"/>
      <c r="O141" s="112"/>
      <c r="P141" s="112"/>
      <c r="Q141" s="112"/>
      <c r="R141" s="113"/>
      <c r="S141" s="113"/>
      <c r="T141" s="113"/>
      <c r="U141" s="113"/>
      <c r="V141" s="113"/>
      <c r="W141" s="113"/>
      <c r="X141" s="113"/>
      <c r="Y141" s="113"/>
      <c r="Z141" s="107"/>
      <c r="AA141" s="107"/>
      <c r="AB141" s="107"/>
      <c r="AC141" s="107"/>
      <c r="AD141" s="107"/>
      <c r="AE141" s="107"/>
      <c r="AF141" s="107"/>
      <c r="AG141" s="107" t="s">
        <v>156</v>
      </c>
      <c r="AH141" s="107">
        <v>0</v>
      </c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7"/>
      <c r="AV141" s="10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</row>
    <row r="142" spans="1:60" outlineLevel="3">
      <c r="A142" s="110"/>
      <c r="B142" s="111"/>
      <c r="C142" s="148" t="s">
        <v>164</v>
      </c>
      <c r="D142" s="116"/>
      <c r="E142" s="117">
        <v>126.339</v>
      </c>
      <c r="F142" s="113"/>
      <c r="G142" s="113"/>
      <c r="H142" s="113"/>
      <c r="I142" s="113"/>
      <c r="J142" s="113"/>
      <c r="K142" s="113"/>
      <c r="L142" s="113"/>
      <c r="M142" s="113"/>
      <c r="N142" s="112"/>
      <c r="O142" s="112"/>
      <c r="P142" s="112"/>
      <c r="Q142" s="112"/>
      <c r="R142" s="113"/>
      <c r="S142" s="113"/>
      <c r="T142" s="113"/>
      <c r="U142" s="113"/>
      <c r="V142" s="113"/>
      <c r="W142" s="113"/>
      <c r="X142" s="113"/>
      <c r="Y142" s="113"/>
      <c r="Z142" s="107"/>
      <c r="AA142" s="107"/>
      <c r="AB142" s="107"/>
      <c r="AC142" s="107"/>
      <c r="AD142" s="107"/>
      <c r="AE142" s="107"/>
      <c r="AF142" s="107"/>
      <c r="AG142" s="107" t="s">
        <v>156</v>
      </c>
      <c r="AH142" s="107">
        <v>1</v>
      </c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7"/>
      <c r="BC142" s="107"/>
      <c r="BD142" s="107"/>
      <c r="BE142" s="107"/>
      <c r="BF142" s="107"/>
      <c r="BG142" s="107"/>
      <c r="BH142" s="107"/>
    </row>
    <row r="143" spans="1:60" outlineLevel="1">
      <c r="A143" s="130">
        <v>19</v>
      </c>
      <c r="B143" s="131" t="s">
        <v>247</v>
      </c>
      <c r="C143" s="146" t="s">
        <v>248</v>
      </c>
      <c r="D143" s="132" t="s">
        <v>243</v>
      </c>
      <c r="E143" s="133">
        <v>0.84370000000000001</v>
      </c>
      <c r="F143" s="134"/>
      <c r="G143" s="135">
        <f>ROUND(E143*F143,2)</f>
        <v>0</v>
      </c>
      <c r="H143" s="134"/>
      <c r="I143" s="135">
        <f>ROUND(E143*H143,2)</f>
        <v>0</v>
      </c>
      <c r="J143" s="134"/>
      <c r="K143" s="135">
        <f>ROUND(E143*J143,2)</f>
        <v>0</v>
      </c>
      <c r="L143" s="135">
        <v>21</v>
      </c>
      <c r="M143" s="135">
        <f>G143*(1+L143/100)</f>
        <v>0</v>
      </c>
      <c r="N143" s="133">
        <v>1.05294</v>
      </c>
      <c r="O143" s="133">
        <f>ROUND(E143*N143,2)</f>
        <v>0.89</v>
      </c>
      <c r="P143" s="133">
        <v>0</v>
      </c>
      <c r="Q143" s="133">
        <f>ROUND(E143*P143,2)</f>
        <v>0</v>
      </c>
      <c r="R143" s="135"/>
      <c r="S143" s="135" t="s">
        <v>151</v>
      </c>
      <c r="T143" s="136" t="s">
        <v>151</v>
      </c>
      <c r="U143" s="113">
        <v>12.368</v>
      </c>
      <c r="V143" s="113">
        <f>ROUND(E143*U143,2)</f>
        <v>10.43</v>
      </c>
      <c r="W143" s="113"/>
      <c r="X143" s="113" t="s">
        <v>152</v>
      </c>
      <c r="Y143" s="113" t="s">
        <v>153</v>
      </c>
      <c r="Z143" s="107"/>
      <c r="AA143" s="107"/>
      <c r="AB143" s="107"/>
      <c r="AC143" s="107"/>
      <c r="AD143" s="107"/>
      <c r="AE143" s="107"/>
      <c r="AF143" s="107"/>
      <c r="AG143" s="107" t="s">
        <v>154</v>
      </c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7"/>
      <c r="AV143" s="107"/>
      <c r="AW143" s="107"/>
      <c r="AX143" s="107"/>
      <c r="AY143" s="107"/>
      <c r="AZ143" s="107"/>
      <c r="BA143" s="107"/>
      <c r="BB143" s="107"/>
      <c r="BC143" s="107"/>
      <c r="BD143" s="107"/>
      <c r="BE143" s="107"/>
      <c r="BF143" s="107"/>
      <c r="BG143" s="107"/>
      <c r="BH143" s="107"/>
    </row>
    <row r="144" spans="1:60" outlineLevel="2">
      <c r="A144" s="110"/>
      <c r="B144" s="111"/>
      <c r="C144" s="147" t="s">
        <v>244</v>
      </c>
      <c r="D144" s="114"/>
      <c r="E144" s="115"/>
      <c r="F144" s="113"/>
      <c r="G144" s="113"/>
      <c r="H144" s="113"/>
      <c r="I144" s="113"/>
      <c r="J144" s="113"/>
      <c r="K144" s="113"/>
      <c r="L144" s="113"/>
      <c r="M144" s="113"/>
      <c r="N144" s="112"/>
      <c r="O144" s="112"/>
      <c r="P144" s="112"/>
      <c r="Q144" s="112"/>
      <c r="R144" s="113"/>
      <c r="S144" s="113"/>
      <c r="T144" s="113"/>
      <c r="U144" s="113"/>
      <c r="V144" s="113"/>
      <c r="W144" s="113"/>
      <c r="X144" s="113"/>
      <c r="Y144" s="113"/>
      <c r="Z144" s="107"/>
      <c r="AA144" s="107"/>
      <c r="AB144" s="107"/>
      <c r="AC144" s="107"/>
      <c r="AD144" s="107"/>
      <c r="AE144" s="107"/>
      <c r="AF144" s="107"/>
      <c r="AG144" s="107" t="s">
        <v>156</v>
      </c>
      <c r="AH144" s="107">
        <v>0</v>
      </c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7"/>
      <c r="AV144" s="107"/>
      <c r="AW144" s="107"/>
      <c r="AX144" s="107"/>
      <c r="AY144" s="107"/>
      <c r="AZ144" s="107"/>
      <c r="BA144" s="107"/>
      <c r="BB144" s="107"/>
      <c r="BC144" s="107"/>
      <c r="BD144" s="107"/>
      <c r="BE144" s="107"/>
      <c r="BF144" s="107"/>
      <c r="BG144" s="107"/>
      <c r="BH144" s="107"/>
    </row>
    <row r="145" spans="1:60" outlineLevel="3">
      <c r="A145" s="110"/>
      <c r="B145" s="111"/>
      <c r="C145" s="147" t="s">
        <v>249</v>
      </c>
      <c r="D145" s="114"/>
      <c r="E145" s="115"/>
      <c r="F145" s="113"/>
      <c r="G145" s="113"/>
      <c r="H145" s="113"/>
      <c r="I145" s="113"/>
      <c r="J145" s="113"/>
      <c r="K145" s="113"/>
      <c r="L145" s="113"/>
      <c r="M145" s="113"/>
      <c r="N145" s="112"/>
      <c r="O145" s="112"/>
      <c r="P145" s="112"/>
      <c r="Q145" s="112"/>
      <c r="R145" s="113"/>
      <c r="S145" s="113"/>
      <c r="T145" s="113"/>
      <c r="U145" s="113"/>
      <c r="V145" s="113"/>
      <c r="W145" s="113"/>
      <c r="X145" s="113"/>
      <c r="Y145" s="113"/>
      <c r="Z145" s="107"/>
      <c r="AA145" s="107"/>
      <c r="AB145" s="107"/>
      <c r="AC145" s="107"/>
      <c r="AD145" s="107"/>
      <c r="AE145" s="107"/>
      <c r="AF145" s="107"/>
      <c r="AG145" s="107" t="s">
        <v>156</v>
      </c>
      <c r="AH145" s="107">
        <v>0</v>
      </c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7"/>
      <c r="AV145" s="107"/>
      <c r="AW145" s="107"/>
      <c r="AX145" s="107"/>
      <c r="AY145" s="107"/>
      <c r="AZ145" s="107"/>
      <c r="BA145" s="107"/>
      <c r="BB145" s="107"/>
      <c r="BC145" s="107"/>
      <c r="BD145" s="107"/>
      <c r="BE145" s="107"/>
      <c r="BF145" s="107"/>
      <c r="BG145" s="107"/>
      <c r="BH145" s="107"/>
    </row>
    <row r="146" spans="1:60" outlineLevel="3">
      <c r="A146" s="110"/>
      <c r="B146" s="111"/>
      <c r="C146" s="147" t="s">
        <v>250</v>
      </c>
      <c r="D146" s="114"/>
      <c r="E146" s="115">
        <v>0.84370000000000001</v>
      </c>
      <c r="F146" s="113"/>
      <c r="G146" s="113"/>
      <c r="H146" s="113"/>
      <c r="I146" s="113"/>
      <c r="J146" s="113"/>
      <c r="K146" s="113"/>
      <c r="L146" s="113"/>
      <c r="M146" s="113"/>
      <c r="N146" s="112"/>
      <c r="O146" s="112"/>
      <c r="P146" s="112"/>
      <c r="Q146" s="112"/>
      <c r="R146" s="113"/>
      <c r="S146" s="113"/>
      <c r="T146" s="113"/>
      <c r="U146" s="113"/>
      <c r="V146" s="113"/>
      <c r="W146" s="113"/>
      <c r="X146" s="113"/>
      <c r="Y146" s="113"/>
      <c r="Z146" s="107"/>
      <c r="AA146" s="107"/>
      <c r="AB146" s="107"/>
      <c r="AC146" s="107"/>
      <c r="AD146" s="107"/>
      <c r="AE146" s="107"/>
      <c r="AF146" s="107"/>
      <c r="AG146" s="107" t="s">
        <v>156</v>
      </c>
      <c r="AH146" s="107">
        <v>0</v>
      </c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7"/>
      <c r="AV146" s="107"/>
      <c r="AW146" s="107"/>
      <c r="AX146" s="107"/>
      <c r="AY146" s="107"/>
      <c r="AZ146" s="107"/>
      <c r="BA146" s="107"/>
      <c r="BB146" s="107"/>
      <c r="BC146" s="107"/>
      <c r="BD146" s="107"/>
      <c r="BE146" s="107"/>
      <c r="BF146" s="107"/>
      <c r="BG146" s="107"/>
      <c r="BH146" s="107"/>
    </row>
    <row r="147" spans="1:60" outlineLevel="3">
      <c r="A147" s="110"/>
      <c r="B147" s="111"/>
      <c r="C147" s="148" t="s">
        <v>164</v>
      </c>
      <c r="D147" s="116"/>
      <c r="E147" s="117">
        <v>0.84370000000000001</v>
      </c>
      <c r="F147" s="113"/>
      <c r="G147" s="113"/>
      <c r="H147" s="113"/>
      <c r="I147" s="113"/>
      <c r="J147" s="113"/>
      <c r="K147" s="113"/>
      <c r="L147" s="113"/>
      <c r="M147" s="113"/>
      <c r="N147" s="112"/>
      <c r="O147" s="112"/>
      <c r="P147" s="112"/>
      <c r="Q147" s="112"/>
      <c r="R147" s="113"/>
      <c r="S147" s="113"/>
      <c r="T147" s="113"/>
      <c r="U147" s="113"/>
      <c r="V147" s="113"/>
      <c r="W147" s="113"/>
      <c r="X147" s="113"/>
      <c r="Y147" s="113"/>
      <c r="Z147" s="107"/>
      <c r="AA147" s="107"/>
      <c r="AB147" s="107"/>
      <c r="AC147" s="107"/>
      <c r="AD147" s="107"/>
      <c r="AE147" s="107"/>
      <c r="AF147" s="107"/>
      <c r="AG147" s="107" t="s">
        <v>156</v>
      </c>
      <c r="AH147" s="107">
        <v>1</v>
      </c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7"/>
      <c r="AV147" s="107"/>
      <c r="AW147" s="107"/>
      <c r="AX147" s="107"/>
      <c r="AY147" s="107"/>
      <c r="AZ147" s="107"/>
      <c r="BA147" s="107"/>
      <c r="BB147" s="107"/>
      <c r="BC147" s="107"/>
      <c r="BD147" s="107"/>
      <c r="BE147" s="107"/>
      <c r="BF147" s="107"/>
      <c r="BG147" s="107"/>
      <c r="BH147" s="107"/>
    </row>
    <row r="148" spans="1:60" ht="39.950000000000003" outlineLevel="1">
      <c r="A148" s="138">
        <v>20</v>
      </c>
      <c r="B148" s="139" t="s">
        <v>251</v>
      </c>
      <c r="C148" s="151" t="s">
        <v>252</v>
      </c>
      <c r="D148" s="140" t="s">
        <v>253</v>
      </c>
      <c r="E148" s="141">
        <v>1</v>
      </c>
      <c r="F148" s="142"/>
      <c r="G148" s="143">
        <f>ROUND(E148*F148,2)</f>
        <v>0</v>
      </c>
      <c r="H148" s="142"/>
      <c r="I148" s="143">
        <f>ROUND(E148*H148,2)</f>
        <v>0</v>
      </c>
      <c r="J148" s="142"/>
      <c r="K148" s="143">
        <f>ROUND(E148*J148,2)</f>
        <v>0</v>
      </c>
      <c r="L148" s="143">
        <v>21</v>
      </c>
      <c r="M148" s="143">
        <f>G148*(1+L148/100)</f>
        <v>0</v>
      </c>
      <c r="N148" s="141">
        <v>0</v>
      </c>
      <c r="O148" s="141">
        <f>ROUND(E148*N148,2)</f>
        <v>0</v>
      </c>
      <c r="P148" s="141">
        <v>0</v>
      </c>
      <c r="Q148" s="141">
        <f>ROUND(E148*P148,2)</f>
        <v>0</v>
      </c>
      <c r="R148" s="143"/>
      <c r="S148" s="143" t="s">
        <v>222</v>
      </c>
      <c r="T148" s="144" t="s">
        <v>223</v>
      </c>
      <c r="U148" s="113">
        <v>0.48</v>
      </c>
      <c r="V148" s="113">
        <f>ROUND(E148*U148,2)</f>
        <v>0.48</v>
      </c>
      <c r="W148" s="113"/>
      <c r="X148" s="113" t="s">
        <v>152</v>
      </c>
      <c r="Y148" s="113" t="s">
        <v>215</v>
      </c>
      <c r="Z148" s="107"/>
      <c r="AA148" s="107"/>
      <c r="AB148" s="107"/>
      <c r="AC148" s="107"/>
      <c r="AD148" s="107"/>
      <c r="AE148" s="107"/>
      <c r="AF148" s="107"/>
      <c r="AG148" s="107" t="s">
        <v>154</v>
      </c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7"/>
      <c r="AY148" s="107"/>
      <c r="AZ148" s="107"/>
      <c r="BA148" s="107"/>
      <c r="BB148" s="107"/>
      <c r="BC148" s="107"/>
      <c r="BD148" s="107"/>
      <c r="BE148" s="107"/>
      <c r="BF148" s="107"/>
      <c r="BG148" s="107"/>
      <c r="BH148" s="107"/>
    </row>
    <row r="149" spans="1:60" outlineLevel="1">
      <c r="A149" s="130">
        <v>21</v>
      </c>
      <c r="B149" s="131" t="s">
        <v>254</v>
      </c>
      <c r="C149" s="146" t="s">
        <v>255</v>
      </c>
      <c r="D149" s="132" t="s">
        <v>256</v>
      </c>
      <c r="E149" s="133">
        <v>15</v>
      </c>
      <c r="F149" s="134"/>
      <c r="G149" s="135">
        <f>ROUND(E149*F149,2)</f>
        <v>0</v>
      </c>
      <c r="H149" s="134"/>
      <c r="I149" s="135">
        <f>ROUND(E149*H149,2)</f>
        <v>0</v>
      </c>
      <c r="J149" s="134"/>
      <c r="K149" s="135">
        <f>ROUND(E149*J149,2)</f>
        <v>0</v>
      </c>
      <c r="L149" s="135">
        <v>21</v>
      </c>
      <c r="M149" s="135">
        <f>G149*(1+L149/100)</f>
        <v>0</v>
      </c>
      <c r="N149" s="133">
        <v>0</v>
      </c>
      <c r="O149" s="133">
        <f>ROUND(E149*N149,2)</f>
        <v>0</v>
      </c>
      <c r="P149" s="133">
        <v>0</v>
      </c>
      <c r="Q149" s="133">
        <f>ROUND(E149*P149,2)</f>
        <v>0</v>
      </c>
      <c r="R149" s="135"/>
      <c r="S149" s="135" t="s">
        <v>222</v>
      </c>
      <c r="T149" s="136" t="s">
        <v>223</v>
      </c>
      <c r="U149" s="113">
        <v>0.48</v>
      </c>
      <c r="V149" s="113">
        <f>ROUND(E149*U149,2)</f>
        <v>7.2</v>
      </c>
      <c r="W149" s="113"/>
      <c r="X149" s="113" t="s">
        <v>152</v>
      </c>
      <c r="Y149" s="113" t="s">
        <v>215</v>
      </c>
      <c r="Z149" s="107"/>
      <c r="AA149" s="107"/>
      <c r="AB149" s="107"/>
      <c r="AC149" s="107"/>
      <c r="AD149" s="107"/>
      <c r="AE149" s="107"/>
      <c r="AF149" s="107"/>
      <c r="AG149" s="107" t="s">
        <v>154</v>
      </c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7"/>
      <c r="AV149" s="107"/>
      <c r="AW149" s="107"/>
      <c r="AX149" s="107"/>
      <c r="AY149" s="107"/>
      <c r="AZ149" s="107"/>
      <c r="BA149" s="107"/>
      <c r="BB149" s="107"/>
      <c r="BC149" s="107"/>
      <c r="BD149" s="107"/>
      <c r="BE149" s="107"/>
      <c r="BF149" s="107"/>
      <c r="BG149" s="107"/>
      <c r="BH149" s="107"/>
    </row>
    <row r="150" spans="1:60" outlineLevel="2">
      <c r="A150" s="110"/>
      <c r="B150" s="111"/>
      <c r="C150" s="147" t="s">
        <v>257</v>
      </c>
      <c r="D150" s="114"/>
      <c r="E150" s="115"/>
      <c r="F150" s="113"/>
      <c r="G150" s="113"/>
      <c r="H150" s="113"/>
      <c r="I150" s="113"/>
      <c r="J150" s="113"/>
      <c r="K150" s="113"/>
      <c r="L150" s="113"/>
      <c r="M150" s="113"/>
      <c r="N150" s="112"/>
      <c r="O150" s="112"/>
      <c r="P150" s="112"/>
      <c r="Q150" s="112"/>
      <c r="R150" s="113"/>
      <c r="S150" s="113"/>
      <c r="T150" s="113"/>
      <c r="U150" s="113"/>
      <c r="V150" s="113"/>
      <c r="W150" s="113"/>
      <c r="X150" s="113"/>
      <c r="Y150" s="113"/>
      <c r="Z150" s="107"/>
      <c r="AA150" s="107"/>
      <c r="AB150" s="107"/>
      <c r="AC150" s="107"/>
      <c r="AD150" s="107"/>
      <c r="AE150" s="107"/>
      <c r="AF150" s="107"/>
      <c r="AG150" s="107" t="s">
        <v>156</v>
      </c>
      <c r="AH150" s="107">
        <v>0</v>
      </c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7"/>
      <c r="AV150" s="10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</row>
    <row r="151" spans="1:60" outlineLevel="3">
      <c r="A151" s="110"/>
      <c r="B151" s="111"/>
      <c r="C151" s="147" t="s">
        <v>258</v>
      </c>
      <c r="D151" s="114"/>
      <c r="E151" s="115"/>
      <c r="F151" s="113"/>
      <c r="G151" s="113"/>
      <c r="H151" s="113"/>
      <c r="I151" s="113"/>
      <c r="J151" s="113"/>
      <c r="K151" s="113"/>
      <c r="L151" s="113"/>
      <c r="M151" s="113"/>
      <c r="N151" s="112"/>
      <c r="O151" s="112"/>
      <c r="P151" s="112"/>
      <c r="Q151" s="112"/>
      <c r="R151" s="113"/>
      <c r="S151" s="113"/>
      <c r="T151" s="113"/>
      <c r="U151" s="113"/>
      <c r="V151" s="113"/>
      <c r="W151" s="113"/>
      <c r="X151" s="113"/>
      <c r="Y151" s="113"/>
      <c r="Z151" s="107"/>
      <c r="AA151" s="107"/>
      <c r="AB151" s="107"/>
      <c r="AC151" s="107"/>
      <c r="AD151" s="107"/>
      <c r="AE151" s="107"/>
      <c r="AF151" s="107"/>
      <c r="AG151" s="107" t="s">
        <v>156</v>
      </c>
      <c r="AH151" s="107">
        <v>0</v>
      </c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7"/>
      <c r="AV151" s="107"/>
      <c r="AW151" s="107"/>
      <c r="AX151" s="107"/>
      <c r="AY151" s="107"/>
      <c r="AZ151" s="107"/>
      <c r="BA151" s="107"/>
      <c r="BB151" s="107"/>
      <c r="BC151" s="107"/>
      <c r="BD151" s="107"/>
      <c r="BE151" s="107"/>
      <c r="BF151" s="107"/>
      <c r="BG151" s="107"/>
      <c r="BH151" s="107"/>
    </row>
    <row r="152" spans="1:60" outlineLevel="3">
      <c r="A152" s="110"/>
      <c r="B152" s="111"/>
      <c r="C152" s="147" t="s">
        <v>259</v>
      </c>
      <c r="D152" s="114"/>
      <c r="E152" s="115">
        <v>15</v>
      </c>
      <c r="F152" s="113"/>
      <c r="G152" s="113"/>
      <c r="H152" s="113"/>
      <c r="I152" s="113"/>
      <c r="J152" s="113"/>
      <c r="K152" s="113"/>
      <c r="L152" s="113"/>
      <c r="M152" s="113"/>
      <c r="N152" s="112"/>
      <c r="O152" s="112"/>
      <c r="P152" s="112"/>
      <c r="Q152" s="112"/>
      <c r="R152" s="113"/>
      <c r="S152" s="113"/>
      <c r="T152" s="113"/>
      <c r="U152" s="113"/>
      <c r="V152" s="113"/>
      <c r="W152" s="113"/>
      <c r="X152" s="113"/>
      <c r="Y152" s="113"/>
      <c r="Z152" s="107"/>
      <c r="AA152" s="107"/>
      <c r="AB152" s="107"/>
      <c r="AC152" s="107"/>
      <c r="AD152" s="107"/>
      <c r="AE152" s="107"/>
      <c r="AF152" s="107"/>
      <c r="AG152" s="107" t="s">
        <v>156</v>
      </c>
      <c r="AH152" s="107">
        <v>0</v>
      </c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7"/>
      <c r="AV152" s="107"/>
      <c r="AW152" s="107"/>
      <c r="AX152" s="107"/>
      <c r="AY152" s="107"/>
      <c r="AZ152" s="107"/>
      <c r="BA152" s="107"/>
      <c r="BB152" s="107"/>
      <c r="BC152" s="107"/>
      <c r="BD152" s="107"/>
      <c r="BE152" s="107"/>
      <c r="BF152" s="107"/>
      <c r="BG152" s="107"/>
      <c r="BH152" s="107"/>
    </row>
    <row r="153" spans="1:60" outlineLevel="1">
      <c r="A153" s="130">
        <v>22</v>
      </c>
      <c r="B153" s="131" t="s">
        <v>260</v>
      </c>
      <c r="C153" s="146" t="s">
        <v>261</v>
      </c>
      <c r="D153" s="132" t="s">
        <v>262</v>
      </c>
      <c r="E153" s="133">
        <v>3</v>
      </c>
      <c r="F153" s="134"/>
      <c r="G153" s="135">
        <f>ROUND(E153*F153,2)</f>
        <v>0</v>
      </c>
      <c r="H153" s="134"/>
      <c r="I153" s="135">
        <f>ROUND(E153*H153,2)</f>
        <v>0</v>
      </c>
      <c r="J153" s="134"/>
      <c r="K153" s="135">
        <f>ROUND(E153*J153,2)</f>
        <v>0</v>
      </c>
      <c r="L153" s="135">
        <v>21</v>
      </c>
      <c r="M153" s="135">
        <f>G153*(1+L153/100)</f>
        <v>0</v>
      </c>
      <c r="N153" s="133">
        <v>0</v>
      </c>
      <c r="O153" s="133">
        <f>ROUND(E153*N153,2)</f>
        <v>0</v>
      </c>
      <c r="P153" s="133">
        <v>0</v>
      </c>
      <c r="Q153" s="133">
        <f>ROUND(E153*P153,2)</f>
        <v>0</v>
      </c>
      <c r="R153" s="135"/>
      <c r="S153" s="135" t="s">
        <v>222</v>
      </c>
      <c r="T153" s="136" t="s">
        <v>223</v>
      </c>
      <c r="U153" s="113">
        <v>0.48</v>
      </c>
      <c r="V153" s="113">
        <f>ROUND(E153*U153,2)</f>
        <v>1.44</v>
      </c>
      <c r="W153" s="113"/>
      <c r="X153" s="113" t="s">
        <v>152</v>
      </c>
      <c r="Y153" s="113" t="s">
        <v>215</v>
      </c>
      <c r="Z153" s="107"/>
      <c r="AA153" s="107"/>
      <c r="AB153" s="107"/>
      <c r="AC153" s="107"/>
      <c r="AD153" s="107"/>
      <c r="AE153" s="107"/>
      <c r="AF153" s="107"/>
      <c r="AG153" s="107" t="s">
        <v>154</v>
      </c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7"/>
      <c r="AV153" s="107"/>
      <c r="AW153" s="107"/>
      <c r="AX153" s="107"/>
      <c r="AY153" s="107"/>
      <c r="AZ153" s="107"/>
      <c r="BA153" s="107"/>
      <c r="BB153" s="107"/>
      <c r="BC153" s="107"/>
      <c r="BD153" s="107"/>
      <c r="BE153" s="107"/>
      <c r="BF153" s="107"/>
      <c r="BG153" s="107"/>
      <c r="BH153" s="107"/>
    </row>
    <row r="154" spans="1:60" outlineLevel="2">
      <c r="A154" s="110"/>
      <c r="B154" s="111"/>
      <c r="C154" s="147" t="s">
        <v>257</v>
      </c>
      <c r="D154" s="114"/>
      <c r="E154" s="115"/>
      <c r="F154" s="113"/>
      <c r="G154" s="113"/>
      <c r="H154" s="113"/>
      <c r="I154" s="113"/>
      <c r="J154" s="113"/>
      <c r="K154" s="113"/>
      <c r="L154" s="113"/>
      <c r="M154" s="113"/>
      <c r="N154" s="112"/>
      <c r="O154" s="112"/>
      <c r="P154" s="112"/>
      <c r="Q154" s="112"/>
      <c r="R154" s="113"/>
      <c r="S154" s="113"/>
      <c r="T154" s="113"/>
      <c r="U154" s="113"/>
      <c r="V154" s="113"/>
      <c r="W154" s="113"/>
      <c r="X154" s="113"/>
      <c r="Y154" s="113"/>
      <c r="Z154" s="107"/>
      <c r="AA154" s="107"/>
      <c r="AB154" s="107"/>
      <c r="AC154" s="107"/>
      <c r="AD154" s="107"/>
      <c r="AE154" s="107"/>
      <c r="AF154" s="107"/>
      <c r="AG154" s="107" t="s">
        <v>156</v>
      </c>
      <c r="AH154" s="107">
        <v>0</v>
      </c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7"/>
      <c r="AV154" s="107"/>
      <c r="AW154" s="107"/>
      <c r="AX154" s="107"/>
      <c r="AY154" s="107"/>
      <c r="AZ154" s="107"/>
      <c r="BA154" s="107"/>
      <c r="BB154" s="107"/>
      <c r="BC154" s="107"/>
      <c r="BD154" s="107"/>
      <c r="BE154" s="107"/>
      <c r="BF154" s="107"/>
      <c r="BG154" s="107"/>
      <c r="BH154" s="107"/>
    </row>
    <row r="155" spans="1:60" outlineLevel="3">
      <c r="A155" s="110"/>
      <c r="B155" s="111"/>
      <c r="C155" s="147" t="s">
        <v>263</v>
      </c>
      <c r="D155" s="114"/>
      <c r="E155" s="115"/>
      <c r="F155" s="113"/>
      <c r="G155" s="113"/>
      <c r="H155" s="113"/>
      <c r="I155" s="113"/>
      <c r="J155" s="113"/>
      <c r="K155" s="113"/>
      <c r="L155" s="113"/>
      <c r="M155" s="113"/>
      <c r="N155" s="112"/>
      <c r="O155" s="112"/>
      <c r="P155" s="112"/>
      <c r="Q155" s="112"/>
      <c r="R155" s="113"/>
      <c r="S155" s="113"/>
      <c r="T155" s="113"/>
      <c r="U155" s="113"/>
      <c r="V155" s="113"/>
      <c r="W155" s="113"/>
      <c r="X155" s="113"/>
      <c r="Y155" s="113"/>
      <c r="Z155" s="107"/>
      <c r="AA155" s="107"/>
      <c r="AB155" s="107"/>
      <c r="AC155" s="107"/>
      <c r="AD155" s="107"/>
      <c r="AE155" s="107"/>
      <c r="AF155" s="107"/>
      <c r="AG155" s="107" t="s">
        <v>156</v>
      </c>
      <c r="AH155" s="107">
        <v>0</v>
      </c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7"/>
      <c r="AV155" s="107"/>
      <c r="AW155" s="107"/>
      <c r="AX155" s="107"/>
      <c r="AY155" s="107"/>
      <c r="AZ155" s="107"/>
      <c r="BA155" s="107"/>
      <c r="BB155" s="107"/>
      <c r="BC155" s="107"/>
      <c r="BD155" s="107"/>
      <c r="BE155" s="107"/>
      <c r="BF155" s="107"/>
      <c r="BG155" s="107"/>
      <c r="BH155" s="107"/>
    </row>
    <row r="156" spans="1:60" outlineLevel="3">
      <c r="A156" s="110"/>
      <c r="B156" s="111"/>
      <c r="C156" s="147" t="s">
        <v>264</v>
      </c>
      <c r="D156" s="114"/>
      <c r="E156" s="115">
        <v>3</v>
      </c>
      <c r="F156" s="113"/>
      <c r="G156" s="113"/>
      <c r="H156" s="113"/>
      <c r="I156" s="113"/>
      <c r="J156" s="113"/>
      <c r="K156" s="113"/>
      <c r="L156" s="113"/>
      <c r="M156" s="113"/>
      <c r="N156" s="112"/>
      <c r="O156" s="112"/>
      <c r="P156" s="112"/>
      <c r="Q156" s="112"/>
      <c r="R156" s="113"/>
      <c r="S156" s="113"/>
      <c r="T156" s="113"/>
      <c r="U156" s="113"/>
      <c r="V156" s="113"/>
      <c r="W156" s="113"/>
      <c r="X156" s="113"/>
      <c r="Y156" s="113"/>
      <c r="Z156" s="107"/>
      <c r="AA156" s="107"/>
      <c r="AB156" s="107"/>
      <c r="AC156" s="107"/>
      <c r="AD156" s="107"/>
      <c r="AE156" s="107"/>
      <c r="AF156" s="107"/>
      <c r="AG156" s="107" t="s">
        <v>156</v>
      </c>
      <c r="AH156" s="107">
        <v>0</v>
      </c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7"/>
      <c r="AV156" s="107"/>
      <c r="AW156" s="107"/>
      <c r="AX156" s="107"/>
      <c r="AY156" s="107"/>
      <c r="AZ156" s="107"/>
      <c r="BA156" s="107"/>
      <c r="BB156" s="107"/>
      <c r="BC156" s="107"/>
      <c r="BD156" s="107"/>
      <c r="BE156" s="107"/>
      <c r="BF156" s="107"/>
      <c r="BG156" s="107"/>
      <c r="BH156" s="107"/>
    </row>
    <row r="157" spans="1:60" outlineLevel="1">
      <c r="A157" s="130">
        <v>23</v>
      </c>
      <c r="B157" s="131" t="s">
        <v>265</v>
      </c>
      <c r="C157" s="146" t="s">
        <v>266</v>
      </c>
      <c r="D157" s="132" t="s">
        <v>262</v>
      </c>
      <c r="E157" s="133">
        <v>1</v>
      </c>
      <c r="F157" s="134"/>
      <c r="G157" s="135">
        <f>ROUND(E157*F157,2)</f>
        <v>0</v>
      </c>
      <c r="H157" s="134"/>
      <c r="I157" s="135">
        <f>ROUND(E157*H157,2)</f>
        <v>0</v>
      </c>
      <c r="J157" s="134"/>
      <c r="K157" s="135">
        <f>ROUND(E157*J157,2)</f>
        <v>0</v>
      </c>
      <c r="L157" s="135">
        <v>21</v>
      </c>
      <c r="M157" s="135">
        <f>G157*(1+L157/100)</f>
        <v>0</v>
      </c>
      <c r="N157" s="133">
        <v>0</v>
      </c>
      <c r="O157" s="133">
        <f>ROUND(E157*N157,2)</f>
        <v>0</v>
      </c>
      <c r="P157" s="133">
        <v>0</v>
      </c>
      <c r="Q157" s="133">
        <f>ROUND(E157*P157,2)</f>
        <v>0</v>
      </c>
      <c r="R157" s="135"/>
      <c r="S157" s="135" t="s">
        <v>222</v>
      </c>
      <c r="T157" s="136" t="s">
        <v>223</v>
      </c>
      <c r="U157" s="113">
        <v>0.48</v>
      </c>
      <c r="V157" s="113">
        <f>ROUND(E157*U157,2)</f>
        <v>0.48</v>
      </c>
      <c r="W157" s="113"/>
      <c r="X157" s="113" t="s">
        <v>152</v>
      </c>
      <c r="Y157" s="113" t="s">
        <v>215</v>
      </c>
      <c r="Z157" s="107"/>
      <c r="AA157" s="107"/>
      <c r="AB157" s="107"/>
      <c r="AC157" s="107"/>
      <c r="AD157" s="107"/>
      <c r="AE157" s="107"/>
      <c r="AF157" s="107"/>
      <c r="AG157" s="107" t="s">
        <v>154</v>
      </c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7"/>
      <c r="AV157" s="107"/>
      <c r="AW157" s="107"/>
      <c r="AX157" s="107"/>
      <c r="AY157" s="107"/>
      <c r="AZ157" s="107"/>
      <c r="BA157" s="107"/>
      <c r="BB157" s="107"/>
      <c r="BC157" s="107"/>
      <c r="BD157" s="107"/>
      <c r="BE157" s="107"/>
      <c r="BF157" s="107"/>
      <c r="BG157" s="107"/>
      <c r="BH157" s="107"/>
    </row>
    <row r="158" spans="1:60" outlineLevel="2">
      <c r="A158" s="110"/>
      <c r="B158" s="111"/>
      <c r="C158" s="147" t="s">
        <v>257</v>
      </c>
      <c r="D158" s="114"/>
      <c r="E158" s="115"/>
      <c r="F158" s="113"/>
      <c r="G158" s="113"/>
      <c r="H158" s="113"/>
      <c r="I158" s="113"/>
      <c r="J158" s="113"/>
      <c r="K158" s="113"/>
      <c r="L158" s="113"/>
      <c r="M158" s="113"/>
      <c r="N158" s="112"/>
      <c r="O158" s="112"/>
      <c r="P158" s="112"/>
      <c r="Q158" s="112"/>
      <c r="R158" s="113"/>
      <c r="S158" s="113"/>
      <c r="T158" s="113"/>
      <c r="U158" s="113"/>
      <c r="V158" s="113"/>
      <c r="W158" s="113"/>
      <c r="X158" s="113"/>
      <c r="Y158" s="113"/>
      <c r="Z158" s="107"/>
      <c r="AA158" s="107"/>
      <c r="AB158" s="107"/>
      <c r="AC158" s="107"/>
      <c r="AD158" s="107"/>
      <c r="AE158" s="107"/>
      <c r="AF158" s="107"/>
      <c r="AG158" s="107" t="s">
        <v>156</v>
      </c>
      <c r="AH158" s="107">
        <v>0</v>
      </c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7"/>
      <c r="AV158" s="107"/>
      <c r="AW158" s="107"/>
      <c r="AX158" s="107"/>
      <c r="AY158" s="107"/>
      <c r="AZ158" s="107"/>
      <c r="BA158" s="107"/>
      <c r="BB158" s="107"/>
      <c r="BC158" s="107"/>
      <c r="BD158" s="107"/>
      <c r="BE158" s="107"/>
      <c r="BF158" s="107"/>
      <c r="BG158" s="107"/>
      <c r="BH158" s="107"/>
    </row>
    <row r="159" spans="1:60" outlineLevel="3">
      <c r="A159" s="110"/>
      <c r="B159" s="111"/>
      <c r="C159" s="147" t="s">
        <v>267</v>
      </c>
      <c r="D159" s="114"/>
      <c r="E159" s="115"/>
      <c r="F159" s="113"/>
      <c r="G159" s="113"/>
      <c r="H159" s="113"/>
      <c r="I159" s="113"/>
      <c r="J159" s="113"/>
      <c r="K159" s="113"/>
      <c r="L159" s="113"/>
      <c r="M159" s="113"/>
      <c r="N159" s="112"/>
      <c r="O159" s="112"/>
      <c r="P159" s="112"/>
      <c r="Q159" s="112"/>
      <c r="R159" s="113"/>
      <c r="S159" s="113"/>
      <c r="T159" s="113"/>
      <c r="U159" s="113"/>
      <c r="V159" s="113"/>
      <c r="W159" s="113"/>
      <c r="X159" s="113"/>
      <c r="Y159" s="113"/>
      <c r="Z159" s="107"/>
      <c r="AA159" s="107"/>
      <c r="AB159" s="107"/>
      <c r="AC159" s="107"/>
      <c r="AD159" s="107"/>
      <c r="AE159" s="107"/>
      <c r="AF159" s="107"/>
      <c r="AG159" s="107" t="s">
        <v>156</v>
      </c>
      <c r="AH159" s="107">
        <v>0</v>
      </c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7"/>
      <c r="AV159" s="107"/>
      <c r="AW159" s="107"/>
      <c r="AX159" s="107"/>
      <c r="AY159" s="107"/>
      <c r="AZ159" s="107"/>
      <c r="BA159" s="107"/>
      <c r="BB159" s="107"/>
      <c r="BC159" s="107"/>
      <c r="BD159" s="107"/>
      <c r="BE159" s="107"/>
      <c r="BF159" s="107"/>
      <c r="BG159" s="107"/>
      <c r="BH159" s="107"/>
    </row>
    <row r="160" spans="1:60" outlineLevel="3">
      <c r="A160" s="110"/>
      <c r="B160" s="111"/>
      <c r="C160" s="147" t="s">
        <v>99</v>
      </c>
      <c r="D160" s="114"/>
      <c r="E160" s="115">
        <v>1</v>
      </c>
      <c r="F160" s="113"/>
      <c r="G160" s="113"/>
      <c r="H160" s="113"/>
      <c r="I160" s="113"/>
      <c r="J160" s="113"/>
      <c r="K160" s="113"/>
      <c r="L160" s="113"/>
      <c r="M160" s="113"/>
      <c r="N160" s="112"/>
      <c r="O160" s="112"/>
      <c r="P160" s="112"/>
      <c r="Q160" s="112"/>
      <c r="R160" s="113"/>
      <c r="S160" s="113"/>
      <c r="T160" s="113"/>
      <c r="U160" s="113"/>
      <c r="V160" s="113"/>
      <c r="W160" s="113"/>
      <c r="X160" s="113"/>
      <c r="Y160" s="113"/>
      <c r="Z160" s="107"/>
      <c r="AA160" s="107"/>
      <c r="AB160" s="107"/>
      <c r="AC160" s="107"/>
      <c r="AD160" s="107"/>
      <c r="AE160" s="107"/>
      <c r="AF160" s="107"/>
      <c r="AG160" s="107" t="s">
        <v>156</v>
      </c>
      <c r="AH160" s="107">
        <v>0</v>
      </c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7"/>
      <c r="AV160" s="107"/>
      <c r="AW160" s="107"/>
      <c r="AX160" s="107"/>
      <c r="AY160" s="107"/>
      <c r="AZ160" s="107"/>
      <c r="BA160" s="107"/>
      <c r="BB160" s="107"/>
      <c r="BC160" s="107"/>
      <c r="BD160" s="107"/>
      <c r="BE160" s="107"/>
      <c r="BF160" s="107"/>
      <c r="BG160" s="107"/>
      <c r="BH160" s="107"/>
    </row>
    <row r="161" spans="1:33">
      <c r="A161" s="3"/>
      <c r="B161" s="4"/>
      <c r="C161" s="152"/>
      <c r="D161" s="6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AE161">
        <v>12</v>
      </c>
      <c r="AF161">
        <v>21</v>
      </c>
      <c r="AG161" t="s">
        <v>132</v>
      </c>
    </row>
    <row r="162" spans="1:33" ht="12.95">
      <c r="A162" s="305"/>
      <c r="B162" s="306" t="s">
        <v>26</v>
      </c>
      <c r="C162" s="307"/>
      <c r="D162" s="308"/>
      <c r="E162" s="309"/>
      <c r="F162" s="309"/>
      <c r="G162" s="310">
        <f>G8+G87</f>
        <v>0</v>
      </c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AE162">
        <f>SUMIF(L7:L160,AE161,G7:G160)</f>
        <v>0</v>
      </c>
      <c r="AF162">
        <f>SUMIF(L7:L160,AF161,G7:G160)</f>
        <v>0</v>
      </c>
      <c r="AG162" t="s">
        <v>268</v>
      </c>
    </row>
    <row r="163" spans="1:33">
      <c r="A163" s="3"/>
      <c r="B163" s="4"/>
      <c r="C163" s="152"/>
      <c r="D163" s="6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33">
      <c r="A164" s="3"/>
      <c r="B164" s="4"/>
      <c r="C164" s="152"/>
      <c r="D164" s="6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33">
      <c r="A165" s="241" t="s">
        <v>269</v>
      </c>
      <c r="B165" s="241"/>
      <c r="C165" s="242"/>
      <c r="D165" s="6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33">
      <c r="A166" s="224"/>
      <c r="B166" s="225"/>
      <c r="C166" s="226"/>
      <c r="D166" s="225"/>
      <c r="E166" s="225"/>
      <c r="F166" s="225"/>
      <c r="G166" s="227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AG166" t="s">
        <v>270</v>
      </c>
    </row>
    <row r="167" spans="1:33">
      <c r="A167" s="228"/>
      <c r="B167" s="229"/>
      <c r="C167" s="230"/>
      <c r="D167" s="229"/>
      <c r="E167" s="229"/>
      <c r="F167" s="229"/>
      <c r="G167" s="231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33">
      <c r="A168" s="228"/>
      <c r="B168" s="229"/>
      <c r="C168" s="230"/>
      <c r="D168" s="229"/>
      <c r="E168" s="229"/>
      <c r="F168" s="229"/>
      <c r="G168" s="231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33">
      <c r="A169" s="228"/>
      <c r="B169" s="229"/>
      <c r="C169" s="230"/>
      <c r="D169" s="229"/>
      <c r="E169" s="229"/>
      <c r="F169" s="229"/>
      <c r="G169" s="231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33">
      <c r="A170" s="232"/>
      <c r="B170" s="233"/>
      <c r="C170" s="234"/>
      <c r="D170" s="233"/>
      <c r="E170" s="233"/>
      <c r="F170" s="233"/>
      <c r="G170" s="235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33">
      <c r="A171" s="3"/>
      <c r="B171" s="4"/>
      <c r="C171" s="152"/>
      <c r="D171" s="6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33">
      <c r="C172" s="153"/>
      <c r="D172" s="10"/>
      <c r="AG172" t="s">
        <v>271</v>
      </c>
    </row>
    <row r="173" spans="1:33">
      <c r="D173" s="10"/>
    </row>
    <row r="174" spans="1:33">
      <c r="D174" s="10"/>
    </row>
    <row r="175" spans="1:33">
      <c r="D175" s="10"/>
    </row>
    <row r="176" spans="1:33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 objects="1" scenarios="1"/>
  <mergeCells count="8">
    <mergeCell ref="A166:G170"/>
    <mergeCell ref="C66:G66"/>
    <mergeCell ref="C131:G131"/>
    <mergeCell ref="A1:G1"/>
    <mergeCell ref="C2:G2"/>
    <mergeCell ref="C3:G3"/>
    <mergeCell ref="C4:G4"/>
    <mergeCell ref="A165:C16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DE9B3-EFD3-4A81-ADE7-72382132CFED}">
  <sheetPr>
    <outlinePr summaryBelow="0"/>
  </sheetPr>
  <dimension ref="A1:BH5000"/>
  <sheetViews>
    <sheetView workbookViewId="0">
      <pane ySplit="7" topLeftCell="A8" activePane="bottomLeft" state="frozen"/>
      <selection pane="bottomLeft" activeCell="E9" sqref="E9"/>
    </sheetView>
  </sheetViews>
  <sheetFormatPr defaultRowHeight="12.6" outlineLevelRow="1"/>
  <cols>
    <col min="1" max="1" width="3.42578125" customWidth="1"/>
    <col min="2" max="2" width="12.5703125" style="95" customWidth="1"/>
    <col min="3" max="3" width="38.28515625" style="9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40" t="s">
        <v>114</v>
      </c>
      <c r="B1" s="240"/>
      <c r="C1" s="240"/>
      <c r="D1" s="240"/>
      <c r="E1" s="240"/>
      <c r="F1" s="240"/>
      <c r="G1" s="240"/>
      <c r="AG1" t="s">
        <v>118</v>
      </c>
    </row>
    <row r="2" spans="1:60" ht="24.95" customHeight="1">
      <c r="A2" s="291" t="s">
        <v>115</v>
      </c>
      <c r="B2" s="288" t="s">
        <v>5</v>
      </c>
      <c r="C2" s="292" t="s">
        <v>6</v>
      </c>
      <c r="D2" s="293"/>
      <c r="E2" s="293"/>
      <c r="F2" s="293"/>
      <c r="G2" s="294"/>
      <c r="AG2" t="s">
        <v>119</v>
      </c>
    </row>
    <row r="3" spans="1:60" ht="24.95" customHeight="1">
      <c r="A3" s="291" t="s">
        <v>116</v>
      </c>
      <c r="B3" s="288" t="s">
        <v>55</v>
      </c>
      <c r="C3" s="292" t="s">
        <v>56</v>
      </c>
      <c r="D3" s="293"/>
      <c r="E3" s="293"/>
      <c r="F3" s="293"/>
      <c r="G3" s="294"/>
      <c r="AC3" s="95" t="s">
        <v>119</v>
      </c>
      <c r="AG3" t="s">
        <v>120</v>
      </c>
    </row>
    <row r="4" spans="1:60" ht="24.95" customHeight="1">
      <c r="A4" s="295" t="s">
        <v>117</v>
      </c>
      <c r="B4" s="296" t="s">
        <v>65</v>
      </c>
      <c r="C4" s="297" t="s">
        <v>356</v>
      </c>
      <c r="D4" s="298"/>
      <c r="E4" s="298"/>
      <c r="F4" s="298"/>
      <c r="G4" s="299"/>
      <c r="AG4" t="s">
        <v>121</v>
      </c>
    </row>
    <row r="5" spans="1:60">
      <c r="D5" s="10"/>
    </row>
    <row r="6" spans="1:60" ht="37.5">
      <c r="A6" s="300" t="s">
        <v>122</v>
      </c>
      <c r="B6" s="301" t="s">
        <v>123</v>
      </c>
      <c r="C6" s="301" t="s">
        <v>124</v>
      </c>
      <c r="D6" s="302" t="s">
        <v>125</v>
      </c>
      <c r="E6" s="300" t="s">
        <v>126</v>
      </c>
      <c r="F6" s="303" t="s">
        <v>127</v>
      </c>
      <c r="G6" s="300" t="s">
        <v>26</v>
      </c>
      <c r="H6" s="304" t="s">
        <v>128</v>
      </c>
      <c r="I6" s="304" t="s">
        <v>129</v>
      </c>
      <c r="J6" s="304" t="s">
        <v>130</v>
      </c>
      <c r="K6" s="304" t="s">
        <v>131</v>
      </c>
      <c r="L6" s="304" t="s">
        <v>132</v>
      </c>
      <c r="M6" s="304" t="s">
        <v>133</v>
      </c>
      <c r="N6" s="304" t="s">
        <v>134</v>
      </c>
      <c r="O6" s="304" t="s">
        <v>135</v>
      </c>
      <c r="P6" s="304" t="s">
        <v>136</v>
      </c>
      <c r="Q6" s="304" t="s">
        <v>137</v>
      </c>
      <c r="R6" s="304" t="s">
        <v>138</v>
      </c>
      <c r="S6" s="304" t="s">
        <v>139</v>
      </c>
      <c r="T6" s="304" t="s">
        <v>140</v>
      </c>
      <c r="U6" s="304" t="s">
        <v>141</v>
      </c>
      <c r="V6" s="304" t="s">
        <v>142</v>
      </c>
      <c r="W6" s="304" t="s">
        <v>143</v>
      </c>
      <c r="X6" s="304" t="s">
        <v>144</v>
      </c>
      <c r="Y6" s="304" t="s">
        <v>145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 ht="12.95">
      <c r="A8" s="124" t="s">
        <v>146</v>
      </c>
      <c r="B8" s="125" t="s">
        <v>112</v>
      </c>
      <c r="C8" s="145" t="s">
        <v>113</v>
      </c>
      <c r="D8" s="126"/>
      <c r="E8" s="127"/>
      <c r="F8" s="128"/>
      <c r="G8" s="128">
        <f>SUMIF(AG9:AG9,"&lt;&gt;NOR",G9:G9)</f>
        <v>0</v>
      </c>
      <c r="H8" s="128"/>
      <c r="I8" s="128">
        <f>SUM(I9:I9)</f>
        <v>0</v>
      </c>
      <c r="J8" s="128"/>
      <c r="K8" s="128">
        <f>SUM(K9:K9)</f>
        <v>0</v>
      </c>
      <c r="L8" s="128"/>
      <c r="M8" s="128">
        <f>SUM(M9:M9)</f>
        <v>0</v>
      </c>
      <c r="N8" s="127"/>
      <c r="O8" s="127">
        <f>SUM(O9:O9)</f>
        <v>0</v>
      </c>
      <c r="P8" s="127"/>
      <c r="Q8" s="127">
        <f>SUM(Q9:Q9)</f>
        <v>0</v>
      </c>
      <c r="R8" s="128"/>
      <c r="S8" s="128"/>
      <c r="T8" s="129"/>
      <c r="U8" s="123"/>
      <c r="V8" s="123">
        <f>SUM(V9:V9)</f>
        <v>0</v>
      </c>
      <c r="W8" s="123"/>
      <c r="X8" s="123"/>
      <c r="Y8" s="123"/>
      <c r="AG8" t="s">
        <v>147</v>
      </c>
    </row>
    <row r="9" spans="1:60" outlineLevel="1">
      <c r="A9" s="130">
        <v>1</v>
      </c>
      <c r="B9" s="131" t="s">
        <v>357</v>
      </c>
      <c r="C9" s="146" t="s">
        <v>358</v>
      </c>
      <c r="D9" s="132" t="s">
        <v>253</v>
      </c>
      <c r="E9" s="133">
        <v>1</v>
      </c>
      <c r="F9" s="134"/>
      <c r="G9" s="135">
        <f>ROUND(E9*F9,2)</f>
        <v>0</v>
      </c>
      <c r="H9" s="134"/>
      <c r="I9" s="135">
        <f>ROUND(E9*H9,2)</f>
        <v>0</v>
      </c>
      <c r="J9" s="134"/>
      <c r="K9" s="135">
        <f>ROUND(E9*J9,2)</f>
        <v>0</v>
      </c>
      <c r="L9" s="135">
        <v>21</v>
      </c>
      <c r="M9" s="135">
        <f>G9*(1+L9/100)</f>
        <v>0</v>
      </c>
      <c r="N9" s="133">
        <v>0</v>
      </c>
      <c r="O9" s="133">
        <f>ROUND(E9*N9,2)</f>
        <v>0</v>
      </c>
      <c r="P9" s="133">
        <v>0</v>
      </c>
      <c r="Q9" s="133">
        <f>ROUND(E9*P9,2)</f>
        <v>0</v>
      </c>
      <c r="R9" s="135"/>
      <c r="S9" s="135" t="s">
        <v>222</v>
      </c>
      <c r="T9" s="136" t="s">
        <v>223</v>
      </c>
      <c r="U9" s="113">
        <v>0</v>
      </c>
      <c r="V9" s="113">
        <f>ROUND(E9*U9,2)</f>
        <v>0</v>
      </c>
      <c r="W9" s="113"/>
      <c r="X9" s="113" t="s">
        <v>152</v>
      </c>
      <c r="Y9" s="113" t="s">
        <v>153</v>
      </c>
      <c r="Z9" s="107"/>
      <c r="AA9" s="107"/>
      <c r="AB9" s="107"/>
      <c r="AC9" s="107"/>
      <c r="AD9" s="107"/>
      <c r="AE9" s="107"/>
      <c r="AF9" s="107"/>
      <c r="AG9" s="107" t="s">
        <v>154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>
      <c r="A10" s="3"/>
      <c r="B10" s="4"/>
      <c r="C10" s="152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132</v>
      </c>
    </row>
    <row r="11" spans="1:60" ht="12.95">
      <c r="A11" s="305"/>
      <c r="B11" s="306" t="s">
        <v>26</v>
      </c>
      <c r="C11" s="307"/>
      <c r="D11" s="308"/>
      <c r="E11" s="309"/>
      <c r="F11" s="309"/>
      <c r="G11" s="310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268</v>
      </c>
    </row>
    <row r="12" spans="1:60">
      <c r="A12" s="3"/>
      <c r="B12" s="4"/>
      <c r="C12" s="152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/>
      <c r="C13" s="152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241" t="s">
        <v>269</v>
      </c>
      <c r="B14" s="241"/>
      <c r="C14" s="242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224"/>
      <c r="B15" s="225"/>
      <c r="C15" s="226"/>
      <c r="D15" s="225"/>
      <c r="E15" s="225"/>
      <c r="F15" s="225"/>
      <c r="G15" s="227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270</v>
      </c>
    </row>
    <row r="16" spans="1:60">
      <c r="A16" s="228"/>
      <c r="B16" s="229"/>
      <c r="C16" s="230"/>
      <c r="D16" s="229"/>
      <c r="E16" s="229"/>
      <c r="F16" s="229"/>
      <c r="G16" s="231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228"/>
      <c r="B17" s="229"/>
      <c r="C17" s="230"/>
      <c r="D17" s="229"/>
      <c r="E17" s="229"/>
      <c r="F17" s="229"/>
      <c r="G17" s="231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228"/>
      <c r="B18" s="229"/>
      <c r="C18" s="230"/>
      <c r="D18" s="229"/>
      <c r="E18" s="229"/>
      <c r="F18" s="229"/>
      <c r="G18" s="231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232"/>
      <c r="B19" s="233"/>
      <c r="C19" s="234"/>
      <c r="D19" s="233"/>
      <c r="E19" s="233"/>
      <c r="F19" s="233"/>
      <c r="G19" s="235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52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53"/>
      <c r="D21" s="10"/>
      <c r="AG21" t="s">
        <v>271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 objects="1" scenarios="1"/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97FBC-877C-4599-9D2A-BDD5381AC610}">
  <sheetPr>
    <outlinePr summaryBelow="0"/>
  </sheetPr>
  <dimension ref="A1:BH4994"/>
  <sheetViews>
    <sheetView workbookViewId="0">
      <pane ySplit="7" topLeftCell="A35" activePane="bottomLeft" state="frozen"/>
      <selection pane="bottomLeft" activeCell="E38" sqref="E38"/>
    </sheetView>
  </sheetViews>
  <sheetFormatPr defaultRowHeight="12.6" outlineLevelRow="3"/>
  <cols>
    <col min="1" max="1" width="3.42578125" customWidth="1"/>
    <col min="2" max="2" width="12.5703125" style="95" customWidth="1"/>
    <col min="3" max="3" width="38.28515625" style="9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40" t="s">
        <v>114</v>
      </c>
      <c r="B1" s="240"/>
      <c r="C1" s="240"/>
      <c r="D1" s="240"/>
      <c r="E1" s="240"/>
      <c r="F1" s="240"/>
      <c r="G1" s="240"/>
      <c r="AG1" t="s">
        <v>118</v>
      </c>
    </row>
    <row r="2" spans="1:60" ht="24.95" customHeight="1">
      <c r="A2" s="291" t="s">
        <v>115</v>
      </c>
      <c r="B2" s="288" t="s">
        <v>5</v>
      </c>
      <c r="C2" s="292" t="s">
        <v>6</v>
      </c>
      <c r="D2" s="293"/>
      <c r="E2" s="293"/>
      <c r="F2" s="293"/>
      <c r="G2" s="294"/>
      <c r="AG2" t="s">
        <v>119</v>
      </c>
    </row>
    <row r="3" spans="1:60" ht="24.95" customHeight="1">
      <c r="A3" s="291" t="s">
        <v>116</v>
      </c>
      <c r="B3" s="288" t="s">
        <v>55</v>
      </c>
      <c r="C3" s="292" t="s">
        <v>56</v>
      </c>
      <c r="D3" s="293"/>
      <c r="E3" s="293"/>
      <c r="F3" s="293"/>
      <c r="G3" s="294"/>
      <c r="AC3" s="95" t="s">
        <v>119</v>
      </c>
      <c r="AG3" t="s">
        <v>120</v>
      </c>
    </row>
    <row r="4" spans="1:60" ht="24.95" customHeight="1">
      <c r="A4" s="295" t="s">
        <v>117</v>
      </c>
      <c r="B4" s="296" t="s">
        <v>67</v>
      </c>
      <c r="C4" s="297" t="s">
        <v>68</v>
      </c>
      <c r="D4" s="298"/>
      <c r="E4" s="298"/>
      <c r="F4" s="298"/>
      <c r="G4" s="299"/>
      <c r="AG4" t="s">
        <v>121</v>
      </c>
    </row>
    <row r="5" spans="1:60">
      <c r="D5" s="10"/>
    </row>
    <row r="6" spans="1:60" ht="37.5">
      <c r="A6" s="300" t="s">
        <v>122</v>
      </c>
      <c r="B6" s="301" t="s">
        <v>123</v>
      </c>
      <c r="C6" s="301" t="s">
        <v>124</v>
      </c>
      <c r="D6" s="302" t="s">
        <v>125</v>
      </c>
      <c r="E6" s="173" t="s">
        <v>126</v>
      </c>
      <c r="F6" s="303" t="s">
        <v>127</v>
      </c>
      <c r="G6" s="300" t="s">
        <v>26</v>
      </c>
      <c r="H6" s="304" t="s">
        <v>128</v>
      </c>
      <c r="I6" s="304" t="s">
        <v>129</v>
      </c>
      <c r="J6" s="304" t="s">
        <v>130</v>
      </c>
      <c r="K6" s="304" t="s">
        <v>131</v>
      </c>
      <c r="L6" s="304" t="s">
        <v>132</v>
      </c>
      <c r="M6" s="304" t="s">
        <v>133</v>
      </c>
      <c r="N6" s="304" t="s">
        <v>134</v>
      </c>
      <c r="O6" s="304" t="s">
        <v>135</v>
      </c>
      <c r="P6" s="304" t="s">
        <v>136</v>
      </c>
      <c r="Q6" s="304" t="s">
        <v>137</v>
      </c>
      <c r="R6" s="304" t="s">
        <v>138</v>
      </c>
      <c r="S6" s="304" t="s">
        <v>139</v>
      </c>
      <c r="T6" s="304" t="s">
        <v>140</v>
      </c>
      <c r="U6" s="304" t="s">
        <v>141</v>
      </c>
      <c r="V6" s="304" t="s">
        <v>142</v>
      </c>
      <c r="W6" s="304" t="s">
        <v>143</v>
      </c>
      <c r="X6" s="304" t="s">
        <v>144</v>
      </c>
      <c r="Y6" s="304" t="s">
        <v>145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 ht="12.95">
      <c r="A8" s="124" t="s">
        <v>146</v>
      </c>
      <c r="B8" s="125" t="s">
        <v>99</v>
      </c>
      <c r="C8" s="145" t="s">
        <v>100</v>
      </c>
      <c r="D8" s="126"/>
      <c r="E8" s="174"/>
      <c r="F8" s="128"/>
      <c r="G8" s="128">
        <f>SUMIF(AG9:AG36,"&lt;&gt;NOR",G9:G36)</f>
        <v>0</v>
      </c>
      <c r="H8" s="128"/>
      <c r="I8" s="128">
        <f>SUM(I9:I36)</f>
        <v>0</v>
      </c>
      <c r="J8" s="128"/>
      <c r="K8" s="128">
        <f>SUM(K9:K36)</f>
        <v>0</v>
      </c>
      <c r="L8" s="128"/>
      <c r="M8" s="128">
        <f>SUM(M9:M36)</f>
        <v>0</v>
      </c>
      <c r="N8" s="127"/>
      <c r="O8" s="127">
        <f>SUM(O9:O36)</f>
        <v>0</v>
      </c>
      <c r="P8" s="127"/>
      <c r="Q8" s="127">
        <f>SUM(Q9:Q36)</f>
        <v>0</v>
      </c>
      <c r="R8" s="128"/>
      <c r="S8" s="128"/>
      <c r="T8" s="129"/>
      <c r="U8" s="123"/>
      <c r="V8" s="123">
        <f>SUM(V9:V36)</f>
        <v>714.71</v>
      </c>
      <c r="W8" s="123"/>
      <c r="X8" s="123"/>
      <c r="Y8" s="123"/>
      <c r="AG8" t="s">
        <v>147</v>
      </c>
    </row>
    <row r="9" spans="1:60" outlineLevel="1">
      <c r="A9" s="172">
        <v>1</v>
      </c>
      <c r="B9" s="131" t="s">
        <v>148</v>
      </c>
      <c r="C9" s="146" t="s">
        <v>359</v>
      </c>
      <c r="D9" s="132" t="s">
        <v>150</v>
      </c>
      <c r="E9" s="133">
        <f>E18*0.3</f>
        <v>1923</v>
      </c>
      <c r="F9" s="134"/>
      <c r="G9" s="135">
        <f>ROUND(E9*F9,2)</f>
        <v>0</v>
      </c>
      <c r="H9" s="134"/>
      <c r="I9" s="135">
        <f>ROUND(E9*H9,2)</f>
        <v>0</v>
      </c>
      <c r="J9" s="134"/>
      <c r="K9" s="135">
        <f>ROUND(E9*J9,2)</f>
        <v>0</v>
      </c>
      <c r="L9" s="135">
        <v>21</v>
      </c>
      <c r="M9" s="135">
        <f>G9*(1+L9/100)</f>
        <v>0</v>
      </c>
      <c r="N9" s="133">
        <v>0</v>
      </c>
      <c r="O9" s="133">
        <f>ROUND(E9*N9,2)</f>
        <v>0</v>
      </c>
      <c r="P9" s="133">
        <v>0</v>
      </c>
      <c r="Q9" s="133">
        <f>ROUND(E9*P9,2)</f>
        <v>0</v>
      </c>
      <c r="R9" s="135"/>
      <c r="S9" s="135" t="s">
        <v>151</v>
      </c>
      <c r="T9" s="136" t="s">
        <v>151</v>
      </c>
      <c r="U9" s="113">
        <v>9.7000000000000003E-2</v>
      </c>
      <c r="V9" s="113">
        <f>ROUND(E9*U9,2)</f>
        <v>186.53</v>
      </c>
      <c r="W9" s="113"/>
      <c r="X9" s="113" t="s">
        <v>152</v>
      </c>
      <c r="Y9" s="113" t="s">
        <v>153</v>
      </c>
      <c r="Z9" s="107"/>
      <c r="AA9" s="107"/>
      <c r="AB9" s="107"/>
      <c r="AC9" s="107"/>
      <c r="AD9" s="107"/>
      <c r="AE9" s="107"/>
      <c r="AF9" s="107"/>
      <c r="AG9" s="107" t="s">
        <v>154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2">
      <c r="A10" s="110"/>
      <c r="B10" s="111"/>
      <c r="C10" s="236" t="s">
        <v>276</v>
      </c>
      <c r="D10" s="237"/>
      <c r="E10" s="237"/>
      <c r="F10" s="237"/>
      <c r="G10" s="237"/>
      <c r="H10" s="113"/>
      <c r="I10" s="113"/>
      <c r="J10" s="113"/>
      <c r="K10" s="113"/>
      <c r="L10" s="113"/>
      <c r="M10" s="113"/>
      <c r="N10" s="112"/>
      <c r="O10" s="112"/>
      <c r="P10" s="112"/>
      <c r="Q10" s="112"/>
      <c r="R10" s="113"/>
      <c r="S10" s="113"/>
      <c r="T10" s="113"/>
      <c r="U10" s="113"/>
      <c r="V10" s="113"/>
      <c r="W10" s="113"/>
      <c r="X10" s="113"/>
      <c r="Y10" s="113"/>
      <c r="Z10" s="107"/>
      <c r="AA10" s="107"/>
      <c r="AB10" s="107"/>
      <c r="AC10" s="107"/>
      <c r="AD10" s="107"/>
      <c r="AE10" s="107"/>
      <c r="AF10" s="107"/>
      <c r="AG10" s="107" t="s">
        <v>189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2">
      <c r="A11" s="110"/>
      <c r="B11" s="111"/>
      <c r="C11" s="147" t="s">
        <v>277</v>
      </c>
      <c r="D11" s="114"/>
      <c r="E11" s="115"/>
      <c r="F11" s="113"/>
      <c r="G11" s="113"/>
      <c r="H11" s="113"/>
      <c r="I11" s="113"/>
      <c r="J11" s="113"/>
      <c r="K11" s="113"/>
      <c r="L11" s="113"/>
      <c r="M11" s="113"/>
      <c r="N11" s="112"/>
      <c r="O11" s="112"/>
      <c r="P11" s="112"/>
      <c r="Q11" s="112"/>
      <c r="R11" s="113"/>
      <c r="S11" s="113"/>
      <c r="T11" s="113"/>
      <c r="U11" s="113"/>
      <c r="V11" s="113"/>
      <c r="W11" s="113"/>
      <c r="X11" s="113"/>
      <c r="Y11" s="113"/>
      <c r="Z11" s="107"/>
      <c r="AA11" s="107"/>
      <c r="AB11" s="107"/>
      <c r="AC11" s="107"/>
      <c r="AD11" s="107"/>
      <c r="AE11" s="107"/>
      <c r="AF11" s="107"/>
      <c r="AG11" s="107" t="s">
        <v>156</v>
      </c>
      <c r="AH11" s="107">
        <v>0</v>
      </c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3">
      <c r="A12" s="110"/>
      <c r="B12" s="111"/>
      <c r="C12" s="147" t="s">
        <v>306</v>
      </c>
      <c r="D12" s="114"/>
      <c r="E12" s="115"/>
      <c r="F12" s="113"/>
      <c r="G12" s="113"/>
      <c r="H12" s="113"/>
      <c r="I12" s="113"/>
      <c r="J12" s="113"/>
      <c r="K12" s="113"/>
      <c r="L12" s="113"/>
      <c r="M12" s="113"/>
      <c r="N12" s="112"/>
      <c r="O12" s="112"/>
      <c r="P12" s="112"/>
      <c r="Q12" s="112"/>
      <c r="R12" s="113"/>
      <c r="S12" s="113"/>
      <c r="T12" s="113"/>
      <c r="U12" s="113"/>
      <c r="V12" s="113"/>
      <c r="W12" s="113"/>
      <c r="X12" s="113"/>
      <c r="Y12" s="113"/>
      <c r="Z12" s="107"/>
      <c r="AA12" s="107"/>
      <c r="AB12" s="107"/>
      <c r="AC12" s="107"/>
      <c r="AD12" s="107"/>
      <c r="AE12" s="107"/>
      <c r="AF12" s="107"/>
      <c r="AG12" s="107" t="s">
        <v>156</v>
      </c>
      <c r="AH12" s="107">
        <v>0</v>
      </c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3">
      <c r="A13" s="110"/>
      <c r="B13" s="111"/>
      <c r="C13" s="147" t="s">
        <v>279</v>
      </c>
      <c r="D13" s="114"/>
      <c r="E13" s="115"/>
      <c r="F13" s="113"/>
      <c r="G13" s="113"/>
      <c r="H13" s="113"/>
      <c r="I13" s="113"/>
      <c r="J13" s="113"/>
      <c r="K13" s="113"/>
      <c r="L13" s="113"/>
      <c r="M13" s="113"/>
      <c r="N13" s="112"/>
      <c r="O13" s="112"/>
      <c r="P13" s="112"/>
      <c r="Q13" s="112"/>
      <c r="R13" s="113"/>
      <c r="S13" s="113"/>
      <c r="T13" s="113"/>
      <c r="U13" s="113"/>
      <c r="V13" s="113"/>
      <c r="W13" s="113"/>
      <c r="X13" s="113"/>
      <c r="Y13" s="113"/>
      <c r="Z13" s="107"/>
      <c r="AA13" s="107"/>
      <c r="AB13" s="107"/>
      <c r="AC13" s="107"/>
      <c r="AD13" s="107"/>
      <c r="AE13" s="107"/>
      <c r="AF13" s="107"/>
      <c r="AG13" s="107" t="s">
        <v>156</v>
      </c>
      <c r="AH13" s="107">
        <v>0</v>
      </c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3">
      <c r="A14" s="110"/>
      <c r="B14" s="111"/>
      <c r="C14" s="154" t="s">
        <v>280</v>
      </c>
      <c r="D14" s="114"/>
      <c r="E14" s="115">
        <f>1008+3882</f>
        <v>4890</v>
      </c>
      <c r="F14" s="113"/>
      <c r="G14" s="113"/>
      <c r="H14" s="113"/>
      <c r="I14" s="113"/>
      <c r="J14" s="113"/>
      <c r="K14" s="113"/>
      <c r="L14" s="113"/>
      <c r="M14" s="113"/>
      <c r="N14" s="112"/>
      <c r="O14" s="112"/>
      <c r="P14" s="112"/>
      <c r="Q14" s="112"/>
      <c r="R14" s="113"/>
      <c r="S14" s="113"/>
      <c r="T14" s="113"/>
      <c r="U14" s="113"/>
      <c r="V14" s="113"/>
      <c r="W14" s="113"/>
      <c r="X14" s="113"/>
      <c r="Y14" s="113"/>
      <c r="Z14" s="107"/>
      <c r="AA14" s="107"/>
      <c r="AB14" s="107"/>
      <c r="AC14" s="107"/>
      <c r="AD14" s="107"/>
      <c r="AE14" s="107"/>
      <c r="AF14" s="107"/>
      <c r="AG14" s="107" t="s">
        <v>156</v>
      </c>
      <c r="AH14" s="107">
        <v>0</v>
      </c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outlineLevel="3">
      <c r="A15" s="110"/>
      <c r="B15" s="111"/>
      <c r="C15" s="154" t="s">
        <v>281</v>
      </c>
      <c r="D15" s="116"/>
      <c r="E15" s="115">
        <v>620</v>
      </c>
      <c r="F15" s="113"/>
      <c r="G15" s="113"/>
      <c r="H15" s="113"/>
      <c r="I15" s="113"/>
      <c r="J15" s="113"/>
      <c r="K15" s="113"/>
      <c r="L15" s="113"/>
      <c r="M15" s="113"/>
      <c r="N15" s="112"/>
      <c r="O15" s="112"/>
      <c r="P15" s="112"/>
      <c r="Q15" s="112"/>
      <c r="R15" s="113"/>
      <c r="S15" s="113"/>
      <c r="T15" s="113"/>
      <c r="U15" s="113"/>
      <c r="V15" s="113"/>
      <c r="W15" s="113"/>
      <c r="X15" s="113"/>
      <c r="Y15" s="113"/>
      <c r="Z15" s="107"/>
      <c r="AA15" s="107"/>
      <c r="AB15" s="107"/>
      <c r="AC15" s="107"/>
      <c r="AD15" s="107"/>
      <c r="AE15" s="107"/>
      <c r="AF15" s="107"/>
      <c r="AG15" s="107" t="s">
        <v>156</v>
      </c>
      <c r="AH15" s="107">
        <v>0</v>
      </c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3">
      <c r="A16" s="110"/>
      <c r="B16" s="111"/>
      <c r="C16" s="154" t="s">
        <v>283</v>
      </c>
      <c r="D16" s="114"/>
      <c r="E16" s="115">
        <v>900</v>
      </c>
      <c r="F16" s="113"/>
      <c r="G16" s="113"/>
      <c r="H16" s="113"/>
      <c r="I16" s="113"/>
      <c r="J16" s="113"/>
      <c r="K16" s="113"/>
      <c r="L16" s="113"/>
      <c r="M16" s="113"/>
      <c r="N16" s="112"/>
      <c r="O16" s="112"/>
      <c r="P16" s="112"/>
      <c r="Q16" s="112"/>
      <c r="R16" s="113"/>
      <c r="S16" s="113"/>
      <c r="T16" s="113"/>
      <c r="U16" s="113"/>
      <c r="V16" s="113"/>
      <c r="W16" s="113"/>
      <c r="X16" s="113"/>
      <c r="Y16" s="113"/>
      <c r="Z16" s="107"/>
      <c r="AA16" s="107"/>
      <c r="AB16" s="107"/>
      <c r="AC16" s="107"/>
      <c r="AD16" s="107"/>
      <c r="AE16" s="107"/>
      <c r="AF16" s="107"/>
      <c r="AG16" s="107" t="s">
        <v>156</v>
      </c>
      <c r="AH16" s="107">
        <v>1</v>
      </c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3">
      <c r="A17" s="110"/>
      <c r="B17" s="111"/>
      <c r="C17" s="147"/>
      <c r="D17" s="114"/>
      <c r="E17" s="115"/>
      <c r="F17" s="113"/>
      <c r="G17" s="113"/>
      <c r="H17" s="113"/>
      <c r="I17" s="113"/>
      <c r="J17" s="113"/>
      <c r="K17" s="113"/>
      <c r="L17" s="113"/>
      <c r="M17" s="113"/>
      <c r="N17" s="112"/>
      <c r="O17" s="112"/>
      <c r="P17" s="112"/>
      <c r="Q17" s="112"/>
      <c r="R17" s="113"/>
      <c r="S17" s="113"/>
      <c r="T17" s="113"/>
      <c r="U17" s="113"/>
      <c r="V17" s="113"/>
      <c r="W17" s="113"/>
      <c r="X17" s="113"/>
      <c r="Y17" s="113"/>
      <c r="Z17" s="107"/>
      <c r="AA17" s="107"/>
      <c r="AB17" s="107"/>
      <c r="AC17" s="107"/>
      <c r="AD17" s="107"/>
      <c r="AE17" s="107"/>
      <c r="AF17" s="107"/>
      <c r="AG17" s="107" t="s">
        <v>156</v>
      </c>
      <c r="AH17" s="107">
        <v>0</v>
      </c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3">
      <c r="A18" s="110"/>
      <c r="B18" s="111"/>
      <c r="C18" s="148"/>
      <c r="D18" s="116"/>
      <c r="E18" s="117">
        <f>SUM(E14:E17)</f>
        <v>6410</v>
      </c>
      <c r="F18" s="113"/>
      <c r="G18" s="113"/>
      <c r="H18" s="113"/>
      <c r="I18" s="113"/>
      <c r="J18" s="113"/>
      <c r="K18" s="113"/>
      <c r="L18" s="113"/>
      <c r="M18" s="113"/>
      <c r="N18" s="112"/>
      <c r="O18" s="112"/>
      <c r="P18" s="112"/>
      <c r="Q18" s="112"/>
      <c r="R18" s="113"/>
      <c r="S18" s="113"/>
      <c r="T18" s="113"/>
      <c r="U18" s="113"/>
      <c r="V18" s="113"/>
      <c r="W18" s="113"/>
      <c r="X18" s="113"/>
      <c r="Y18" s="113"/>
      <c r="Z18" s="107"/>
      <c r="AA18" s="107"/>
      <c r="AB18" s="107"/>
      <c r="AC18" s="107"/>
      <c r="AD18" s="107"/>
      <c r="AE18" s="107"/>
      <c r="AF18" s="107"/>
      <c r="AG18" s="107" t="s">
        <v>156</v>
      </c>
      <c r="AH18" s="107">
        <v>1</v>
      </c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1">
      <c r="A19" s="172">
        <v>2</v>
      </c>
      <c r="B19" s="131" t="s">
        <v>286</v>
      </c>
      <c r="C19" s="146" t="s">
        <v>287</v>
      </c>
      <c r="D19" s="132" t="s">
        <v>150</v>
      </c>
      <c r="E19" s="133">
        <f>E9</f>
        <v>1923</v>
      </c>
      <c r="F19" s="134"/>
      <c r="G19" s="135">
        <f>ROUND(E19*F19,2)</f>
        <v>0</v>
      </c>
      <c r="H19" s="134"/>
      <c r="I19" s="135">
        <f>ROUND(E19*H19,2)</f>
        <v>0</v>
      </c>
      <c r="J19" s="134"/>
      <c r="K19" s="135">
        <f>ROUND(E19*J19,2)</f>
        <v>0</v>
      </c>
      <c r="L19" s="135">
        <v>21</v>
      </c>
      <c r="M19" s="135">
        <f>G19*(1+L19/100)</f>
        <v>0</v>
      </c>
      <c r="N19" s="133">
        <v>0</v>
      </c>
      <c r="O19" s="133">
        <f>ROUND(E19*N19,2)</f>
        <v>0</v>
      </c>
      <c r="P19" s="133">
        <v>0</v>
      </c>
      <c r="Q19" s="133">
        <f>ROUND(E19*P19,2)</f>
        <v>0</v>
      </c>
      <c r="R19" s="135"/>
      <c r="S19" s="135" t="s">
        <v>151</v>
      </c>
      <c r="T19" s="136" t="s">
        <v>151</v>
      </c>
      <c r="U19" s="113">
        <v>0.108</v>
      </c>
      <c r="V19" s="113">
        <f>ROUND(E19*U19,2)</f>
        <v>207.68</v>
      </c>
      <c r="W19" s="113"/>
      <c r="X19" s="113" t="s">
        <v>152</v>
      </c>
      <c r="Y19" s="113" t="s">
        <v>153</v>
      </c>
      <c r="Z19" s="107"/>
      <c r="AA19" s="107"/>
      <c r="AB19" s="107"/>
      <c r="AC19" s="107"/>
      <c r="AD19" s="107"/>
      <c r="AE19" s="107"/>
      <c r="AF19" s="107"/>
      <c r="AG19" s="107" t="s">
        <v>154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2">
      <c r="A20" s="110"/>
      <c r="B20" s="111"/>
      <c r="C20" s="147" t="s">
        <v>155</v>
      </c>
      <c r="D20" s="114"/>
      <c r="E20" s="115"/>
      <c r="F20" s="113"/>
      <c r="G20" s="113"/>
      <c r="H20" s="113"/>
      <c r="I20" s="113"/>
      <c r="J20" s="113"/>
      <c r="K20" s="113"/>
      <c r="L20" s="113"/>
      <c r="M20" s="113"/>
      <c r="N20" s="112"/>
      <c r="O20" s="112"/>
      <c r="P20" s="112"/>
      <c r="Q20" s="112"/>
      <c r="R20" s="113"/>
      <c r="S20" s="113"/>
      <c r="T20" s="113"/>
      <c r="U20" s="113"/>
      <c r="V20" s="113"/>
      <c r="W20" s="113"/>
      <c r="X20" s="113"/>
      <c r="Y20" s="113"/>
      <c r="Z20" s="107"/>
      <c r="AA20" s="107"/>
      <c r="AB20" s="107"/>
      <c r="AC20" s="107"/>
      <c r="AD20" s="107"/>
      <c r="AE20" s="107"/>
      <c r="AF20" s="107"/>
      <c r="AG20" s="107" t="s">
        <v>156</v>
      </c>
      <c r="AH20" s="107">
        <v>0</v>
      </c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3">
      <c r="A21" s="110"/>
      <c r="B21" s="111"/>
      <c r="C21" s="147" t="s">
        <v>360</v>
      </c>
      <c r="D21" s="114"/>
      <c r="E21" s="115"/>
      <c r="F21" s="113"/>
      <c r="G21" s="113"/>
      <c r="H21" s="113"/>
      <c r="I21" s="113"/>
      <c r="J21" s="113"/>
      <c r="K21" s="113"/>
      <c r="L21" s="113"/>
      <c r="M21" s="113"/>
      <c r="N21" s="112"/>
      <c r="O21" s="112"/>
      <c r="P21" s="112"/>
      <c r="Q21" s="112"/>
      <c r="R21" s="113"/>
      <c r="S21" s="113"/>
      <c r="T21" s="113"/>
      <c r="U21" s="113"/>
      <c r="V21" s="113"/>
      <c r="W21" s="113"/>
      <c r="X21" s="113"/>
      <c r="Y21" s="113"/>
      <c r="Z21" s="107"/>
      <c r="AA21" s="107"/>
      <c r="AB21" s="107"/>
      <c r="AC21" s="107"/>
      <c r="AD21" s="107"/>
      <c r="AE21" s="107"/>
      <c r="AF21" s="107"/>
      <c r="AG21" s="107" t="s">
        <v>156</v>
      </c>
      <c r="AH21" s="107">
        <v>0</v>
      </c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3">
      <c r="A22" s="110"/>
      <c r="B22" s="111"/>
      <c r="C22" s="147" t="s">
        <v>361</v>
      </c>
      <c r="D22" s="114"/>
      <c r="E22" s="115">
        <f>E9</f>
        <v>1923</v>
      </c>
      <c r="F22" s="113"/>
      <c r="G22" s="113"/>
      <c r="H22" s="113"/>
      <c r="I22" s="113"/>
      <c r="J22" s="113"/>
      <c r="K22" s="113"/>
      <c r="L22" s="113"/>
      <c r="M22" s="113"/>
      <c r="N22" s="112"/>
      <c r="O22" s="112"/>
      <c r="P22" s="112"/>
      <c r="Q22" s="112"/>
      <c r="R22" s="113"/>
      <c r="S22" s="113"/>
      <c r="T22" s="113"/>
      <c r="U22" s="113"/>
      <c r="V22" s="113"/>
      <c r="W22" s="113"/>
      <c r="X22" s="113"/>
      <c r="Y22" s="113"/>
      <c r="Z22" s="107"/>
      <c r="AA22" s="107"/>
      <c r="AB22" s="107"/>
      <c r="AC22" s="107"/>
      <c r="AD22" s="107"/>
      <c r="AE22" s="107"/>
      <c r="AF22" s="107"/>
      <c r="AG22" s="107" t="s">
        <v>156</v>
      </c>
      <c r="AH22" s="107">
        <v>5</v>
      </c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3">
      <c r="A23" s="110"/>
      <c r="B23" s="111"/>
      <c r="C23" s="148" t="s">
        <v>164</v>
      </c>
      <c r="D23" s="116"/>
      <c r="E23" s="117">
        <f>E9</f>
        <v>1923</v>
      </c>
      <c r="F23" s="113"/>
      <c r="G23" s="113"/>
      <c r="H23" s="113"/>
      <c r="I23" s="113"/>
      <c r="J23" s="113"/>
      <c r="K23" s="113"/>
      <c r="L23" s="113"/>
      <c r="M23" s="113"/>
      <c r="N23" s="112"/>
      <c r="O23" s="112"/>
      <c r="P23" s="112"/>
      <c r="Q23" s="112"/>
      <c r="R23" s="113"/>
      <c r="S23" s="113"/>
      <c r="T23" s="113"/>
      <c r="U23" s="113"/>
      <c r="V23" s="113"/>
      <c r="W23" s="113"/>
      <c r="X23" s="113"/>
      <c r="Y23" s="113"/>
      <c r="Z23" s="107"/>
      <c r="AA23" s="107"/>
      <c r="AB23" s="107"/>
      <c r="AC23" s="107"/>
      <c r="AD23" s="107"/>
      <c r="AE23" s="107"/>
      <c r="AF23" s="107"/>
      <c r="AG23" s="107" t="s">
        <v>156</v>
      </c>
      <c r="AH23" s="107">
        <v>1</v>
      </c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1">
      <c r="A24" s="172">
        <v>3</v>
      </c>
      <c r="B24" s="131" t="s">
        <v>290</v>
      </c>
      <c r="C24" s="146" t="s">
        <v>291</v>
      </c>
      <c r="D24" s="132" t="s">
        <v>234</v>
      </c>
      <c r="E24" s="133">
        <f>E31</f>
        <v>6410</v>
      </c>
      <c r="F24" s="134"/>
      <c r="G24" s="135">
        <f>ROUND(E24*F24,2)</f>
        <v>0</v>
      </c>
      <c r="H24" s="134"/>
      <c r="I24" s="135">
        <f>ROUND(E24*H24,2)</f>
        <v>0</v>
      </c>
      <c r="J24" s="134"/>
      <c r="K24" s="135">
        <f>ROUND(E24*J24,2)</f>
        <v>0</v>
      </c>
      <c r="L24" s="135">
        <v>21</v>
      </c>
      <c r="M24" s="135">
        <f>G24*(1+L24/100)</f>
        <v>0</v>
      </c>
      <c r="N24" s="133">
        <v>0</v>
      </c>
      <c r="O24" s="133">
        <f>ROUND(E24*N24,2)</f>
        <v>0</v>
      </c>
      <c r="P24" s="133">
        <v>0</v>
      </c>
      <c r="Q24" s="133">
        <f>ROUND(E24*P24,2)</f>
        <v>0</v>
      </c>
      <c r="R24" s="135"/>
      <c r="S24" s="135" t="s">
        <v>151</v>
      </c>
      <c r="T24" s="136" t="s">
        <v>151</v>
      </c>
      <c r="U24" s="113">
        <v>0.05</v>
      </c>
      <c r="V24" s="113">
        <f>ROUND(E24*U24,2)</f>
        <v>320.5</v>
      </c>
      <c r="W24" s="113"/>
      <c r="X24" s="113" t="s">
        <v>152</v>
      </c>
      <c r="Y24" s="113" t="s">
        <v>153</v>
      </c>
      <c r="Z24" s="107"/>
      <c r="AA24" s="107"/>
      <c r="AB24" s="107"/>
      <c r="AC24" s="107"/>
      <c r="AD24" s="107"/>
      <c r="AE24" s="107"/>
      <c r="AF24" s="107"/>
      <c r="AG24" s="107" t="s">
        <v>154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2">
      <c r="A25" s="110"/>
      <c r="B25" s="111"/>
      <c r="C25" s="147" t="s">
        <v>277</v>
      </c>
      <c r="D25" s="114"/>
      <c r="E25" s="115"/>
      <c r="F25" s="113"/>
      <c r="G25" s="113"/>
      <c r="H25" s="113"/>
      <c r="I25" s="113"/>
      <c r="J25" s="113"/>
      <c r="K25" s="113"/>
      <c r="L25" s="113"/>
      <c r="M25" s="113"/>
      <c r="N25" s="112"/>
      <c r="O25" s="112"/>
      <c r="P25" s="112"/>
      <c r="Q25" s="112"/>
      <c r="R25" s="113"/>
      <c r="S25" s="113"/>
      <c r="T25" s="113"/>
      <c r="U25" s="113"/>
      <c r="V25" s="113"/>
      <c r="W25" s="113"/>
      <c r="X25" s="113"/>
      <c r="Y25" s="113"/>
      <c r="Z25" s="107"/>
      <c r="AA25" s="107"/>
      <c r="AB25" s="107"/>
      <c r="AC25" s="107"/>
      <c r="AD25" s="107"/>
      <c r="AE25" s="107"/>
      <c r="AF25" s="107"/>
      <c r="AG25" s="107" t="s">
        <v>156</v>
      </c>
      <c r="AH25" s="107">
        <v>0</v>
      </c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3">
      <c r="A26" s="110"/>
      <c r="B26" s="111"/>
      <c r="C26" s="147" t="s">
        <v>306</v>
      </c>
      <c r="D26" s="114"/>
      <c r="E26" s="115"/>
      <c r="F26" s="113"/>
      <c r="G26" s="113"/>
      <c r="H26" s="113"/>
      <c r="I26" s="113"/>
      <c r="J26" s="113"/>
      <c r="K26" s="113"/>
      <c r="L26" s="113"/>
      <c r="M26" s="113"/>
      <c r="N26" s="112"/>
      <c r="O26" s="112"/>
      <c r="P26" s="112"/>
      <c r="Q26" s="112"/>
      <c r="R26" s="113"/>
      <c r="S26" s="113"/>
      <c r="T26" s="113"/>
      <c r="U26" s="113"/>
      <c r="V26" s="113"/>
      <c r="W26" s="113"/>
      <c r="X26" s="113"/>
      <c r="Y26" s="113"/>
      <c r="Z26" s="107"/>
      <c r="AA26" s="107"/>
      <c r="AB26" s="107"/>
      <c r="AC26" s="107"/>
      <c r="AD26" s="107"/>
      <c r="AE26" s="107"/>
      <c r="AF26" s="107"/>
      <c r="AG26" s="107" t="s">
        <v>156</v>
      </c>
      <c r="AH26" s="107">
        <v>0</v>
      </c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3">
      <c r="A27" s="110"/>
      <c r="B27" s="111"/>
      <c r="C27" s="147" t="s">
        <v>362</v>
      </c>
      <c r="D27" s="114"/>
      <c r="E27" s="115"/>
      <c r="F27" s="113"/>
      <c r="G27" s="113"/>
      <c r="H27" s="113"/>
      <c r="I27" s="113"/>
      <c r="J27" s="113"/>
      <c r="K27" s="113"/>
      <c r="L27" s="113"/>
      <c r="M27" s="113"/>
      <c r="N27" s="112"/>
      <c r="O27" s="112"/>
      <c r="P27" s="112"/>
      <c r="Q27" s="112"/>
      <c r="R27" s="113"/>
      <c r="S27" s="113"/>
      <c r="T27" s="113"/>
      <c r="U27" s="113"/>
      <c r="V27" s="113"/>
      <c r="W27" s="113"/>
      <c r="X27" s="113"/>
      <c r="Y27" s="113"/>
      <c r="Z27" s="107"/>
      <c r="AA27" s="107"/>
      <c r="AB27" s="107"/>
      <c r="AC27" s="107"/>
      <c r="AD27" s="107"/>
      <c r="AE27" s="107"/>
      <c r="AF27" s="107"/>
      <c r="AG27" s="107" t="s">
        <v>156</v>
      </c>
      <c r="AH27" s="107">
        <v>0</v>
      </c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3">
      <c r="A28" s="110"/>
      <c r="B28" s="111"/>
      <c r="C28" s="154" t="s">
        <v>280</v>
      </c>
      <c r="D28" s="114"/>
      <c r="E28" s="115">
        <f>1008+3882</f>
        <v>4890</v>
      </c>
      <c r="F28" s="113"/>
      <c r="G28" s="113"/>
      <c r="H28" s="113"/>
      <c r="I28" s="113"/>
      <c r="J28" s="113"/>
      <c r="K28" s="113"/>
      <c r="L28" s="113"/>
      <c r="M28" s="113"/>
      <c r="N28" s="112"/>
      <c r="O28" s="112"/>
      <c r="P28" s="112"/>
      <c r="Q28" s="112"/>
      <c r="R28" s="113"/>
      <c r="S28" s="113"/>
      <c r="T28" s="113"/>
      <c r="U28" s="113"/>
      <c r="V28" s="113"/>
      <c r="W28" s="113"/>
      <c r="X28" s="113"/>
      <c r="Y28" s="113"/>
      <c r="Z28" s="107"/>
      <c r="AA28" s="107"/>
      <c r="AB28" s="107"/>
      <c r="AC28" s="107"/>
      <c r="AD28" s="107"/>
      <c r="AE28" s="107"/>
      <c r="AF28" s="107"/>
      <c r="AG28" s="107" t="s">
        <v>156</v>
      </c>
      <c r="AH28" s="107">
        <v>0</v>
      </c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3">
      <c r="A29" s="110"/>
      <c r="B29" s="111"/>
      <c r="C29" s="154" t="s">
        <v>281</v>
      </c>
      <c r="D29" s="116"/>
      <c r="E29" s="115">
        <v>620</v>
      </c>
      <c r="F29" s="113"/>
      <c r="G29" s="113"/>
      <c r="H29" s="113"/>
      <c r="I29" s="113"/>
      <c r="J29" s="113"/>
      <c r="K29" s="113"/>
      <c r="L29" s="113"/>
      <c r="M29" s="113"/>
      <c r="N29" s="112"/>
      <c r="O29" s="112"/>
      <c r="P29" s="112"/>
      <c r="Q29" s="112"/>
      <c r="R29" s="113"/>
      <c r="S29" s="113"/>
      <c r="T29" s="113"/>
      <c r="U29" s="113"/>
      <c r="V29" s="113"/>
      <c r="W29" s="113"/>
      <c r="X29" s="113"/>
      <c r="Y29" s="113"/>
      <c r="Z29" s="107"/>
      <c r="AA29" s="107"/>
      <c r="AB29" s="107"/>
      <c r="AC29" s="107"/>
      <c r="AD29" s="107"/>
      <c r="AE29" s="107"/>
      <c r="AF29" s="107"/>
      <c r="AG29" s="107" t="s">
        <v>156</v>
      </c>
      <c r="AH29" s="107">
        <v>0</v>
      </c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3">
      <c r="A30" s="110"/>
      <c r="B30" s="111"/>
      <c r="C30" s="154" t="s">
        <v>283</v>
      </c>
      <c r="D30" s="114"/>
      <c r="E30" s="115">
        <v>900</v>
      </c>
      <c r="F30" s="113"/>
      <c r="G30" s="113"/>
      <c r="H30" s="113"/>
      <c r="I30" s="113"/>
      <c r="J30" s="113"/>
      <c r="K30" s="113"/>
      <c r="L30" s="113"/>
      <c r="M30" s="113"/>
      <c r="N30" s="112"/>
      <c r="O30" s="112"/>
      <c r="P30" s="112"/>
      <c r="Q30" s="112"/>
      <c r="R30" s="113"/>
      <c r="S30" s="113"/>
      <c r="T30" s="113"/>
      <c r="U30" s="113"/>
      <c r="V30" s="113"/>
      <c r="W30" s="113"/>
      <c r="X30" s="113"/>
      <c r="Y30" s="113"/>
      <c r="Z30" s="107"/>
      <c r="AA30" s="107"/>
      <c r="AB30" s="107"/>
      <c r="AC30" s="107"/>
      <c r="AD30" s="107"/>
      <c r="AE30" s="107"/>
      <c r="AF30" s="107"/>
      <c r="AG30" s="107" t="s">
        <v>156</v>
      </c>
      <c r="AH30" s="107">
        <v>1</v>
      </c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outlineLevel="3">
      <c r="A31" s="110"/>
      <c r="B31" s="111"/>
      <c r="C31" s="147" t="s">
        <v>285</v>
      </c>
      <c r="D31" s="114"/>
      <c r="E31" s="115">
        <f>SUM(E28:E30)</f>
        <v>6410</v>
      </c>
      <c r="F31" s="113"/>
      <c r="G31" s="113"/>
      <c r="H31" s="113"/>
      <c r="I31" s="113"/>
      <c r="J31" s="113"/>
      <c r="K31" s="113"/>
      <c r="L31" s="113"/>
      <c r="M31" s="113"/>
      <c r="N31" s="112"/>
      <c r="O31" s="112"/>
      <c r="P31" s="112"/>
      <c r="Q31" s="112"/>
      <c r="R31" s="113"/>
      <c r="S31" s="113"/>
      <c r="T31" s="113"/>
      <c r="U31" s="113"/>
      <c r="V31" s="113"/>
      <c r="W31" s="113"/>
      <c r="X31" s="113"/>
      <c r="Y31" s="113"/>
      <c r="Z31" s="107"/>
      <c r="AA31" s="107"/>
      <c r="AB31" s="107"/>
      <c r="AC31" s="107"/>
      <c r="AD31" s="107"/>
      <c r="AE31" s="107"/>
      <c r="AF31" s="107"/>
      <c r="AG31" s="107" t="s">
        <v>156</v>
      </c>
      <c r="AH31" s="107">
        <v>0</v>
      </c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3">
      <c r="A32" s="110"/>
      <c r="B32" s="111"/>
      <c r="C32" s="147"/>
      <c r="D32" s="114"/>
      <c r="E32" s="115"/>
      <c r="F32" s="113"/>
      <c r="G32" s="113"/>
      <c r="H32" s="113"/>
      <c r="I32" s="113"/>
      <c r="J32" s="113"/>
      <c r="K32" s="113"/>
      <c r="L32" s="113"/>
      <c r="M32" s="113"/>
      <c r="N32" s="112"/>
      <c r="O32" s="112"/>
      <c r="P32" s="112"/>
      <c r="Q32" s="112"/>
      <c r="R32" s="113"/>
      <c r="S32" s="113"/>
      <c r="T32" s="113"/>
      <c r="U32" s="113"/>
      <c r="V32" s="113"/>
      <c r="W32" s="113"/>
      <c r="X32" s="113"/>
      <c r="Y32" s="113"/>
      <c r="Z32" s="107"/>
      <c r="AA32" s="107"/>
      <c r="AB32" s="107"/>
      <c r="AC32" s="107"/>
      <c r="AD32" s="107"/>
      <c r="AE32" s="107"/>
      <c r="AF32" s="107"/>
      <c r="AG32" s="107" t="s">
        <v>156</v>
      </c>
      <c r="AH32" s="107">
        <v>0</v>
      </c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outlineLevel="3">
      <c r="A33" s="110"/>
      <c r="B33" s="111"/>
      <c r="C33" s="147"/>
      <c r="D33" s="114"/>
      <c r="E33" s="115"/>
      <c r="F33" s="113"/>
      <c r="G33" s="113"/>
      <c r="H33" s="113"/>
      <c r="I33" s="113"/>
      <c r="J33" s="113"/>
      <c r="K33" s="113"/>
      <c r="L33" s="113"/>
      <c r="M33" s="113"/>
      <c r="N33" s="112"/>
      <c r="O33" s="112"/>
      <c r="P33" s="112"/>
      <c r="Q33" s="112"/>
      <c r="R33" s="113"/>
      <c r="S33" s="113"/>
      <c r="T33" s="113"/>
      <c r="U33" s="113"/>
      <c r="V33" s="113"/>
      <c r="W33" s="113"/>
      <c r="X33" s="113"/>
      <c r="Y33" s="113"/>
      <c r="Z33" s="107"/>
      <c r="AA33" s="107"/>
      <c r="AB33" s="107"/>
      <c r="AC33" s="107"/>
      <c r="AD33" s="107"/>
      <c r="AE33" s="107"/>
      <c r="AF33" s="107"/>
      <c r="AG33" s="107" t="s">
        <v>156</v>
      </c>
      <c r="AH33" s="107">
        <v>0</v>
      </c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3">
      <c r="A34" s="110"/>
      <c r="B34" s="111"/>
      <c r="C34" s="147"/>
      <c r="D34" s="114"/>
      <c r="E34" s="115"/>
      <c r="F34" s="113"/>
      <c r="G34" s="113"/>
      <c r="H34" s="113"/>
      <c r="I34" s="113"/>
      <c r="J34" s="113"/>
      <c r="K34" s="113"/>
      <c r="L34" s="113"/>
      <c r="M34" s="113"/>
      <c r="N34" s="112"/>
      <c r="O34" s="112"/>
      <c r="P34" s="112"/>
      <c r="Q34" s="112"/>
      <c r="R34" s="113"/>
      <c r="S34" s="113"/>
      <c r="T34" s="113"/>
      <c r="U34" s="113"/>
      <c r="V34" s="113"/>
      <c r="W34" s="113"/>
      <c r="X34" s="113"/>
      <c r="Y34" s="113"/>
      <c r="Z34" s="107"/>
      <c r="AA34" s="107"/>
      <c r="AB34" s="107"/>
      <c r="AC34" s="107"/>
      <c r="AD34" s="107"/>
      <c r="AE34" s="107"/>
      <c r="AF34" s="107"/>
      <c r="AG34" s="107" t="s">
        <v>156</v>
      </c>
      <c r="AH34" s="107">
        <v>0</v>
      </c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3">
      <c r="A35" s="110"/>
      <c r="B35" s="111"/>
      <c r="C35" s="147"/>
      <c r="D35" s="114"/>
      <c r="E35" s="115"/>
      <c r="F35" s="113"/>
      <c r="G35" s="113"/>
      <c r="H35" s="113"/>
      <c r="I35" s="113"/>
      <c r="J35" s="113"/>
      <c r="K35" s="113"/>
      <c r="L35" s="113"/>
      <c r="M35" s="113"/>
      <c r="N35" s="112"/>
      <c r="O35" s="112"/>
      <c r="P35" s="112"/>
      <c r="Q35" s="112"/>
      <c r="R35" s="113"/>
      <c r="S35" s="113"/>
      <c r="T35" s="113"/>
      <c r="U35" s="113"/>
      <c r="V35" s="113"/>
      <c r="W35" s="113"/>
      <c r="X35" s="113"/>
      <c r="Y35" s="113"/>
      <c r="Z35" s="107"/>
      <c r="AA35" s="107"/>
      <c r="AB35" s="107"/>
      <c r="AC35" s="107"/>
      <c r="AD35" s="107"/>
      <c r="AE35" s="107"/>
      <c r="AF35" s="107"/>
      <c r="AG35" s="107" t="s">
        <v>156</v>
      </c>
      <c r="AH35" s="107">
        <v>0</v>
      </c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3">
      <c r="A36" s="110"/>
      <c r="B36" s="111"/>
      <c r="C36" s="147"/>
      <c r="D36" s="114"/>
      <c r="E36" s="115"/>
      <c r="F36" s="113"/>
      <c r="G36" s="113"/>
      <c r="H36" s="113"/>
      <c r="I36" s="113"/>
      <c r="J36" s="113"/>
      <c r="K36" s="113"/>
      <c r="L36" s="113"/>
      <c r="M36" s="113"/>
      <c r="N36" s="112"/>
      <c r="O36" s="112"/>
      <c r="P36" s="112"/>
      <c r="Q36" s="112"/>
      <c r="R36" s="113"/>
      <c r="S36" s="113"/>
      <c r="T36" s="113"/>
      <c r="U36" s="113"/>
      <c r="V36" s="113"/>
      <c r="W36" s="113"/>
      <c r="X36" s="113"/>
      <c r="Y36" s="113"/>
      <c r="Z36" s="107"/>
      <c r="AA36" s="107"/>
      <c r="AB36" s="107"/>
      <c r="AC36" s="107"/>
      <c r="AD36" s="107"/>
      <c r="AE36" s="107"/>
      <c r="AF36" s="107"/>
      <c r="AG36" s="107" t="s">
        <v>156</v>
      </c>
      <c r="AH36" s="107">
        <v>1</v>
      </c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ht="12.95">
      <c r="A37" s="124" t="s">
        <v>146</v>
      </c>
      <c r="B37" s="125" t="s">
        <v>104</v>
      </c>
      <c r="C37" s="145" t="s">
        <v>105</v>
      </c>
      <c r="D37" s="126"/>
      <c r="E37" s="174"/>
      <c r="F37" s="128"/>
      <c r="G37" s="128">
        <f>SUMIF(AG38:AG52,"&lt;&gt;NOR",G38:G52)</f>
        <v>0</v>
      </c>
      <c r="H37" s="128"/>
      <c r="I37" s="128">
        <f>SUM(I38:I52)</f>
        <v>0</v>
      </c>
      <c r="J37" s="128"/>
      <c r="K37" s="128">
        <f>SUM(K38:K52)</f>
        <v>0</v>
      </c>
      <c r="L37" s="128"/>
      <c r="M37" s="128">
        <f>SUM(M38:M52)</f>
        <v>0</v>
      </c>
      <c r="N37" s="127"/>
      <c r="O37" s="127">
        <f>SUM(O38:O52)</f>
        <v>0</v>
      </c>
      <c r="P37" s="127"/>
      <c r="Q37" s="127">
        <f>SUM(Q38:Q52)</f>
        <v>0</v>
      </c>
      <c r="R37" s="128"/>
      <c r="S37" s="128"/>
      <c r="T37" s="129"/>
      <c r="U37" s="123"/>
      <c r="V37" s="123">
        <f>SUM(V38:V52)</f>
        <v>0</v>
      </c>
      <c r="W37" s="123"/>
      <c r="X37" s="123"/>
      <c r="Y37" s="123"/>
      <c r="AG37" t="s">
        <v>147</v>
      </c>
    </row>
    <row r="38" spans="1:60" ht="20.100000000000001" outlineLevel="1">
      <c r="A38" s="172">
        <v>4</v>
      </c>
      <c r="B38" s="131" t="s">
        <v>363</v>
      </c>
      <c r="C38" s="146" t="s">
        <v>364</v>
      </c>
      <c r="D38" s="132" t="s">
        <v>234</v>
      </c>
      <c r="E38" s="133">
        <f>E24</f>
        <v>6410</v>
      </c>
      <c r="F38" s="134"/>
      <c r="G38" s="135">
        <f>ROUND(E38*F38,2)</f>
        <v>0</v>
      </c>
      <c r="H38" s="134"/>
      <c r="I38" s="135">
        <f>ROUND(E38*H38,2)</f>
        <v>0</v>
      </c>
      <c r="J38" s="134"/>
      <c r="K38" s="135">
        <f>ROUND(E38*J38,2)</f>
        <v>0</v>
      </c>
      <c r="L38" s="135">
        <v>21</v>
      </c>
      <c r="M38" s="135">
        <f>G38*(1+L38/100)</f>
        <v>0</v>
      </c>
      <c r="N38" s="133">
        <v>0</v>
      </c>
      <c r="O38" s="133">
        <f>ROUND(E38*N38,2)</f>
        <v>0</v>
      </c>
      <c r="P38" s="133">
        <v>0</v>
      </c>
      <c r="Q38" s="133">
        <f>ROUND(E38*P38,2)</f>
        <v>0</v>
      </c>
      <c r="R38" s="135"/>
      <c r="S38" s="135" t="s">
        <v>222</v>
      </c>
      <c r="T38" s="136" t="s">
        <v>223</v>
      </c>
      <c r="U38" s="113">
        <v>0</v>
      </c>
      <c r="V38" s="113">
        <f>ROUND(E38*U38,2)</f>
        <v>0</v>
      </c>
      <c r="W38" s="113"/>
      <c r="X38" s="113" t="s">
        <v>152</v>
      </c>
      <c r="Y38" s="113" t="s">
        <v>153</v>
      </c>
      <c r="Z38" s="107"/>
      <c r="AA38" s="107"/>
      <c r="AB38" s="107"/>
      <c r="AC38" s="107"/>
      <c r="AD38" s="107"/>
      <c r="AE38" s="107"/>
      <c r="AF38" s="107"/>
      <c r="AG38" s="107" t="s">
        <v>154</v>
      </c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1">
      <c r="A39" s="176"/>
      <c r="B39" s="111"/>
      <c r="C39" s="147" t="s">
        <v>365</v>
      </c>
      <c r="D39" s="178"/>
      <c r="E39" s="112"/>
      <c r="F39" s="180"/>
      <c r="G39" s="113"/>
      <c r="H39" s="179"/>
      <c r="I39" s="113"/>
      <c r="J39" s="179"/>
      <c r="K39" s="113"/>
      <c r="L39" s="113"/>
      <c r="M39" s="113"/>
      <c r="N39" s="112"/>
      <c r="O39" s="112"/>
      <c r="P39" s="112"/>
      <c r="Q39" s="112"/>
      <c r="R39" s="113"/>
      <c r="S39" s="113"/>
      <c r="T39" s="113"/>
      <c r="U39" s="113"/>
      <c r="V39" s="113"/>
      <c r="W39" s="113"/>
      <c r="X39" s="113"/>
      <c r="Y39" s="113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1">
      <c r="A40" s="110"/>
      <c r="B40" s="111"/>
      <c r="C40" s="177"/>
      <c r="D40" s="178"/>
      <c r="E40" s="112"/>
      <c r="F40" s="180"/>
      <c r="G40" s="113"/>
      <c r="H40" s="179"/>
      <c r="I40" s="113"/>
      <c r="J40" s="179"/>
      <c r="K40" s="113"/>
      <c r="L40" s="113"/>
      <c r="M40" s="113"/>
      <c r="N40" s="112"/>
      <c r="O40" s="112"/>
      <c r="P40" s="112"/>
      <c r="Q40" s="112"/>
      <c r="R40" s="113"/>
      <c r="S40" s="113"/>
      <c r="T40" s="113"/>
      <c r="U40" s="113"/>
      <c r="V40" s="113"/>
      <c r="W40" s="113"/>
      <c r="X40" s="113"/>
      <c r="Y40" s="113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2">
      <c r="A41" s="110"/>
      <c r="B41" s="111"/>
      <c r="C41" s="154" t="s">
        <v>292</v>
      </c>
      <c r="D41" s="114"/>
      <c r="E41" s="115">
        <v>1008</v>
      </c>
      <c r="F41" s="113"/>
      <c r="G41" s="113"/>
      <c r="H41" s="113"/>
      <c r="I41" s="113"/>
      <c r="J41" s="113"/>
      <c r="K41" s="113"/>
      <c r="L41" s="113"/>
      <c r="M41" s="113"/>
      <c r="N41" s="112"/>
      <c r="O41" s="112"/>
      <c r="P41" s="112"/>
      <c r="Q41" s="112"/>
      <c r="R41" s="113"/>
      <c r="S41" s="113"/>
      <c r="T41" s="113"/>
      <c r="U41" s="113"/>
      <c r="V41" s="113"/>
      <c r="W41" s="113"/>
      <c r="X41" s="113"/>
      <c r="Y41" s="113"/>
      <c r="Z41" s="107"/>
      <c r="AA41" s="107"/>
      <c r="AB41" s="107"/>
      <c r="AC41" s="107"/>
      <c r="AD41" s="107"/>
      <c r="AE41" s="107"/>
      <c r="AF41" s="107"/>
      <c r="AG41" s="107" t="s">
        <v>156</v>
      </c>
      <c r="AH41" s="107">
        <v>0</v>
      </c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3">
      <c r="A42" s="110"/>
      <c r="B42" s="111"/>
      <c r="C42" s="154" t="s">
        <v>293</v>
      </c>
      <c r="D42" s="114"/>
      <c r="E42" s="115">
        <v>3882</v>
      </c>
      <c r="F42" s="113"/>
      <c r="G42" s="113"/>
      <c r="H42" s="113"/>
      <c r="I42" s="113"/>
      <c r="J42" s="113"/>
      <c r="K42" s="113"/>
      <c r="L42" s="113"/>
      <c r="M42" s="113"/>
      <c r="N42" s="112"/>
      <c r="O42" s="112"/>
      <c r="P42" s="112"/>
      <c r="Q42" s="112"/>
      <c r="R42" s="113"/>
      <c r="S42" s="113"/>
      <c r="T42" s="113"/>
      <c r="U42" s="113"/>
      <c r="V42" s="113"/>
      <c r="W42" s="113"/>
      <c r="X42" s="113"/>
      <c r="Y42" s="113"/>
      <c r="Z42" s="107"/>
      <c r="AA42" s="107"/>
      <c r="AB42" s="107"/>
      <c r="AC42" s="107"/>
      <c r="AD42" s="107"/>
      <c r="AE42" s="107"/>
      <c r="AF42" s="107"/>
      <c r="AG42" s="107" t="s">
        <v>156</v>
      </c>
      <c r="AH42" s="107">
        <v>0</v>
      </c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outlineLevel="3">
      <c r="A43" s="110"/>
      <c r="B43" s="111"/>
      <c r="C43" s="154" t="s">
        <v>294</v>
      </c>
      <c r="D43" s="114"/>
      <c r="E43" s="115">
        <v>620</v>
      </c>
      <c r="F43" s="113"/>
      <c r="G43" s="113"/>
      <c r="H43" s="113"/>
      <c r="I43" s="113"/>
      <c r="J43" s="113"/>
      <c r="K43" s="113"/>
      <c r="L43" s="113"/>
      <c r="M43" s="113"/>
      <c r="N43" s="112"/>
      <c r="O43" s="112"/>
      <c r="P43" s="112"/>
      <c r="Q43" s="112"/>
      <c r="R43" s="113"/>
      <c r="S43" s="113"/>
      <c r="T43" s="113"/>
      <c r="U43" s="113"/>
      <c r="V43" s="113"/>
      <c r="W43" s="113"/>
      <c r="X43" s="113"/>
      <c r="Y43" s="113"/>
      <c r="Z43" s="107"/>
      <c r="AA43" s="107"/>
      <c r="AB43" s="107"/>
      <c r="AC43" s="107"/>
      <c r="AD43" s="107"/>
      <c r="AE43" s="107"/>
      <c r="AF43" s="107"/>
      <c r="AG43" s="107" t="s">
        <v>156</v>
      </c>
      <c r="AH43" s="107">
        <v>0</v>
      </c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3">
      <c r="A44" s="110"/>
      <c r="B44" s="111"/>
      <c r="C44" s="154" t="s">
        <v>296</v>
      </c>
      <c r="D44" s="114"/>
      <c r="E44" s="115">
        <v>900</v>
      </c>
      <c r="F44" s="113"/>
      <c r="G44" s="113"/>
      <c r="H44" s="113"/>
      <c r="I44" s="113"/>
      <c r="J44" s="113"/>
      <c r="K44" s="113"/>
      <c r="L44" s="113"/>
      <c r="M44" s="113"/>
      <c r="N44" s="112"/>
      <c r="O44" s="112"/>
      <c r="P44" s="112"/>
      <c r="Q44" s="112"/>
      <c r="R44" s="113"/>
      <c r="S44" s="113"/>
      <c r="T44" s="113"/>
      <c r="U44" s="113"/>
      <c r="V44" s="113"/>
      <c r="W44" s="113"/>
      <c r="X44" s="113"/>
      <c r="Y44" s="113"/>
      <c r="Z44" s="107"/>
      <c r="AA44" s="107"/>
      <c r="AB44" s="107"/>
      <c r="AC44" s="107"/>
      <c r="AD44" s="107"/>
      <c r="AE44" s="107"/>
      <c r="AF44" s="107"/>
      <c r="AG44" s="107" t="s">
        <v>156</v>
      </c>
      <c r="AH44" s="107">
        <v>0</v>
      </c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3">
      <c r="A45" s="110"/>
      <c r="B45" s="111"/>
      <c r="C45" s="154"/>
      <c r="D45" s="114"/>
      <c r="E45" s="115"/>
      <c r="F45" s="113"/>
      <c r="G45" s="113"/>
      <c r="H45" s="113"/>
      <c r="I45" s="113"/>
      <c r="J45" s="113"/>
      <c r="K45" s="113"/>
      <c r="L45" s="113"/>
      <c r="M45" s="113"/>
      <c r="N45" s="112"/>
      <c r="O45" s="112"/>
      <c r="P45" s="112"/>
      <c r="Q45" s="112"/>
      <c r="R45" s="113"/>
      <c r="S45" s="113"/>
      <c r="T45" s="113"/>
      <c r="U45" s="113"/>
      <c r="V45" s="113"/>
      <c r="W45" s="113"/>
      <c r="X45" s="113"/>
      <c r="Y45" s="113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3">
      <c r="A46" s="110"/>
      <c r="B46" s="111"/>
      <c r="C46" s="147" t="s">
        <v>301</v>
      </c>
      <c r="D46" s="114"/>
      <c r="E46" s="115"/>
      <c r="F46" s="113"/>
      <c r="G46" s="113"/>
      <c r="H46" s="113"/>
      <c r="I46" s="113"/>
      <c r="J46" s="113"/>
      <c r="K46" s="113"/>
      <c r="L46" s="113"/>
      <c r="M46" s="113"/>
      <c r="N46" s="112"/>
      <c r="O46" s="112"/>
      <c r="P46" s="112"/>
      <c r="Q46" s="112"/>
      <c r="R46" s="113"/>
      <c r="S46" s="113"/>
      <c r="T46" s="113"/>
      <c r="U46" s="113"/>
      <c r="V46" s="113"/>
      <c r="W46" s="113"/>
      <c r="X46" s="113"/>
      <c r="Y46" s="113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3">
      <c r="A47" s="110"/>
      <c r="B47" s="111"/>
      <c r="C47" s="147" t="s">
        <v>302</v>
      </c>
      <c r="D47" s="114"/>
      <c r="E47" s="115"/>
      <c r="F47" s="113"/>
      <c r="G47" s="113"/>
      <c r="H47" s="113"/>
      <c r="I47" s="113"/>
      <c r="J47" s="113"/>
      <c r="K47" s="113"/>
      <c r="L47" s="113"/>
      <c r="M47" s="113"/>
      <c r="N47" s="112"/>
      <c r="O47" s="112"/>
      <c r="P47" s="112"/>
      <c r="Q47" s="112"/>
      <c r="R47" s="113"/>
      <c r="S47" s="113"/>
      <c r="T47" s="113"/>
      <c r="U47" s="113"/>
      <c r="V47" s="113"/>
      <c r="W47" s="113"/>
      <c r="X47" s="113"/>
      <c r="Y47" s="113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3">
      <c r="A48" s="110"/>
      <c r="B48" s="111"/>
      <c r="C48" s="147" t="s">
        <v>303</v>
      </c>
      <c r="D48" s="114"/>
      <c r="E48" s="115"/>
      <c r="F48" s="113"/>
      <c r="G48" s="113"/>
      <c r="H48" s="113"/>
      <c r="I48" s="113"/>
      <c r="J48" s="113"/>
      <c r="K48" s="113"/>
      <c r="L48" s="113"/>
      <c r="M48" s="113"/>
      <c r="N48" s="112"/>
      <c r="O48" s="112"/>
      <c r="P48" s="112"/>
      <c r="Q48" s="112"/>
      <c r="R48" s="113"/>
      <c r="S48" s="113"/>
      <c r="T48" s="113"/>
      <c r="U48" s="113"/>
      <c r="V48" s="113"/>
      <c r="W48" s="113"/>
      <c r="X48" s="113"/>
      <c r="Y48" s="113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outlineLevel="3">
      <c r="A49" s="110"/>
      <c r="B49" s="111"/>
      <c r="C49" s="147" t="s">
        <v>304</v>
      </c>
      <c r="D49" s="114"/>
      <c r="E49" s="115"/>
      <c r="F49" s="113"/>
      <c r="G49" s="113"/>
      <c r="H49" s="113"/>
      <c r="I49" s="113"/>
      <c r="J49" s="113"/>
      <c r="K49" s="113"/>
      <c r="L49" s="113"/>
      <c r="M49" s="113"/>
      <c r="N49" s="112"/>
      <c r="O49" s="112"/>
      <c r="P49" s="112"/>
      <c r="Q49" s="112"/>
      <c r="R49" s="113"/>
      <c r="S49" s="113"/>
      <c r="T49" s="113"/>
      <c r="U49" s="113"/>
      <c r="V49" s="113"/>
      <c r="W49" s="113"/>
      <c r="X49" s="113"/>
      <c r="Y49" s="113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3">
      <c r="A50" s="110"/>
      <c r="B50" s="111"/>
      <c r="C50" s="147" t="s">
        <v>305</v>
      </c>
      <c r="D50" s="114"/>
      <c r="E50" s="115"/>
      <c r="F50" s="113"/>
      <c r="G50" s="113"/>
      <c r="H50" s="113"/>
      <c r="I50" s="113"/>
      <c r="J50" s="113"/>
      <c r="K50" s="113"/>
      <c r="L50" s="113"/>
      <c r="M50" s="113"/>
      <c r="N50" s="112"/>
      <c r="O50" s="112"/>
      <c r="P50" s="112"/>
      <c r="Q50" s="112"/>
      <c r="R50" s="113"/>
      <c r="S50" s="113"/>
      <c r="T50" s="113"/>
      <c r="U50" s="113"/>
      <c r="V50" s="113"/>
      <c r="W50" s="113"/>
      <c r="X50" s="113"/>
      <c r="Y50" s="113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3">
      <c r="A51" s="110"/>
      <c r="B51" s="111"/>
      <c r="C51" s="147"/>
      <c r="D51" s="114"/>
      <c r="E51" s="115"/>
      <c r="F51" s="113"/>
      <c r="G51" s="113"/>
      <c r="H51" s="113"/>
      <c r="I51" s="113"/>
      <c r="J51" s="113"/>
      <c r="K51" s="113"/>
      <c r="L51" s="113"/>
      <c r="M51" s="113"/>
      <c r="N51" s="112"/>
      <c r="O51" s="112"/>
      <c r="P51" s="112"/>
      <c r="Q51" s="112"/>
      <c r="R51" s="113"/>
      <c r="S51" s="113"/>
      <c r="T51" s="113"/>
      <c r="U51" s="113"/>
      <c r="V51" s="113"/>
      <c r="W51" s="113"/>
      <c r="X51" s="113"/>
      <c r="Y51" s="113"/>
      <c r="Z51" s="107"/>
      <c r="AA51" s="107"/>
      <c r="AB51" s="107"/>
      <c r="AC51" s="107"/>
      <c r="AD51" s="107"/>
      <c r="AE51" s="107"/>
      <c r="AF51" s="107"/>
      <c r="AG51" s="107" t="s">
        <v>156</v>
      </c>
      <c r="AH51" s="107">
        <v>0</v>
      </c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3">
      <c r="A52" s="110"/>
      <c r="B52" s="111"/>
      <c r="C52" s="148" t="s">
        <v>164</v>
      </c>
      <c r="D52" s="116"/>
      <c r="E52" s="117">
        <f>SUM(E41:E51)</f>
        <v>6410</v>
      </c>
      <c r="F52" s="113"/>
      <c r="G52" s="113"/>
      <c r="H52" s="113"/>
      <c r="I52" s="113"/>
      <c r="J52" s="113"/>
      <c r="K52" s="113"/>
      <c r="L52" s="113"/>
      <c r="M52" s="113"/>
      <c r="N52" s="112"/>
      <c r="O52" s="112"/>
      <c r="P52" s="112"/>
      <c r="Q52" s="112"/>
      <c r="R52" s="113"/>
      <c r="S52" s="113"/>
      <c r="T52" s="113"/>
      <c r="U52" s="113"/>
      <c r="V52" s="113"/>
      <c r="W52" s="113"/>
      <c r="X52" s="113"/>
      <c r="Y52" s="113"/>
      <c r="Z52" s="107"/>
      <c r="AA52" s="107"/>
      <c r="AB52" s="107"/>
      <c r="AC52" s="107"/>
      <c r="AD52" s="107"/>
      <c r="AE52" s="107"/>
      <c r="AF52" s="107"/>
      <c r="AG52" s="107" t="s">
        <v>156</v>
      </c>
      <c r="AH52" s="107">
        <v>1</v>
      </c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>
      <c r="A53" s="3"/>
      <c r="B53" s="4"/>
      <c r="C53" s="152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132</v>
      </c>
    </row>
    <row r="54" spans="1:60" ht="12.95">
      <c r="A54" s="305"/>
      <c r="B54" s="306" t="s">
        <v>26</v>
      </c>
      <c r="C54" s="307"/>
      <c r="D54" s="308"/>
      <c r="E54" s="175"/>
      <c r="F54" s="309"/>
      <c r="G54" s="310">
        <f>G8+G37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268</v>
      </c>
    </row>
    <row r="55" spans="1:60">
      <c r="A55" s="3"/>
      <c r="B55" s="4"/>
      <c r="C55" s="152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>
      <c r="A56" s="3"/>
      <c r="B56" s="4"/>
      <c r="C56" s="152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>
      <c r="A57" s="241" t="s">
        <v>269</v>
      </c>
      <c r="B57" s="241"/>
      <c r="C57" s="242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>
      <c r="A58" s="224"/>
      <c r="B58" s="225"/>
      <c r="C58" s="226"/>
      <c r="D58" s="225"/>
      <c r="E58" s="225"/>
      <c r="F58" s="225"/>
      <c r="G58" s="227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G58" t="s">
        <v>270</v>
      </c>
    </row>
    <row r="59" spans="1:60">
      <c r="A59" s="228"/>
      <c r="B59" s="229"/>
      <c r="C59" s="230"/>
      <c r="D59" s="229"/>
      <c r="E59" s="229"/>
      <c r="F59" s="229"/>
      <c r="G59" s="231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>
      <c r="A60" s="228"/>
      <c r="B60" s="229"/>
      <c r="C60" s="230"/>
      <c r="D60" s="229"/>
      <c r="E60" s="229"/>
      <c r="F60" s="229"/>
      <c r="G60" s="231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>
      <c r="A61" s="228"/>
      <c r="B61" s="229"/>
      <c r="C61" s="230"/>
      <c r="D61" s="229"/>
      <c r="E61" s="229"/>
      <c r="F61" s="229"/>
      <c r="G61" s="231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>
      <c r="A62" s="232"/>
      <c r="B62" s="233"/>
      <c r="C62" s="234"/>
      <c r="D62" s="233"/>
      <c r="E62" s="233"/>
      <c r="F62" s="233"/>
      <c r="G62" s="235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>
      <c r="A63" s="3"/>
      <c r="B63" s="4"/>
      <c r="C63" s="152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>
      <c r="C64" s="153"/>
      <c r="D64" s="10"/>
      <c r="AG64" t="s">
        <v>271</v>
      </c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</sheetData>
  <sheetProtection sheet="1" objects="1" scenarios="1"/>
  <mergeCells count="7">
    <mergeCell ref="A58:G62"/>
    <mergeCell ref="C10:G10"/>
    <mergeCell ref="A1:G1"/>
    <mergeCell ref="C2:G2"/>
    <mergeCell ref="C3:G3"/>
    <mergeCell ref="C4:G4"/>
    <mergeCell ref="A57:C5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e5f288b6aa8276efae49f87bdd786f98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ffc524abba44f605877f6ea3a9d6e669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AD92B8E-4015-4F66-A0A2-241B6306C072}"/>
</file>

<file path=customXml/itemProps2.xml><?xml version="1.0" encoding="utf-8"?>
<ds:datastoreItem xmlns:ds="http://schemas.openxmlformats.org/officeDocument/2006/customXml" ds:itemID="{11CFEC65-A2B6-4D98-ACB9-35F20073C70E}"/>
</file>

<file path=customXml/itemProps3.xml><?xml version="1.0" encoding="utf-8"?>
<ds:datastoreItem xmlns:ds="http://schemas.openxmlformats.org/officeDocument/2006/customXml" ds:itemID="{8EF1EAFA-0344-4864-A858-502428020E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RTS, a.s.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Mikulík Michal (188625)</dc:creator>
  <cp:keywords/>
  <dc:description/>
  <cp:lastModifiedBy>Lukáš Hlobil</cp:lastModifiedBy>
  <cp:revision/>
  <dcterms:created xsi:type="dcterms:W3CDTF">2009-04-08T07:15:50Z</dcterms:created>
  <dcterms:modified xsi:type="dcterms:W3CDTF">2025-12-19T09:14:23Z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  <property fmtid="{D5CDD505-2E9C-101B-9397-08002B2CF9AE}" pid="3" name="MediaServiceImageTags">
    <vt:lpwstr/>
  </property>
</Properties>
</file>